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ThisWorkbook" defaultThemeVersion="124226"/>
  <xr:revisionPtr revIDLastSave="0" documentId="13_ncr:1_{D98DEC59-6822-424B-B2F9-158E209CD5A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第1题" sheetId="10" r:id="rId1"/>
    <sheet name="第2题" sheetId="5" r:id="rId2"/>
    <sheet name="第3题" sheetId="8" r:id="rId3"/>
    <sheet name="第4题" sheetId="13" r:id="rId4"/>
    <sheet name="第5题" sheetId="14" r:id="rId5"/>
    <sheet name="第6题" sheetId="9" r:id="rId6"/>
    <sheet name="第7题" sheetId="15" r:id="rId7"/>
  </sheets>
  <externalReferences>
    <externalReference r:id="rId8"/>
    <externalReference r:id="rId9"/>
  </externalReferences>
  <definedNames>
    <definedName name="BudgetTab" localSheetId="3">#REF!</definedName>
    <definedName name="BudgetTab" localSheetId="4">#REF!</definedName>
    <definedName name="BudgetTab" localSheetId="6">#REF!</definedName>
    <definedName name="BudgetTab">#REF!</definedName>
    <definedName name="sj">[1]第7题答案!$A:$E</definedName>
    <definedName name="solver_adj" localSheetId="3" hidden="1">第4题!$D$3:$F$5</definedName>
    <definedName name="solver_cvg" localSheetId="3" hidden="1">0.0001</definedName>
    <definedName name="solver_cvg" localSheetId="5" hidden="1">0.0001</definedName>
    <definedName name="solver_drv" localSheetId="3" hidden="1">1</definedName>
    <definedName name="solver_drv" localSheetId="5" hidden="1">1</definedName>
    <definedName name="solver_eng" localSheetId="3" hidden="1">2</definedName>
    <definedName name="solver_eng" localSheetId="5" hidden="1">1</definedName>
    <definedName name="solver_est" localSheetId="3" hidden="1">1</definedName>
    <definedName name="solver_est" localSheetId="5" hidden="1">1</definedName>
    <definedName name="solver_itr" localSheetId="3" hidden="1">100</definedName>
    <definedName name="solver_itr" localSheetId="5" hidden="1">100</definedName>
    <definedName name="solver_lhs1" localSheetId="3" hidden="1">第4题!$D$3:$F$5</definedName>
    <definedName name="solver_lhs2" localSheetId="3" hidden="1">第4题!$D$5</definedName>
    <definedName name="solver_lhs3" localSheetId="3" hidden="1">第4题!$D$6:$F$6</definedName>
    <definedName name="solver_lhs4" localSheetId="3" hidden="1">第4题!$G$3:$G$5</definedName>
    <definedName name="solver_lin" localSheetId="3" hidden="1">1</definedName>
    <definedName name="solver_lin" localSheetId="5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5" hidden="1">2</definedName>
    <definedName name="solver_nod" localSheetId="3" hidden="1">2147483647</definedName>
    <definedName name="solver_num" localSheetId="3" hidden="1">4</definedName>
    <definedName name="solver_num" localSheetId="5" hidden="1">0</definedName>
    <definedName name="solver_nwt" localSheetId="3" hidden="1">1</definedName>
    <definedName name="solver_nwt" localSheetId="5" hidden="1">1</definedName>
    <definedName name="solver_opt" localSheetId="3" hidden="1">第4题!$C$15</definedName>
    <definedName name="solver_pre" localSheetId="3" hidden="1">0.000001</definedName>
    <definedName name="solver_pre" localSheetId="5" hidden="1">0.000001</definedName>
    <definedName name="solver_rbv" localSheetId="3" hidden="1">1</definedName>
    <definedName name="solver_rel1" localSheetId="3" hidden="1">4</definedName>
    <definedName name="solver_rel2" localSheetId="3" hidden="1">2</definedName>
    <definedName name="solver_rel3" localSheetId="3" hidden="1">3</definedName>
    <definedName name="solver_rel4" localSheetId="3" hidden="1">1</definedName>
    <definedName name="solver_rhs1" localSheetId="3" hidden="1">"整数"</definedName>
    <definedName name="solver_rhs2" localSheetId="3" hidden="1">0</definedName>
    <definedName name="solver_rhs3" localSheetId="3" hidden="1">第4题!$D$7:$F$7</definedName>
    <definedName name="solver_rhs4" localSheetId="3" hidden="1">第4题!$H$3:$H$5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cl" localSheetId="5" hidden="1">2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tim" localSheetId="3" hidden="1">100</definedName>
    <definedName name="solver_tim" localSheetId="5" hidden="1">100</definedName>
    <definedName name="solver_tol" localSheetId="3" hidden="1">0.05</definedName>
    <definedName name="solver_tol" localSheetId="5" hidden="1">0.05</definedName>
    <definedName name="solver_typ" localSheetId="3" hidden="1">2</definedName>
    <definedName name="solver_typ" localSheetId="5" hidden="1">3</definedName>
    <definedName name="solver_val" localSheetId="3" hidden="1">0</definedName>
    <definedName name="solver_val" localSheetId="5" hidden="1">0</definedName>
    <definedName name="solver_ver" localSheetId="3" hidden="1">3</definedName>
    <definedName name="solver_ver" localSheetId="5" hidden="1">3</definedName>
    <definedName name="yssj">[2]D函数2!$A$1:$D$671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14" l="1"/>
  <c r="D13" i="14" a="1"/>
  <c r="D13" i="14" s="1"/>
  <c r="F25" i="14"/>
  <c r="D9" i="14"/>
  <c r="E24" i="14"/>
  <c r="F24" i="14"/>
  <c r="F17" i="8" l="1"/>
  <c r="C14" i="8"/>
  <c r="C12" i="8"/>
  <c r="C17" i="8" s="1"/>
  <c r="C18" i="8" l="1"/>
  <c r="F11" i="8" s="1"/>
  <c r="E11" i="8"/>
  <c r="E10" i="8"/>
  <c r="E9" i="8"/>
  <c r="E12" i="8"/>
  <c r="F4" i="8"/>
  <c r="C13" i="8"/>
  <c r="G4" i="8" s="1"/>
  <c r="K27" i="14"/>
  <c r="K26" i="14"/>
  <c r="K25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I4" i="14"/>
  <c r="K8" i="14"/>
  <c r="K7" i="14"/>
  <c r="K6" i="14"/>
  <c r="K5" i="14"/>
  <c r="C15" i="8" l="1"/>
  <c r="H4" i="8" s="1"/>
  <c r="E25" i="14"/>
  <c r="F26" i="14" s="1"/>
  <c r="E26" i="14" l="1"/>
  <c r="F27" i="14" s="1"/>
  <c r="D12" i="14" l="1"/>
  <c r="J4" i="14"/>
  <c r="K4" i="14" s="1"/>
  <c r="H496" i="9" l="1"/>
  <c r="G496" i="9"/>
  <c r="H315" i="9" s="1"/>
  <c r="K492" i="9"/>
  <c r="H131" i="9"/>
  <c r="G131" i="9"/>
  <c r="G2" i="9" s="1"/>
  <c r="N125" i="9"/>
  <c r="C12" i="9"/>
  <c r="G4" i="9"/>
  <c r="C17" i="9" s="1"/>
  <c r="H2" i="9"/>
  <c r="C16" i="9" l="1"/>
  <c r="C22" i="15"/>
  <c r="C21" i="15"/>
  <c r="C20" i="15"/>
  <c r="C19" i="15"/>
  <c r="C18" i="15"/>
  <c r="C17" i="15"/>
  <c r="C16" i="15"/>
  <c r="C15" i="15"/>
  <c r="C14" i="15"/>
  <c r="E14" i="15" s="1"/>
  <c r="G14" i="15" s="1"/>
  <c r="M4" i="15"/>
  <c r="Q2" i="15"/>
  <c r="P2" i="15"/>
  <c r="O2" i="15"/>
  <c r="N2" i="15"/>
  <c r="M2" i="15"/>
  <c r="L2" i="15"/>
  <c r="K2" i="15"/>
  <c r="J2" i="15"/>
  <c r="F14" i="15" l="1"/>
  <c r="D15" i="15" l="1"/>
  <c r="E15" i="15" s="1"/>
  <c r="G15" i="15" s="1"/>
  <c r="F15" i="15" l="1"/>
  <c r="D16" i="15" l="1"/>
  <c r="E16" i="15" s="1"/>
  <c r="G16" i="15" s="1"/>
  <c r="F16" i="15" l="1"/>
  <c r="D17" i="15" s="1"/>
  <c r="E17" i="15" s="1"/>
  <c r="G17" i="15" l="1"/>
  <c r="F17" i="15"/>
  <c r="D18" i="15" l="1"/>
  <c r="E18" i="15" l="1"/>
  <c r="G18" i="15" s="1"/>
  <c r="F18" i="15" l="1"/>
  <c r="D19" i="15" l="1"/>
  <c r="E19" i="15" s="1"/>
  <c r="G19" i="15" s="1"/>
  <c r="F19" i="15" l="1"/>
  <c r="D20" i="15" l="1"/>
  <c r="E20" i="15" s="1"/>
  <c r="G20" i="15" s="1"/>
  <c r="F20" i="15" l="1"/>
  <c r="D21" i="15" s="1"/>
  <c r="E21" i="15" s="1"/>
  <c r="G21" i="15" s="1"/>
  <c r="F21" i="15" l="1"/>
  <c r="D22" i="15" l="1"/>
  <c r="E22" i="15" s="1"/>
  <c r="G22" i="15" s="1"/>
  <c r="G11" i="15" s="1"/>
  <c r="I4" i="15" s="1"/>
  <c r="F22" i="15" l="1"/>
  <c r="D23" i="15" s="1"/>
  <c r="C15" i="13" l="1"/>
  <c r="F6" i="13"/>
  <c r="E6" i="13"/>
  <c r="D6" i="13"/>
  <c r="G5" i="13"/>
  <c r="G4" i="13"/>
  <c r="G3" i="13"/>
  <c r="G16" i="5" l="1"/>
  <c r="G10" i="5"/>
  <c r="G9" i="5"/>
  <c r="G8" i="5"/>
  <c r="G17" i="5" s="1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31" i="5"/>
  <c r="G5" i="5"/>
  <c r="G4" i="5"/>
  <c r="G3" i="5"/>
  <c r="C3" i="10"/>
  <c r="C4" i="10"/>
  <c r="C5" i="10"/>
  <c r="C6" i="10"/>
  <c r="C7" i="10"/>
  <c r="C8" i="10"/>
  <c r="C9" i="10"/>
  <c r="C10" i="10"/>
  <c r="C11" i="10"/>
  <c r="C2" i="10"/>
  <c r="F10" i="10"/>
  <c r="F5" i="10"/>
  <c r="F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7" authorId="0" shapeId="0" xr:uid="{00000000-0006-0000-0500-000001000000}">
      <text>
        <r>
          <rPr>
            <b/>
            <sz val="10"/>
            <rFont val="宋体"/>
            <family val="3"/>
            <charset val="134"/>
          </rPr>
          <t>作者:</t>
        </r>
        <r>
          <rPr>
            <sz val="10"/>
            <rFont val="宋体"/>
            <family val="3"/>
            <charset val="134"/>
          </rPr>
          <t xml:space="preserve">
规划求解的结果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来自 NW" type="1" refreshedVersion="4">
    <dbPr connection="DBQ=E:\0 计算机应用 2013年版本-----------------\0 计算机应用 幻灯片 例题-2013\第2章 数据库与查询\数据源\Northwind.mdb;DefaultDir=E:\0 计算机应用 2013年版本-----------------\0 计算机应用 幻灯片 例题-2013\第2章 数据库与查询\数据源;Driver={Microsoft Access Driver (*.mdb, *.accdb)};DriverId=25;FIL=MS Access;MaxBufferSize=2048;MaxScanRows=8;PageTimeout=5;SafeTransactions=0;Threads=3;UserCommitSync=Yes;" command="SELECT 供应商.城市, 类别.类别名称, 产品.库存量_x000d__x000a_FROM 产品 产品, 供应商 供应商, 类别 类别_x000d__x000a_WHERE 产品.供应商ID = 供应商.供应商ID AND 产品.类别ID = 类别.类别ID"/>
  </connection>
  <connection id="2" xr16:uid="{00000000-0015-0000-FFFF-FFFF01000000}" name="连接" type="1" refreshedVersion="0" savePassword="1">
    <dbPr connection="DSN=MS Access Database;DBQ=C:\Program Files\Microsoft Office\Office\Samples\Northwind.mdb;DefaultDir=C:\Program Files\Microsoft Office\Office\Samples;DriverId=25;FIL=MS Access;MaxBufferSize=2048;PageTimeout=5;" command="SELECT 供应商.城市, 类别.类别名称, 产品.库存量_x000d__x000a_FROM `C:\Program Files\Microsoft Office\Office\Samples\Northwind`.产品 产品, `C:\Program Files\Microsoft Office\Office\Samples\Northwind`.供应商 供应商, `C:\Program Files\Microsoft Office\Office\Samples\Northwind`.类别 类别_x000d__x000a_WHERE 产品.供应商ID = 供应商.供应商ID AND 产品.类别ID = 类别.类别ID"/>
  </connection>
  <connection id="3" xr16:uid="{00000000-0015-0000-FFFF-FFFF02000000}" name="连接1" type="1" refreshedVersion="0" savePassword="1" background="1" saveData="1">
    <dbPr connection="DBQ=C:\Program Files\Microsoft Office\Office\Samples\Northwind.mdb;DefaultDir=C:\Program Files\Microsoft Office\Office\Samples;Driver={Microsoft Access Driver (*.mdb)};DriverId=25;FIL=MS Access;MaxBufferSize=2048;MaxScanRows=8;PageTimeout=5;SafeTransactions=0;Threads=3;UserCommitSync=Yes;" command="SELECT 订单.订单ID, 订单.订购日期, 订单.运货费, 运货商.公司名称 AS '运货公司', 雇员.姓氏 &amp; 名字 AS '业务员姓名', Sum(订单明细.单价*数量*(1-折扣)) AS '订单金额'_x000d__x000a_FROM `C:\Program Files\Microsoft Office\Office\Samples\Northwind`.订单 订单, `C:\Program Files\Microsoft Office\Office\Samples\Northwind`.订单明细 订单明细, `C:\Program Files\Microsoft Office\Office\Samples\Northwind`.雇员 雇员, `C:\Program Files\Microsoft Office\Office\Samples\Northwind`.运货商 运货商_x000d__x000a_WHERE 订单.雇员ID = 雇员.雇员ID AND 订单.运货商 = 运货商.运货商ID AND 订单明细.订单ID = 订单.订单ID_x000d__x000a_GROUP BY 订单.订单ID, 订单.订购日期, 订单.运货费, 运货商.公司名称, 雇员.姓氏 &amp; 名字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<sst xmlns="http://schemas.openxmlformats.org/spreadsheetml/2006/main" count="241" uniqueCount="174">
  <si>
    <t>年</t>
    <phoneticPr fontId="4" type="noConversion"/>
  </si>
  <si>
    <t>食品</t>
    <phoneticPr fontId="4" type="noConversion"/>
  </si>
  <si>
    <t>住宅</t>
    <phoneticPr fontId="4" type="noConversion"/>
  </si>
  <si>
    <t>线性回归：</t>
  </si>
  <si>
    <t>判定系数</t>
  </si>
  <si>
    <t>对数回归：</t>
  </si>
  <si>
    <t>比较结论：</t>
  </si>
  <si>
    <t>预测：</t>
  </si>
  <si>
    <t>住宅</t>
  </si>
  <si>
    <t>食品　</t>
  </si>
  <si>
    <t>贴现率</t>
  </si>
  <si>
    <t>投资期限(年)</t>
  </si>
  <si>
    <t>买车:</t>
  </si>
  <si>
    <t>当前付出(元)</t>
  </si>
  <si>
    <t>除期末外每年末维修费(元)</t>
  </si>
  <si>
    <t>期末卖车收入(残值：元)</t>
  </si>
  <si>
    <t>净现值</t>
  </si>
  <si>
    <t>租车：</t>
  </si>
  <si>
    <t>每年初付出</t>
  </si>
  <si>
    <t>车龄残值对照表</t>
  </si>
  <si>
    <t>车龄(年)</t>
  </si>
  <si>
    <t>残值(元)</t>
  </si>
  <si>
    <t>买车</t>
    <phoneticPr fontId="5" type="noConversion"/>
  </si>
  <si>
    <t>方案比较结果：</t>
  </si>
  <si>
    <t>销售收益</t>
    <phoneticPr fontId="4" type="noConversion"/>
  </si>
  <si>
    <t>总成本</t>
    <phoneticPr fontId="4" type="noConversion"/>
  </si>
  <si>
    <t>用电量（千瓦）</t>
    <phoneticPr fontId="4" type="noConversion"/>
  </si>
  <si>
    <t>单位可变成本</t>
    <phoneticPr fontId="4" type="noConversion"/>
  </si>
  <si>
    <t>单利,利息每半年支付一次</t>
  </si>
  <si>
    <t>a</t>
    <phoneticPr fontId="4" type="noConversion"/>
  </si>
  <si>
    <t>b</t>
    <phoneticPr fontId="4" type="noConversion"/>
  </si>
  <si>
    <t>MSE</t>
    <phoneticPr fontId="4" type="noConversion"/>
  </si>
  <si>
    <t>预测：</t>
    <phoneticPr fontId="4" type="noConversion"/>
  </si>
  <si>
    <t>车龄</t>
    <phoneticPr fontId="4" type="noConversion"/>
  </si>
  <si>
    <t>维修保养费预计值</t>
    <phoneticPr fontId="4" type="noConversion"/>
  </si>
  <si>
    <t>预计下</t>
  </si>
  <si>
    <t>车上</t>
  </si>
  <si>
    <t>人数</t>
    <phoneticPr fontId="4" type="noConversion"/>
  </si>
  <si>
    <t>模拟运算表</t>
    <phoneticPr fontId="3" type="noConversion"/>
  </si>
  <si>
    <t xml:space="preserve"> </t>
    <phoneticPr fontId="3" type="noConversion"/>
  </si>
  <si>
    <t>年维修保养费
(元)</t>
    <phoneticPr fontId="4" type="noConversion"/>
  </si>
  <si>
    <t>年维修保养费
估计值</t>
    <phoneticPr fontId="4" type="noConversion"/>
  </si>
  <si>
    <t>车龄
(年)</t>
    <phoneticPr fontId="4" type="noConversion"/>
  </si>
  <si>
    <r>
      <t>a</t>
    </r>
    <r>
      <rPr>
        <vertAlign val="subscript"/>
        <sz val="11"/>
        <rFont val="宋体"/>
        <family val="3"/>
        <charset val="134"/>
      </rPr>
      <t>1</t>
    </r>
    <phoneticPr fontId="3" type="noConversion"/>
  </si>
  <si>
    <r>
      <t>b</t>
    </r>
    <r>
      <rPr>
        <vertAlign val="subscript"/>
        <sz val="11"/>
        <rFont val="宋体"/>
        <family val="3"/>
        <charset val="134"/>
      </rPr>
      <t>1</t>
    </r>
    <phoneticPr fontId="3" type="noConversion"/>
  </si>
  <si>
    <r>
      <t>a</t>
    </r>
    <r>
      <rPr>
        <vertAlign val="subscript"/>
        <sz val="11"/>
        <rFont val="宋体"/>
        <family val="3"/>
        <charset val="134"/>
      </rPr>
      <t>2</t>
    </r>
    <phoneticPr fontId="3" type="noConversion"/>
  </si>
  <si>
    <r>
      <t>b</t>
    </r>
    <r>
      <rPr>
        <vertAlign val="subscript"/>
        <sz val="11"/>
        <rFont val="宋体"/>
        <family val="3"/>
        <charset val="134"/>
      </rPr>
      <t>2</t>
    </r>
    <phoneticPr fontId="3" type="noConversion"/>
  </si>
  <si>
    <t>产品C</t>
    <phoneticPr fontId="4" type="noConversion"/>
  </si>
  <si>
    <r>
      <t>机器2</t>
    </r>
    <r>
      <rPr>
        <sz val="10"/>
        <rFont val="Arial"/>
        <family val="2"/>
      </rPr>
      <t/>
    </r>
  </si>
  <si>
    <r>
      <t>机器3</t>
    </r>
    <r>
      <rPr>
        <sz val="10"/>
        <rFont val="Arial"/>
        <family val="2"/>
      </rPr>
      <t/>
    </r>
  </si>
  <si>
    <r>
      <t>(</t>
    </r>
    <r>
      <rPr>
        <sz val="11"/>
        <rFont val="宋体"/>
        <family val="3"/>
        <charset val="134"/>
      </rPr>
      <t>单位成本</t>
    </r>
    <r>
      <rPr>
        <sz val="11"/>
        <rFont val="Times New Roman"/>
        <family val="1"/>
      </rPr>
      <t>)</t>
    </r>
    <phoneticPr fontId="4" type="noConversion"/>
  </si>
  <si>
    <t>租车方案</t>
    <phoneticPr fontId="3" type="noConversion"/>
  </si>
  <si>
    <t>投资收入</t>
    <phoneticPr fontId="3" type="noConversion"/>
  </si>
  <si>
    <t>买车方案</t>
    <phoneticPr fontId="3" type="noConversion"/>
  </si>
  <si>
    <t>模拟运算表</t>
    <phoneticPr fontId="3" type="noConversion"/>
  </si>
  <si>
    <t>买车净现值</t>
    <phoneticPr fontId="3" type="noConversion"/>
  </si>
  <si>
    <t>每分钟到达人数最大值</t>
    <phoneticPr fontId="4" type="noConversion"/>
  </si>
  <si>
    <t>R平方</t>
    <phoneticPr fontId="4" type="noConversion"/>
  </si>
  <si>
    <t>第3站</t>
  </si>
  <si>
    <t>第4站</t>
  </si>
  <si>
    <t>第5站</t>
  </si>
  <si>
    <t>第6站</t>
  </si>
  <si>
    <t>第7站</t>
  </si>
  <si>
    <t>第8站</t>
  </si>
  <si>
    <t>第9站</t>
  </si>
  <si>
    <t>第10站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</si>
  <si>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</si>
  <si>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</si>
  <si>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</si>
  <si>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</si>
  <si>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</si>
  <si>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</si>
  <si>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</si>
  <si>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</si>
  <si>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</si>
  <si>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</si>
  <si>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</si>
  <si>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</si>
  <si>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</si>
  <si>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</si>
  <si>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</si>
  <si>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</si>
  <si>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</si>
  <si>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</si>
  <si>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</si>
  <si>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</si>
  <si>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</si>
  <si>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</si>
  <si>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</si>
  <si>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</si>
  <si>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</si>
  <si>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食品</t>
    <phoneticPr fontId="3" type="noConversion"/>
  </si>
  <si>
    <t>令u=LN（X),Y=a+bu</t>
    <phoneticPr fontId="3" type="noConversion"/>
  </si>
  <si>
    <t>u=LN(X)</t>
    <phoneticPr fontId="4" type="noConversion"/>
  </si>
  <si>
    <t>对数回归模型更好</t>
    <phoneticPr fontId="3" type="noConversion"/>
  </si>
  <si>
    <t>固定成本</t>
    <phoneticPr fontId="4" type="noConversion"/>
  </si>
  <si>
    <t>工时（小时）</t>
    <phoneticPr fontId="4" type="noConversion"/>
  </si>
  <si>
    <t>利润</t>
    <phoneticPr fontId="4" type="noConversion"/>
  </si>
  <si>
    <t>原材料（公斤）</t>
    <phoneticPr fontId="4" type="noConversion"/>
  </si>
  <si>
    <t>单位工时成本</t>
    <phoneticPr fontId="4" type="noConversion"/>
  </si>
  <si>
    <t>单位用电量成本</t>
    <phoneticPr fontId="4" type="noConversion"/>
  </si>
  <si>
    <t>单位原材料成本</t>
    <phoneticPr fontId="4" type="noConversion"/>
  </si>
  <si>
    <t>盈亏平衡参考线</t>
    <phoneticPr fontId="4" type="noConversion"/>
  </si>
  <si>
    <t>销售价格</t>
    <phoneticPr fontId="4" type="noConversion"/>
  </si>
  <si>
    <t>销量</t>
    <phoneticPr fontId="4" type="noConversion"/>
  </si>
  <si>
    <t>盈亏平衡销量</t>
    <phoneticPr fontId="4" type="noConversion"/>
  </si>
  <si>
    <t>盈亏平衡销售收益</t>
    <phoneticPr fontId="4" type="noConversion"/>
  </si>
  <si>
    <t>产品A</t>
    <phoneticPr fontId="4" type="noConversion"/>
  </si>
  <si>
    <t>产品B</t>
    <phoneticPr fontId="4" type="noConversion"/>
  </si>
  <si>
    <t>产品C</t>
    <phoneticPr fontId="4" type="noConversion"/>
  </si>
  <si>
    <t>总生产量</t>
    <phoneticPr fontId="4" type="noConversion"/>
  </si>
  <si>
    <t>生产能力</t>
    <phoneticPr fontId="4" type="noConversion"/>
  </si>
  <si>
    <t>机器1</t>
    <phoneticPr fontId="4" type="noConversion"/>
  </si>
  <si>
    <t>总销量</t>
    <phoneticPr fontId="4" type="noConversion"/>
  </si>
  <si>
    <r>
      <t>订购量</t>
    </r>
    <r>
      <rPr>
        <sz val="10"/>
        <rFont val="Times New Roman"/>
        <family val="1"/>
      </rPr>
      <t/>
    </r>
    <phoneticPr fontId="4" type="noConversion"/>
  </si>
  <si>
    <t>产品B</t>
    <phoneticPr fontId="4" type="noConversion"/>
  </si>
  <si>
    <t>总成本</t>
    <phoneticPr fontId="4" type="noConversion"/>
  </si>
  <si>
    <t>最大载客人数</t>
    <phoneticPr fontId="4" type="noConversion"/>
  </si>
  <si>
    <t>收入</t>
    <phoneticPr fontId="4" type="noConversion"/>
  </si>
  <si>
    <t>平均</t>
    <phoneticPr fontId="8" type="noConversion"/>
  </si>
  <si>
    <t>计划开车间隔（分钟）</t>
    <phoneticPr fontId="4" type="noConversion"/>
  </si>
  <si>
    <t>50次模拟</t>
    <phoneticPr fontId="3" type="noConversion"/>
  </si>
  <si>
    <t>一个乘客的乘车费用（元）</t>
    <phoneticPr fontId="4" type="noConversion"/>
  </si>
  <si>
    <t>一个乘客不能上车的损失（元）</t>
    <phoneticPr fontId="4" type="noConversion"/>
  </si>
  <si>
    <t>每站等车人数</t>
    <phoneticPr fontId="4" type="noConversion"/>
  </si>
  <si>
    <t>50次模拟后最佳发车间隔</t>
    <phoneticPr fontId="4" type="noConversion"/>
  </si>
  <si>
    <t>模拟公交车乘客上下车与收入</t>
    <phoneticPr fontId="4" type="noConversion"/>
  </si>
  <si>
    <t>总收入</t>
    <phoneticPr fontId="4" type="noConversion"/>
  </si>
  <si>
    <t>等候</t>
    <phoneticPr fontId="4" type="noConversion"/>
  </si>
  <si>
    <t>实际上车</t>
    <phoneticPr fontId="4" type="noConversion"/>
  </si>
  <si>
    <t>车人数</t>
    <phoneticPr fontId="4" type="noConversion"/>
  </si>
  <si>
    <t>人数</t>
    <phoneticPr fontId="4" type="noConversion"/>
  </si>
  <si>
    <t>的人</t>
    <phoneticPr fontId="4" type="noConversion"/>
  </si>
  <si>
    <t>第1站</t>
    <phoneticPr fontId="4" type="noConversion"/>
  </si>
  <si>
    <t>第2站</t>
    <phoneticPr fontId="4" type="noConversion"/>
  </si>
  <si>
    <t>复利</t>
  </si>
  <si>
    <t>单利</t>
  </si>
  <si>
    <t>债券名称</t>
  </si>
  <si>
    <t>2014记账式国债</t>
  </si>
  <si>
    <t>债券简称</t>
  </si>
  <si>
    <t>14国债</t>
  </si>
  <si>
    <t>天</t>
  </si>
  <si>
    <t>日期</t>
  </si>
  <si>
    <t>收益</t>
  </si>
  <si>
    <t>现值</t>
  </si>
  <si>
    <t>债券代码</t>
  </si>
  <si>
    <t>010514</t>
  </si>
  <si>
    <t>面值(元)</t>
  </si>
  <si>
    <t>债券期限(年)</t>
  </si>
  <si>
    <t>计息方式</t>
  </si>
  <si>
    <t>付息日</t>
  </si>
  <si>
    <t>每年5月15日和11月15日付息</t>
  </si>
  <si>
    <t>付息金额(元/百元)</t>
  </si>
  <si>
    <t>到期日</t>
  </si>
  <si>
    <t>偿还本金100元并支付最后一次利息</t>
  </si>
  <si>
    <t>今日</t>
  </si>
  <si>
    <t>今日收盘价(价格)</t>
  </si>
  <si>
    <t>内部报酬率
(规划求解法）</t>
  </si>
  <si>
    <t>支付总期数</t>
  </si>
  <si>
    <t>模拟运算表</t>
    <phoneticPr fontId="3" type="noConversion"/>
  </si>
  <si>
    <t>租车净现值</t>
    <phoneticPr fontId="3" type="noConversion"/>
  </si>
  <si>
    <t>差值</t>
    <phoneticPr fontId="3" type="noConversion"/>
  </si>
  <si>
    <t>两种方案等效时的贴现率</t>
    <phoneticPr fontId="3" type="noConversion"/>
  </si>
  <si>
    <t>年限</t>
    <phoneticPr fontId="5" type="noConversion"/>
  </si>
  <si>
    <t>租车租金</t>
    <phoneticPr fontId="3" type="noConversion"/>
  </si>
  <si>
    <t>用于投资</t>
    <phoneticPr fontId="3" type="noConversion"/>
  </si>
  <si>
    <t>查表内插法</t>
    <phoneticPr fontId="3" type="noConversion"/>
  </si>
  <si>
    <t>结果</t>
    <phoneticPr fontId="3" type="noConversion"/>
  </si>
  <si>
    <t>模型设置</t>
    <phoneticPr fontId="3" type="noConversion"/>
  </si>
  <si>
    <t>MIN(C15)</t>
    <phoneticPr fontId="3" type="noConversion"/>
  </si>
  <si>
    <t>D4=0</t>
    <phoneticPr fontId="3" type="noConversion"/>
  </si>
  <si>
    <t>D3:F5为整数</t>
    <phoneticPr fontId="3" type="noConversion"/>
  </si>
  <si>
    <t>G3:G5&lt;=H3:H5</t>
    <phoneticPr fontId="3" type="noConversion"/>
  </si>
  <si>
    <t>D6:F6&gt;=D7:F7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</si>
</sst>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¥&quot;#,##0.00;[Red]&quot;¥&quot;\-#,##0.00"/>
    <numFmt numFmtId="176" formatCode="0.0_ "/>
    <numFmt numFmtId="177" formatCode="0.0%"/>
    <numFmt numFmtId="178" formatCode="0_);[Red]\(0\)"/>
    <numFmt numFmtId="179" formatCode="0.000%"/>
    <numFmt numFmtId="180" formatCode="0.0000%"/>
    <numFmt numFmtId="181" formatCode="0.0"/>
    <numFmt numFmtId="182" formatCode="0.0000"/>
    <numFmt numFmtId="183" formatCode="0.00_ "/>
    <numFmt numFmtId="184" formatCode="0.0000_ "/>
    <numFmt numFmtId="185" formatCode="0.000_ ;[Red]\-0.000\ "/>
    <numFmt numFmtId="186" formatCode="0.000_ "/>
    <numFmt numFmtId="187" formatCode="\¥#,##0.00;[Red]\¥\-#,##0.00"/>
    <numFmt numFmtId="188" formatCode="0.00_ ;[Red]\-0.00\ "/>
  </numFmts>
  <fonts count="1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Arial"/>
      <family val="2"/>
    </font>
    <font>
      <sz val="11"/>
      <name val="Times New Roman"/>
      <family val="1"/>
    </font>
    <font>
      <sz val="10"/>
      <name val="宋体"/>
      <family val="3"/>
      <charset val="134"/>
    </font>
    <font>
      <vertAlign val="subscript"/>
      <sz val="11"/>
      <name val="宋体"/>
      <family val="3"/>
      <charset val="134"/>
    </font>
    <font>
      <sz val="10"/>
      <name val="Times New Roman"/>
      <family val="1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b/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>
        <fgColor auto="1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10"/>
      </left>
      <right/>
      <top style="double">
        <color indexed="10"/>
      </top>
      <bottom style="double">
        <color indexed="10"/>
      </bottom>
      <diagonal/>
    </border>
    <border>
      <left/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C0000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/>
  </cellStyleXfs>
  <cellXfs count="182">
    <xf numFmtId="0" fontId="0" fillId="0" borderId="0" xfId="0"/>
    <xf numFmtId="0" fontId="2" fillId="0" borderId="1" xfId="2" applyFont="1" applyFill="1" applyBorder="1" applyAlignment="1">
      <alignment horizontal="center"/>
    </xf>
    <xf numFmtId="0" fontId="2" fillId="0" borderId="0" xfId="2" applyFont="1" applyFill="1">
      <alignment vertical="center"/>
    </xf>
    <xf numFmtId="0" fontId="2" fillId="0" borderId="0" xfId="3" applyFont="1" applyFill="1">
      <alignment vertical="center"/>
    </xf>
    <xf numFmtId="0" fontId="2" fillId="0" borderId="2" xfId="2" applyFont="1" applyFill="1" applyBorder="1" applyAlignment="1">
      <alignment horizontal="center" vertical="center"/>
    </xf>
    <xf numFmtId="176" fontId="2" fillId="0" borderId="1" xfId="2" applyNumberFormat="1" applyFont="1" applyFill="1" applyBorder="1">
      <alignment vertical="center"/>
    </xf>
    <xf numFmtId="176" fontId="2" fillId="0" borderId="3" xfId="2" applyNumberFormat="1" applyFont="1" applyFill="1" applyBorder="1">
      <alignment vertical="center"/>
    </xf>
    <xf numFmtId="0" fontId="2" fillId="0" borderId="4" xfId="2" applyFont="1" applyFill="1" applyBorder="1">
      <alignment vertical="center"/>
    </xf>
    <xf numFmtId="0" fontId="2" fillId="0" borderId="5" xfId="2" applyFont="1" applyFill="1" applyBorder="1" applyAlignment="1">
      <alignment horizontal="center" vertical="center"/>
    </xf>
    <xf numFmtId="176" fontId="2" fillId="0" borderId="6" xfId="2" applyNumberFormat="1" applyFont="1" applyFill="1" applyBorder="1">
      <alignment vertical="center"/>
    </xf>
    <xf numFmtId="176" fontId="2" fillId="0" borderId="7" xfId="2" applyNumberFormat="1" applyFont="1" applyFill="1" applyBorder="1">
      <alignment vertical="center"/>
    </xf>
    <xf numFmtId="0" fontId="2" fillId="0" borderId="10" xfId="2" applyFont="1" applyFill="1" applyBorder="1" applyAlignment="1">
      <alignment horizontal="center" vertical="center"/>
    </xf>
    <xf numFmtId="176" fontId="2" fillId="0" borderId="11" xfId="2" applyNumberFormat="1" applyFont="1" applyFill="1" applyBorder="1">
      <alignment vertical="center"/>
    </xf>
    <xf numFmtId="176" fontId="2" fillId="0" borderId="12" xfId="2" applyNumberFormat="1" applyFont="1" applyFill="1" applyBorder="1">
      <alignment vertical="center"/>
    </xf>
    <xf numFmtId="0" fontId="2" fillId="0" borderId="4" xfId="1" applyFont="1" applyFill="1" applyBorder="1"/>
    <xf numFmtId="0" fontId="2" fillId="0" borderId="0" xfId="1" applyFont="1" applyFill="1"/>
    <xf numFmtId="0" fontId="2" fillId="0" borderId="0" xfId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/>
    <xf numFmtId="8" fontId="2" fillId="0" borderId="0" xfId="1" applyNumberFormat="1" applyFont="1" applyFill="1"/>
    <xf numFmtId="178" fontId="2" fillId="0" borderId="0" xfId="1" applyNumberFormat="1" applyFont="1" applyFill="1"/>
    <xf numFmtId="9" fontId="2" fillId="0" borderId="0" xfId="1" applyNumberFormat="1" applyFont="1" applyFill="1"/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2" fillId="0" borderId="0" xfId="6" applyFont="1" applyFill="1">
      <alignment vertical="center"/>
    </xf>
    <xf numFmtId="0" fontId="2" fillId="0" borderId="14" xfId="6" applyFont="1" applyFill="1" applyBorder="1" applyAlignment="1">
      <alignment horizontal="center" vertical="center"/>
    </xf>
    <xf numFmtId="0" fontId="2" fillId="0" borderId="0" xfId="6" applyFont="1">
      <alignment vertical="center"/>
    </xf>
    <xf numFmtId="9" fontId="2" fillId="0" borderId="12" xfId="6" applyNumberFormat="1" applyFont="1" applyFill="1" applyBorder="1" applyAlignment="1">
      <alignment horizontal="center" vertical="center"/>
    </xf>
    <xf numFmtId="9" fontId="2" fillId="0" borderId="0" xfId="6" applyNumberFormat="1" applyFont="1">
      <alignment vertical="center"/>
    </xf>
    <xf numFmtId="179" fontId="2" fillId="0" borderId="0" xfId="6" applyNumberFormat="1" applyFont="1" applyBorder="1">
      <alignment vertical="center"/>
    </xf>
    <xf numFmtId="0" fontId="2" fillId="0" borderId="0" xfId="6" applyFont="1" applyBorder="1">
      <alignment vertical="center"/>
    </xf>
    <xf numFmtId="14" fontId="2" fillId="0" borderId="0" xfId="6" applyNumberFormat="1" applyFont="1" applyBorder="1">
      <alignment vertical="center"/>
    </xf>
    <xf numFmtId="10" fontId="2" fillId="0" borderId="0" xfId="6" applyNumberFormat="1" applyFont="1" applyBorder="1">
      <alignment vertical="center"/>
    </xf>
    <xf numFmtId="180" fontId="2" fillId="0" borderId="0" xfId="6" applyNumberFormat="1" applyFont="1" applyBorder="1">
      <alignment vertical="center"/>
    </xf>
    <xf numFmtId="0" fontId="2" fillId="0" borderId="0" xfId="6" applyFont="1" applyFill="1" applyBorder="1">
      <alignment vertical="center"/>
    </xf>
    <xf numFmtId="8" fontId="2" fillId="0" borderId="0" xfId="6" applyNumberFormat="1" applyFont="1" applyBorder="1">
      <alignment vertical="center"/>
    </xf>
    <xf numFmtId="0" fontId="2" fillId="2" borderId="4" xfId="1" applyFont="1" applyFill="1" applyBorder="1"/>
    <xf numFmtId="0" fontId="2" fillId="2" borderId="4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/>
    </xf>
    <xf numFmtId="0" fontId="2" fillId="4" borderId="4" xfId="1" applyFont="1" applyFill="1" applyBorder="1"/>
    <xf numFmtId="0" fontId="2" fillId="2" borderId="4" xfId="2" applyFont="1" applyFill="1" applyBorder="1">
      <alignment vertical="center"/>
    </xf>
    <xf numFmtId="2" fontId="2" fillId="5" borderId="4" xfId="2" applyNumberFormat="1" applyFont="1" applyFill="1" applyBorder="1">
      <alignment vertical="center"/>
    </xf>
    <xf numFmtId="0" fontId="2" fillId="0" borderId="13" xfId="1" applyFont="1" applyFill="1" applyBorder="1"/>
    <xf numFmtId="0" fontId="2" fillId="0" borderId="0" xfId="1" applyFont="1" applyFill="1" applyAlignment="1">
      <alignment horizontal="center"/>
    </xf>
    <xf numFmtId="0" fontId="2" fillId="4" borderId="13" xfId="1" applyFont="1" applyFill="1" applyBorder="1"/>
    <xf numFmtId="0" fontId="2" fillId="3" borderId="4" xfId="1" applyFont="1" applyFill="1" applyBorder="1"/>
    <xf numFmtId="0" fontId="2" fillId="3" borderId="13" xfId="1" applyFont="1" applyFill="1" applyBorder="1"/>
    <xf numFmtId="181" fontId="2" fillId="4" borderId="4" xfId="1" applyNumberFormat="1" applyFont="1" applyFill="1" applyBorder="1"/>
    <xf numFmtId="181" fontId="2" fillId="6" borderId="4" xfId="1" applyNumberFormat="1" applyFont="1" applyFill="1" applyBorder="1"/>
    <xf numFmtId="0" fontId="7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2" fillId="5" borderId="4" xfId="1" applyFont="1" applyFill="1" applyBorder="1"/>
    <xf numFmtId="0" fontId="2" fillId="0" borderId="16" xfId="1" applyFont="1" applyFill="1" applyBorder="1" applyAlignment="1">
      <alignment horizontal="center"/>
    </xf>
    <xf numFmtId="1" fontId="2" fillId="5" borderId="4" xfId="1" applyNumberFormat="1" applyFont="1" applyFill="1" applyBorder="1"/>
    <xf numFmtId="10" fontId="2" fillId="5" borderId="4" xfId="4" applyNumberFormat="1" applyFont="1" applyFill="1" applyBorder="1"/>
    <xf numFmtId="9" fontId="2" fillId="4" borderId="4" xfId="4" applyNumberFormat="1" applyFont="1" applyFill="1" applyBorder="1"/>
    <xf numFmtId="1" fontId="2" fillId="4" borderId="4" xfId="4" applyNumberFormat="1" applyFont="1" applyFill="1" applyBorder="1"/>
    <xf numFmtId="1" fontId="2" fillId="4" borderId="4" xfId="1" applyNumberFormat="1" applyFont="1" applyFill="1" applyBorder="1"/>
    <xf numFmtId="1" fontId="2" fillId="3" borderId="1" xfId="1" applyNumberFormat="1" applyFont="1" applyFill="1" applyBorder="1"/>
    <xf numFmtId="1" fontId="2" fillId="3" borderId="6" xfId="1" applyNumberFormat="1" applyFont="1" applyFill="1" applyBorder="1"/>
    <xf numFmtId="0" fontId="2" fillId="0" borderId="0" xfId="1" applyFont="1" applyFill="1" applyBorder="1" applyAlignment="1">
      <alignment horizontal="center"/>
    </xf>
    <xf numFmtId="1" fontId="2" fillId="4" borderId="13" xfId="1" applyNumberFormat="1" applyFont="1" applyFill="1" applyBorder="1"/>
    <xf numFmtId="0" fontId="2" fillId="2" borderId="17" xfId="1" applyFont="1" applyFill="1" applyBorder="1"/>
    <xf numFmtId="0" fontId="2" fillId="2" borderId="13" xfId="1" applyFont="1" applyFill="1" applyBorder="1"/>
    <xf numFmtId="177" fontId="2" fillId="3" borderId="2" xfId="1" applyNumberFormat="1" applyFont="1" applyFill="1" applyBorder="1"/>
    <xf numFmtId="1" fontId="2" fillId="3" borderId="3" xfId="1" applyNumberFormat="1" applyFont="1" applyFill="1" applyBorder="1"/>
    <xf numFmtId="177" fontId="2" fillId="3" borderId="5" xfId="1" applyNumberFormat="1" applyFont="1" applyFill="1" applyBorder="1"/>
    <xf numFmtId="177" fontId="2" fillId="3" borderId="10" xfId="1" applyNumberFormat="1" applyFont="1" applyFill="1" applyBorder="1"/>
    <xf numFmtId="1" fontId="2" fillId="3" borderId="11" xfId="1" applyNumberFormat="1" applyFont="1" applyFill="1" applyBorder="1"/>
    <xf numFmtId="0" fontId="2" fillId="4" borderId="1" xfId="6" applyFont="1" applyFill="1" applyBorder="1">
      <alignment vertical="center"/>
    </xf>
    <xf numFmtId="0" fontId="2" fillId="4" borderId="6" xfId="6" applyFont="1" applyFill="1" applyBorder="1">
      <alignment vertical="center"/>
    </xf>
    <xf numFmtId="49" fontId="2" fillId="4" borderId="6" xfId="6" quotePrefix="1" applyNumberFormat="1" applyFont="1" applyFill="1" applyBorder="1">
      <alignment vertical="center"/>
    </xf>
    <xf numFmtId="14" fontId="2" fillId="4" borderId="6" xfId="6" applyNumberFormat="1" applyFont="1" applyFill="1" applyBorder="1">
      <alignment vertical="center"/>
    </xf>
    <xf numFmtId="0" fontId="2" fillId="4" borderId="6" xfId="6" applyFont="1" applyFill="1" applyBorder="1" applyAlignment="1">
      <alignment vertical="center" wrapText="1"/>
    </xf>
    <xf numFmtId="0" fontId="2" fillId="4" borderId="11" xfId="6" applyFont="1" applyFill="1" applyBorder="1">
      <alignment vertical="center"/>
    </xf>
    <xf numFmtId="182" fontId="2" fillId="5" borderId="4" xfId="6" applyNumberFormat="1" applyFont="1" applyFill="1" applyBorder="1">
      <alignment vertical="center"/>
    </xf>
    <xf numFmtId="10" fontId="2" fillId="5" borderId="4" xfId="6" applyNumberFormat="1" applyFont="1" applyFill="1" applyBorder="1">
      <alignment vertical="center"/>
    </xf>
    <xf numFmtId="10" fontId="2" fillId="7" borderId="13" xfId="6" applyNumberFormat="1" applyFont="1" applyFill="1" applyBorder="1">
      <alignment vertical="center"/>
    </xf>
    <xf numFmtId="0" fontId="2" fillId="3" borderId="1" xfId="6" applyFont="1" applyFill="1" applyBorder="1" applyAlignment="1">
      <alignment horizontal="center" vertical="center"/>
    </xf>
    <xf numFmtId="14" fontId="2" fillId="3" borderId="1" xfId="6" applyNumberFormat="1" applyFont="1" applyFill="1" applyBorder="1">
      <alignment vertical="center"/>
    </xf>
    <xf numFmtId="0" fontId="2" fillId="3" borderId="6" xfId="6" applyFont="1" applyFill="1" applyBorder="1">
      <alignment vertical="center"/>
    </xf>
    <xf numFmtId="0" fontId="2" fillId="3" borderId="1" xfId="6" applyFont="1" applyFill="1" applyBorder="1">
      <alignment vertical="center"/>
    </xf>
    <xf numFmtId="14" fontId="2" fillId="3" borderId="6" xfId="6" applyNumberFormat="1" applyFont="1" applyFill="1" applyBorder="1">
      <alignment vertical="center"/>
    </xf>
    <xf numFmtId="0" fontId="2" fillId="3" borderId="11" xfId="6" applyFont="1" applyFill="1" applyBorder="1">
      <alignment vertical="center"/>
    </xf>
    <xf numFmtId="0" fontId="2" fillId="2" borderId="4" xfId="5" applyFont="1" applyFill="1" applyBorder="1">
      <alignment vertical="center"/>
    </xf>
    <xf numFmtId="0" fontId="2" fillId="4" borderId="4" xfId="5" applyFont="1" applyFill="1" applyBorder="1">
      <alignment vertical="center"/>
    </xf>
    <xf numFmtId="0" fontId="2" fillId="3" borderId="4" xfId="5" applyFont="1" applyFill="1" applyBorder="1">
      <alignment vertical="center"/>
    </xf>
    <xf numFmtId="176" fontId="2" fillId="5" borderId="4" xfId="5" applyNumberFormat="1" applyFont="1" applyFill="1" applyBorder="1">
      <alignment vertical="center"/>
    </xf>
    <xf numFmtId="0" fontId="2" fillId="8" borderId="1" xfId="5" applyFont="1" applyFill="1" applyBorder="1" applyAlignment="1">
      <alignment horizontal="center" vertical="center"/>
    </xf>
    <xf numFmtId="0" fontId="2" fillId="8" borderId="6" xfId="5" applyFont="1" applyFill="1" applyBorder="1" applyAlignment="1">
      <alignment horizontal="center" vertical="center"/>
    </xf>
    <xf numFmtId="0" fontId="2" fillId="8" borderId="11" xfId="5" applyFont="1" applyFill="1" applyBorder="1" applyAlignment="1">
      <alignment horizontal="center" vertical="center"/>
    </xf>
    <xf numFmtId="0" fontId="12" fillId="2" borderId="4" xfId="7" applyFont="1" applyFill="1" applyBorder="1" applyAlignment="1">
      <alignment wrapText="1"/>
    </xf>
    <xf numFmtId="0" fontId="12" fillId="0" borderId="0" xfId="7" applyFont="1" applyFill="1"/>
    <xf numFmtId="1" fontId="12" fillId="0" borderId="6" xfId="7" applyNumberFormat="1" applyFont="1" applyFill="1" applyBorder="1" applyAlignment="1">
      <alignment horizontal="center"/>
    </xf>
    <xf numFmtId="0" fontId="12" fillId="2" borderId="4" xfId="7" applyFont="1" applyFill="1" applyBorder="1"/>
    <xf numFmtId="0" fontId="12" fillId="3" borderId="4" xfId="7" applyFont="1" applyFill="1" applyBorder="1"/>
    <xf numFmtId="0" fontId="12" fillId="0" borderId="4" xfId="7" applyFont="1" applyFill="1" applyBorder="1"/>
    <xf numFmtId="0" fontId="12" fillId="5" borderId="4" xfId="7" applyFont="1" applyFill="1" applyBorder="1"/>
    <xf numFmtId="0" fontId="12" fillId="7" borderId="4" xfId="7" applyFont="1" applyFill="1" applyBorder="1" applyAlignment="1">
      <alignment horizontal="center" wrapText="1"/>
    </xf>
    <xf numFmtId="0" fontId="12" fillId="7" borderId="1" xfId="7" applyFont="1" applyFill="1" applyBorder="1" applyAlignment="1">
      <alignment horizontal="center"/>
    </xf>
    <xf numFmtId="0" fontId="12" fillId="7" borderId="6" xfId="7" applyFont="1" applyFill="1" applyBorder="1" applyAlignment="1">
      <alignment horizontal="center"/>
    </xf>
    <xf numFmtId="0" fontId="12" fillId="7" borderId="11" xfId="7" applyFont="1" applyFill="1" applyBorder="1" applyAlignment="1">
      <alignment horizontal="center"/>
    </xf>
    <xf numFmtId="0" fontId="12" fillId="0" borderId="0" xfId="1" applyFont="1" applyFill="1"/>
    <xf numFmtId="0" fontId="12" fillId="2" borderId="13" xfId="1" applyFont="1" applyFill="1" applyBorder="1"/>
    <xf numFmtId="0" fontId="12" fillId="4" borderId="13" xfId="1" applyFont="1" applyFill="1" applyBorder="1"/>
    <xf numFmtId="0" fontId="12" fillId="2" borderId="4" xfId="1" applyFont="1" applyFill="1" applyBorder="1"/>
    <xf numFmtId="1" fontId="12" fillId="3" borderId="4" xfId="1" applyNumberFormat="1" applyFont="1" applyFill="1" applyBorder="1"/>
    <xf numFmtId="0" fontId="12" fillId="4" borderId="4" xfId="1" applyFont="1" applyFill="1" applyBorder="1"/>
    <xf numFmtId="0" fontId="12" fillId="0" borderId="14" xfId="1" applyFont="1" applyFill="1" applyBorder="1"/>
    <xf numFmtId="0" fontId="12" fillId="2" borderId="6" xfId="1" applyFont="1" applyFill="1" applyBorder="1"/>
    <xf numFmtId="0" fontId="12" fillId="3" borderId="2" xfId="1" applyFont="1" applyFill="1" applyBorder="1"/>
    <xf numFmtId="0" fontId="12" fillId="3" borderId="1" xfId="1" applyFont="1" applyFill="1" applyBorder="1"/>
    <xf numFmtId="0" fontId="12" fillId="3" borderId="15" xfId="1" applyFont="1" applyFill="1" applyBorder="1"/>
    <xf numFmtId="0" fontId="12" fillId="3" borderId="3" xfId="1" applyFont="1" applyFill="1" applyBorder="1"/>
    <xf numFmtId="0" fontId="12" fillId="3" borderId="5" xfId="1" applyFont="1" applyFill="1" applyBorder="1"/>
    <xf numFmtId="0" fontId="12" fillId="3" borderId="6" xfId="1" applyFont="1" applyFill="1" applyBorder="1"/>
    <xf numFmtId="0" fontId="12" fillId="3" borderId="0" xfId="1" applyFont="1" applyFill="1" applyBorder="1"/>
    <xf numFmtId="0" fontId="12" fillId="3" borderId="7" xfId="1" applyFont="1" applyFill="1" applyBorder="1"/>
    <xf numFmtId="0" fontId="12" fillId="3" borderId="4" xfId="1" applyFont="1" applyFill="1" applyBorder="1"/>
    <xf numFmtId="0" fontId="12" fillId="5" borderId="4" xfId="1" applyFont="1" applyFill="1" applyBorder="1"/>
    <xf numFmtId="0" fontId="14" fillId="0" borderId="0" xfId="1" applyFont="1" applyFill="1" applyBorder="1"/>
    <xf numFmtId="0" fontId="12" fillId="0" borderId="0" xfId="1" applyFont="1" applyFill="1" applyBorder="1"/>
    <xf numFmtId="0" fontId="12" fillId="2" borderId="1" xfId="1" applyFont="1" applyFill="1" applyBorder="1" applyAlignment="1">
      <alignment horizontal="center"/>
    </xf>
    <xf numFmtId="0" fontId="12" fillId="2" borderId="11" xfId="1" applyFont="1" applyFill="1" applyBorder="1" applyAlignment="1">
      <alignment horizontal="center"/>
    </xf>
    <xf numFmtId="0" fontId="12" fillId="2" borderId="2" xfId="1" applyFont="1" applyFill="1" applyBorder="1"/>
    <xf numFmtId="0" fontId="12" fillId="2" borderId="5" xfId="1" applyFont="1" applyFill="1" applyBorder="1"/>
    <xf numFmtId="0" fontId="12" fillId="2" borderId="10" xfId="1" applyFont="1" applyFill="1" applyBorder="1"/>
    <xf numFmtId="0" fontId="12" fillId="3" borderId="11" xfId="1" applyFont="1" applyFill="1" applyBorder="1"/>
    <xf numFmtId="0" fontId="12" fillId="3" borderId="12" xfId="1" applyFont="1" applyFill="1" applyBorder="1"/>
    <xf numFmtId="0" fontId="12" fillId="3" borderId="10" xfId="1" applyFont="1" applyFill="1" applyBorder="1"/>
    <xf numFmtId="0" fontId="12" fillId="3" borderId="14" xfId="1" applyFont="1" applyFill="1" applyBorder="1"/>
    <xf numFmtId="0" fontId="13" fillId="2" borderId="18" xfId="1" applyFont="1" applyFill="1" applyBorder="1" applyAlignment="1"/>
    <xf numFmtId="0" fontId="0" fillId="0" borderId="0" xfId="0" applyFill="1" applyBorder="1" applyAlignment="1"/>
    <xf numFmtId="0" fontId="0" fillId="0" borderId="19" xfId="0" applyFill="1" applyBorder="1" applyAlignment="1"/>
    <xf numFmtId="0" fontId="0" fillId="0" borderId="20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Continuous"/>
    </xf>
    <xf numFmtId="183" fontId="12" fillId="3" borderId="4" xfId="7" applyNumberFormat="1" applyFont="1" applyFill="1" applyBorder="1"/>
    <xf numFmtId="184" fontId="2" fillId="3" borderId="4" xfId="2" applyNumberFormat="1" applyFont="1" applyFill="1" applyBorder="1">
      <alignment vertical="center"/>
    </xf>
    <xf numFmtId="184" fontId="2" fillId="0" borderId="0" xfId="2" applyNumberFormat="1" applyFont="1" applyFill="1">
      <alignment vertical="center"/>
    </xf>
    <xf numFmtId="0" fontId="2" fillId="0" borderId="4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 vertical="center"/>
    </xf>
    <xf numFmtId="176" fontId="2" fillId="0" borderId="4" xfId="2" applyNumberFormat="1" applyFont="1" applyFill="1" applyBorder="1">
      <alignment vertical="center"/>
    </xf>
    <xf numFmtId="176" fontId="2" fillId="8" borderId="1" xfId="5" applyNumberFormat="1" applyFont="1" applyFill="1" applyBorder="1" applyAlignment="1">
      <alignment horizontal="center" vertical="center"/>
    </xf>
    <xf numFmtId="176" fontId="2" fillId="8" borderId="6" xfId="5" applyNumberFormat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15" fillId="2" borderId="4" xfId="1" applyFont="1" applyFill="1" applyBorder="1" applyAlignment="1">
      <alignment horizontal="center"/>
    </xf>
    <xf numFmtId="1" fontId="15" fillId="2" borderId="11" xfId="1" applyNumberFormat="1" applyFont="1" applyFill="1" applyBorder="1"/>
    <xf numFmtId="1" fontId="15" fillId="2" borderId="4" xfId="1" applyNumberFormat="1" applyFont="1" applyFill="1" applyBorder="1"/>
    <xf numFmtId="0" fontId="2" fillId="9" borderId="2" xfId="6" applyFont="1" applyFill="1" applyBorder="1">
      <alignment vertical="center"/>
    </xf>
    <xf numFmtId="185" fontId="11" fillId="3" borderId="12" xfId="6" applyNumberFormat="1" applyFont="1" applyFill="1" applyBorder="1">
      <alignment vertical="center"/>
    </xf>
    <xf numFmtId="186" fontId="11" fillId="3" borderId="11" xfId="6" applyNumberFormat="1" applyFont="1" applyFill="1" applyBorder="1">
      <alignment vertical="center"/>
    </xf>
    <xf numFmtId="0" fontId="2" fillId="9" borderId="5" xfId="6" applyFont="1" applyFill="1" applyBorder="1">
      <alignment vertical="center"/>
    </xf>
    <xf numFmtId="0" fontId="2" fillId="9" borderId="4" xfId="6" applyFont="1" applyFill="1" applyBorder="1" applyAlignment="1">
      <alignment horizontal="center" vertical="center"/>
    </xf>
    <xf numFmtId="0" fontId="2" fillId="9" borderId="11" xfId="6" applyFont="1" applyFill="1" applyBorder="1" applyAlignment="1">
      <alignment horizontal="center" vertical="center"/>
    </xf>
    <xf numFmtId="187" fontId="2" fillId="0" borderId="0" xfId="6" applyNumberFormat="1" applyFont="1" applyFill="1" applyBorder="1">
      <alignment vertical="center"/>
    </xf>
    <xf numFmtId="0" fontId="2" fillId="9" borderId="10" xfId="6" applyFont="1" applyFill="1" applyBorder="1">
      <alignment vertical="center"/>
    </xf>
    <xf numFmtId="0" fontId="2" fillId="9" borderId="4" xfId="6" applyFont="1" applyFill="1" applyBorder="1">
      <alignment vertical="center"/>
    </xf>
    <xf numFmtId="0" fontId="2" fillId="9" borderId="4" xfId="6" applyFont="1" applyFill="1" applyBorder="1" applyAlignment="1">
      <alignment vertical="center" wrapText="1"/>
    </xf>
    <xf numFmtId="0" fontId="2" fillId="0" borderId="4" xfId="6" applyFont="1" applyBorder="1">
      <alignment vertical="center"/>
    </xf>
    <xf numFmtId="188" fontId="2" fillId="3" borderId="11" xfId="6" applyNumberFormat="1" applyFont="1" applyFill="1" applyBorder="1">
      <alignment vertical="center"/>
    </xf>
    <xf numFmtId="0" fontId="2" fillId="0" borderId="0" xfId="5" applyFont="1" applyAlignment="1">
      <alignment horizontal="left" vertical="center"/>
    </xf>
    <xf numFmtId="0" fontId="2" fillId="0" borderId="14" xfId="5" applyFont="1" applyBorder="1" applyAlignment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2" fillId="0" borderId="6" xfId="5" applyFont="1" applyBorder="1" applyAlignment="1">
      <alignment horizontal="center" vertical="center"/>
    </xf>
    <xf numFmtId="0" fontId="2" fillId="0" borderId="11" xfId="5" applyFont="1" applyBorder="1" applyAlignment="1">
      <alignment horizontal="center" vertical="center"/>
    </xf>
    <xf numFmtId="0" fontId="2" fillId="0" borderId="4" xfId="5" applyFont="1" applyBorder="1">
      <alignment vertical="center"/>
    </xf>
    <xf numFmtId="176" fontId="2" fillId="8" borderId="4" xfId="5" applyNumberFormat="1" applyFont="1" applyFill="1" applyBorder="1" applyAlignment="1">
      <alignment horizontal="center" vertical="center"/>
    </xf>
    <xf numFmtId="0" fontId="2" fillId="5" borderId="8" xfId="2" applyFont="1" applyFill="1" applyBorder="1" applyAlignment="1">
      <alignment horizontal="center" vertical="center"/>
    </xf>
    <xf numFmtId="0" fontId="2" fillId="5" borderId="9" xfId="2" applyFont="1" applyFill="1" applyBorder="1" applyAlignment="1">
      <alignment horizontal="center" vertical="center"/>
    </xf>
    <xf numFmtId="0" fontId="2" fillId="0" borderId="0" xfId="3" applyFont="1" applyFill="1" applyAlignment="1">
      <alignment horizontal="center" vertical="center"/>
    </xf>
    <xf numFmtId="0" fontId="2" fillId="2" borderId="17" xfId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12" fillId="2" borderId="17" xfId="1" applyFont="1" applyFill="1" applyBorder="1" applyAlignment="1"/>
    <xf numFmtId="0" fontId="12" fillId="2" borderId="18" xfId="1" applyFont="1" applyFill="1" applyBorder="1" applyAlignment="1"/>
    <xf numFmtId="0" fontId="12" fillId="2" borderId="13" xfId="1" applyFont="1" applyFill="1" applyBorder="1" applyAlignment="1"/>
    <xf numFmtId="0" fontId="13" fillId="2" borderId="18" xfId="1" applyFont="1" applyFill="1" applyBorder="1" applyAlignment="1"/>
  </cellXfs>
  <cellStyles count="8">
    <cellStyle name="百分比 2" xfId="4" xr:uid="{00000000-0005-0000-0000-000000000000}"/>
    <cellStyle name="常规" xfId="0" builtinId="0"/>
    <cellStyle name="常规 2" xfId="1" xr:uid="{00000000-0005-0000-0000-000002000000}"/>
    <cellStyle name="常规_第4第5章" xfId="3" xr:uid="{00000000-0005-0000-0000-000003000000}"/>
    <cellStyle name="常规_第4第5章_ks" xfId="2" xr:uid="{00000000-0005-0000-0000-000004000000}"/>
    <cellStyle name="常规_第6章-盈亏平衡-答案3" xfId="5" xr:uid="{00000000-0005-0000-0000-000005000000}"/>
    <cellStyle name="常规_第8章2006_2007第一学期第8题A B C答案 - 改造-1" xfId="6" xr:uid="{00000000-0005-0000-0000-000006000000}"/>
    <cellStyle name="常规_回归1" xfId="7" xr:uid="{00000000-0005-0000-0000-000007000000}"/>
  </cellStyles>
  <dxfs count="0"/>
  <tableStyles count="0" defaultTableStyle="TableStyleMedium2" defaultPivotStyle="PivotStyleMedium9"/>
  <colors>
    <mruColors>
      <color rgb="FFFFFF99"/>
      <color rgb="FF8080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en-US"/>
              <a:t>食品</a:t>
            </a:r>
            <a:r>
              <a:rPr lang="en-US" altLang="en-US"/>
              <a:t>CPIs</a:t>
            </a:r>
            <a:r>
              <a:rPr lang="zh-CN" altLang="en-US"/>
              <a:t>百分比变动与住宅</a:t>
            </a:r>
            <a:r>
              <a:rPr lang="en-US" altLang="en-US"/>
              <a:t>CPIs</a:t>
            </a:r>
            <a:r>
              <a:rPr lang="zh-CN" altLang="en-US"/>
              <a:t>百分比变动关系图</a:t>
            </a:r>
          </a:p>
        </c:rich>
      </c:tx>
      <c:layout>
        <c:manualLayout>
          <c:xMode val="edge"/>
          <c:yMode val="edge"/>
          <c:x val="0.21739168894306382"/>
          <c:y val="3.81471897181402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14662616519864E-2"/>
          <c:y val="0.13896476254465384"/>
          <c:w val="0.84058119724651348"/>
          <c:h val="0.67302541859861764"/>
        </c:manualLayout>
      </c:layout>
      <c:scatterChart>
        <c:scatterStyle val="lineMarker"/>
        <c:varyColors val="0"/>
        <c:ser>
          <c:idx val="0"/>
          <c:order val="0"/>
          <c:tx>
            <c:strRef>
              <c:f>第2题!$C$1</c:f>
              <c:strCache>
                <c:ptCount val="1"/>
                <c:pt idx="0">
                  <c:v>食品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FF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2.3189672419040797E-2"/>
                  <c:y val="-4.2530587915123652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og"/>
            <c:dispRSqr val="1"/>
            <c:dispEq val="1"/>
            <c:trendlineLbl>
              <c:layout>
                <c:manualLayout>
                  <c:x val="9.880247870059844E-2"/>
                  <c:y val="8.9580063035697377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  <a:endParaRPr lang="zh-CN"/>
                </a:p>
              </c:txPr>
            </c:trendlineLbl>
          </c:trendline>
          <c:xVal>
            <c:numRef>
              <c:f>第2题!$D$2:$D$25</c:f>
              <c:numCache>
                <c:formatCode>0.0_ </c:formatCode>
                <c:ptCount val="19"/>
                <c:pt idx="0">
                  <c:v>9.6</c:v>
                </c:pt>
                <c:pt idx="1">
                  <c:v>9.9</c:v>
                </c:pt>
                <c:pt idx="2">
                  <c:v>5.5</c:v>
                </c:pt>
                <c:pt idx="3">
                  <c:v>6.6</c:v>
                </c:pt>
                <c:pt idx="4">
                  <c:v>10.199999999999999</c:v>
                </c:pt>
                <c:pt idx="5">
                  <c:v>13.9</c:v>
                </c:pt>
                <c:pt idx="6">
                  <c:v>17.600000000000001</c:v>
                </c:pt>
                <c:pt idx="7">
                  <c:v>11.7</c:v>
                </c:pt>
                <c:pt idx="8">
                  <c:v>7.1</c:v>
                </c:pt>
                <c:pt idx="9">
                  <c:v>2.2999999999999998</c:v>
                </c:pt>
                <c:pt idx="10">
                  <c:v>4.9000000000000004</c:v>
                </c:pt>
                <c:pt idx="11">
                  <c:v>5.6</c:v>
                </c:pt>
                <c:pt idx="12">
                  <c:v>5.5</c:v>
                </c:pt>
                <c:pt idx="13">
                  <c:v>4.7</c:v>
                </c:pt>
                <c:pt idx="14">
                  <c:v>4.8</c:v>
                </c:pt>
                <c:pt idx="15">
                  <c:v>4.5</c:v>
                </c:pt>
                <c:pt idx="16">
                  <c:v>5.4</c:v>
                </c:pt>
                <c:pt idx="17">
                  <c:v>3.2</c:v>
                </c:pt>
                <c:pt idx="18">
                  <c:v>3.1</c:v>
                </c:pt>
              </c:numCache>
            </c:numRef>
          </c:xVal>
          <c:yVal>
            <c:numRef>
              <c:f>第2题!$C$2:$C$25</c:f>
              <c:numCache>
                <c:formatCode>0.0_ </c:formatCode>
                <c:ptCount val="19"/>
                <c:pt idx="0">
                  <c:v>14.3</c:v>
                </c:pt>
                <c:pt idx="1">
                  <c:v>8.5</c:v>
                </c:pt>
                <c:pt idx="2">
                  <c:v>3</c:v>
                </c:pt>
                <c:pt idx="3">
                  <c:v>6.3</c:v>
                </c:pt>
                <c:pt idx="4">
                  <c:v>9.9</c:v>
                </c:pt>
                <c:pt idx="5">
                  <c:v>11</c:v>
                </c:pt>
                <c:pt idx="6">
                  <c:v>8.6</c:v>
                </c:pt>
                <c:pt idx="7">
                  <c:v>7.8</c:v>
                </c:pt>
                <c:pt idx="8">
                  <c:v>4.0999999999999996</c:v>
                </c:pt>
                <c:pt idx="9">
                  <c:v>2.1</c:v>
                </c:pt>
                <c:pt idx="10">
                  <c:v>3.8</c:v>
                </c:pt>
                <c:pt idx="11">
                  <c:v>2.2999999999999998</c:v>
                </c:pt>
                <c:pt idx="12">
                  <c:v>3.2</c:v>
                </c:pt>
                <c:pt idx="13">
                  <c:v>4.0999999999999996</c:v>
                </c:pt>
                <c:pt idx="14">
                  <c:v>4.0999999999999996</c:v>
                </c:pt>
                <c:pt idx="15">
                  <c:v>5.8</c:v>
                </c:pt>
                <c:pt idx="16">
                  <c:v>5.8</c:v>
                </c:pt>
                <c:pt idx="17">
                  <c:v>3.3</c:v>
                </c:pt>
                <c:pt idx="18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BA-454F-A85A-4F5D96393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07776"/>
        <c:axId val="191308352"/>
      </c:scatterChart>
      <c:valAx>
        <c:axId val="19130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en-US"/>
                  <a:t>住宅</a:t>
                </a:r>
                <a:r>
                  <a:rPr lang="en-US" altLang="en-US"/>
                  <a:t>CPIs</a:t>
                </a:r>
                <a:r>
                  <a:rPr lang="zh-CN" altLang="en-US"/>
                  <a:t>百分比变动</a:t>
                </a:r>
              </a:p>
            </c:rich>
          </c:tx>
          <c:layout>
            <c:manualLayout>
              <c:xMode val="edge"/>
              <c:yMode val="edge"/>
              <c:x val="0.38949344268965602"/>
              <c:y val="0.89918375764187786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91308352"/>
        <c:crosses val="autoZero"/>
        <c:crossBetween val="midCat"/>
      </c:valAx>
      <c:valAx>
        <c:axId val="191308352"/>
        <c:scaling>
          <c:orientation val="minMax"/>
        </c:scaling>
        <c:delete val="0"/>
        <c:axPos val="l"/>
        <c:numFmt formatCode="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913077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724771648500566"/>
          <c:y val="0.82561417747117871"/>
          <c:w val="0.2192032863509227"/>
          <c:h val="0.166212755200468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第3题!$F$3</c:f>
              <c:strCache>
                <c:ptCount val="1"/>
                <c:pt idx="0">
                  <c:v>销售收益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第3题!$E$4:$E$6</c:f>
              <c:numCache>
                <c:formatCode>General</c:formatCode>
                <c:ptCount val="3"/>
                <c:pt idx="0">
                  <c:v>5000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第3题!$F$4:$F$6</c:f>
              <c:numCache>
                <c:formatCode>General</c:formatCode>
                <c:ptCount val="3"/>
                <c:pt idx="0">
                  <c:v>2500000</c:v>
                </c:pt>
                <c:pt idx="1">
                  <c:v>500000</c:v>
                </c:pt>
                <c:pt idx="2">
                  <c:v>5000000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12-454C-818E-3DC9A21E7F3F}"/>
            </c:ext>
          </c:extLst>
        </c:ser>
        <c:ser>
          <c:idx val="1"/>
          <c:order val="1"/>
          <c:tx>
            <c:strRef>
              <c:f>第3题!$G$3</c:f>
              <c:strCache>
                <c:ptCount val="1"/>
                <c:pt idx="0">
                  <c:v>总成本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第3题!$E$4:$E$6</c:f>
              <c:numCache>
                <c:formatCode>General</c:formatCode>
                <c:ptCount val="3"/>
                <c:pt idx="0">
                  <c:v>5000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第3题!$G$4:$G$6</c:f>
              <c:numCache>
                <c:formatCode>General</c:formatCode>
                <c:ptCount val="3"/>
                <c:pt idx="0">
                  <c:v>2450000</c:v>
                </c:pt>
                <c:pt idx="1">
                  <c:v>890000</c:v>
                </c:pt>
                <c:pt idx="2">
                  <c:v>4400000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12-454C-818E-3DC9A21E7F3F}"/>
            </c:ext>
          </c:extLst>
        </c:ser>
        <c:ser>
          <c:idx val="2"/>
          <c:order val="2"/>
          <c:tx>
            <c:strRef>
              <c:f>第3题!$H$3</c:f>
              <c:strCache>
                <c:ptCount val="1"/>
                <c:pt idx="0">
                  <c:v>利润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第3题!$E$4:$E$6</c:f>
              <c:numCache>
                <c:formatCode>General</c:formatCode>
                <c:ptCount val="3"/>
                <c:pt idx="0">
                  <c:v>5000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第3题!$H$4:$H$6</c:f>
              <c:numCache>
                <c:formatCode>General</c:formatCode>
                <c:ptCount val="3"/>
                <c:pt idx="0">
                  <c:v>50000</c:v>
                </c:pt>
                <c:pt idx="1">
                  <c:v>-390000</c:v>
                </c:pt>
                <c:pt idx="2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12-454C-818E-3DC9A21E7F3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第3题!$E$9:$E$12</c:f>
              <c:numCache>
                <c:formatCode>0.0_ </c:formatCode>
                <c:ptCount val="4"/>
                <c:pt idx="0">
                  <c:v>4545.454545454545</c:v>
                </c:pt>
                <c:pt idx="1">
                  <c:v>4545.454545454545</c:v>
                </c:pt>
                <c:pt idx="2">
                  <c:v>4545.454545454545</c:v>
                </c:pt>
                <c:pt idx="3">
                  <c:v>4545.454545454545</c:v>
                </c:pt>
              </c:numCache>
            </c:numRef>
          </c:xVal>
          <c:yVal>
            <c:numRef>
              <c:f>第3题!$F$9:$F$12</c:f>
              <c:numCache>
                <c:formatCode>General</c:formatCode>
                <c:ptCount val="4"/>
                <c:pt idx="0">
                  <c:v>-1000000</c:v>
                </c:pt>
                <c:pt idx="1">
                  <c:v>0</c:v>
                </c:pt>
                <c:pt idx="2" formatCode="0.0_ ">
                  <c:v>2272727.2727272725</c:v>
                </c:pt>
                <c:pt idx="3">
                  <c:v>6000000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112-454C-818E-3DC9A21E7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501976"/>
        <c:axId val="490502304"/>
      </c:scatterChart>
      <c:valAx>
        <c:axId val="49050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502304"/>
        <c:crosses val="autoZero"/>
        <c:crossBetween val="midCat"/>
        <c:majorUnit val="1000"/>
      </c:valAx>
      <c:valAx>
        <c:axId val="490502304"/>
        <c:scaling>
          <c:orientation val="minMax"/>
          <c:max val="6000000"/>
          <c:min val="-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501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买车与租车方案的净现值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第5题!$I$3:$I$4</c:f>
              <c:strCache>
                <c:ptCount val="2"/>
                <c:pt idx="0">
                  <c:v>买车净现值</c:v>
                </c:pt>
                <c:pt idx="1">
                  <c:v>-185097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第5题!$H$5:$H$22</c:f>
              <c:numCache>
                <c:formatCode>0.0%</c:formatCode>
                <c:ptCount val="18"/>
                <c:pt idx="0">
                  <c:v>1.4999999999999999E-2</c:v>
                </c:pt>
                <c:pt idx="1">
                  <c:v>0.02</c:v>
                </c:pt>
                <c:pt idx="2">
                  <c:v>0.02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  <c:pt idx="13">
                  <c:v>0.08</c:v>
                </c:pt>
                <c:pt idx="14">
                  <c:v>8.5000000000000006E-2</c:v>
                </c:pt>
                <c:pt idx="15">
                  <c:v>0.09</c:v>
                </c:pt>
                <c:pt idx="16">
                  <c:v>9.5000000000000001E-2</c:v>
                </c:pt>
                <c:pt idx="17">
                  <c:v>0.1</c:v>
                </c:pt>
              </c:numCache>
            </c:numRef>
          </c:xVal>
          <c:yVal>
            <c:numRef>
              <c:f>第5题!$I$5:$I$22</c:f>
              <c:numCache>
                <c:formatCode>0</c:formatCode>
                <c:ptCount val="18"/>
                <c:pt idx="0">
                  <c:v>-179989.26441428263</c:v>
                </c:pt>
                <c:pt idx="1">
                  <c:v>-180617.90847012529</c:v>
                </c:pt>
                <c:pt idx="2">
                  <c:v>-180617.90847012529</c:v>
                </c:pt>
                <c:pt idx="3">
                  <c:v>-181826.60076201448</c:v>
                </c:pt>
                <c:pt idx="4">
                  <c:v>-182407.61134122821</c:v>
                </c:pt>
                <c:pt idx="5">
                  <c:v>-182973.67914288715</c:v>
                </c:pt>
                <c:pt idx="6">
                  <c:v>-183525.24534076173</c:v>
                </c:pt>
                <c:pt idx="7">
                  <c:v>-184062.73620559336</c:v>
                </c:pt>
                <c:pt idx="8">
                  <c:v>-184586.56367368731</c:v>
                </c:pt>
                <c:pt idx="9">
                  <c:v>-185097.12589131133</c:v>
                </c:pt>
                <c:pt idx="10">
                  <c:v>-185594.80773603462</c:v>
                </c:pt>
                <c:pt idx="11">
                  <c:v>-186079.98131608593</c:v>
                </c:pt>
                <c:pt idx="12">
                  <c:v>-186553.00644875207</c:v>
                </c:pt>
                <c:pt idx="13">
                  <c:v>-187014.23111878836</c:v>
                </c:pt>
                <c:pt idx="14">
                  <c:v>-187463.99191776189</c:v>
                </c:pt>
                <c:pt idx="15">
                  <c:v>-187902.61446520261</c:v>
                </c:pt>
                <c:pt idx="16">
                  <c:v>-188330.41381239332</c:v>
                </c:pt>
                <c:pt idx="17">
                  <c:v>-188747.69482958814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03-4849-9EEB-CA1E224E7817}"/>
            </c:ext>
          </c:extLst>
        </c:ser>
        <c:ser>
          <c:idx val="1"/>
          <c:order val="1"/>
          <c:tx>
            <c:strRef>
              <c:f>第5题!$J$3:$J$4</c:f>
              <c:strCache>
                <c:ptCount val="2"/>
                <c:pt idx="0">
                  <c:v>租车净现值</c:v>
                </c:pt>
                <c:pt idx="1">
                  <c:v>-189412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第5题!$H$5:$H$22</c:f>
              <c:numCache>
                <c:formatCode>0.0%</c:formatCode>
                <c:ptCount val="18"/>
                <c:pt idx="0">
                  <c:v>1.4999999999999999E-2</c:v>
                </c:pt>
                <c:pt idx="1">
                  <c:v>0.02</c:v>
                </c:pt>
                <c:pt idx="2">
                  <c:v>0.02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  <c:pt idx="13">
                  <c:v>0.08</c:v>
                </c:pt>
                <c:pt idx="14">
                  <c:v>8.5000000000000006E-2</c:v>
                </c:pt>
                <c:pt idx="15">
                  <c:v>0.09</c:v>
                </c:pt>
                <c:pt idx="16">
                  <c:v>9.5000000000000001E-2</c:v>
                </c:pt>
                <c:pt idx="17">
                  <c:v>0.1</c:v>
                </c:pt>
              </c:numCache>
            </c:numRef>
          </c:xVal>
          <c:yVal>
            <c:numRef>
              <c:f>第5题!$J$5:$J$22</c:f>
              <c:numCache>
                <c:formatCode>0</c:formatCode>
                <c:ptCount val="18"/>
                <c:pt idx="0">
                  <c:v>-211922.29802159558</c:v>
                </c:pt>
                <c:pt idx="1">
                  <c:v>-209301.85442708593</c:v>
                </c:pt>
                <c:pt idx="2">
                  <c:v>-209301.85442708593</c:v>
                </c:pt>
                <c:pt idx="3">
                  <c:v>-204159.49065457034</c:v>
                </c:pt>
                <c:pt idx="4">
                  <c:v>-201634.48137992239</c:v>
                </c:pt>
                <c:pt idx="5">
                  <c:v>-199138.25333412696</c:v>
                </c:pt>
                <c:pt idx="6">
                  <c:v>-196669.34829232117</c:v>
                </c:pt>
                <c:pt idx="7">
                  <c:v>-194226.3402289298</c:v>
                </c:pt>
                <c:pt idx="8">
                  <c:v>-191807.83410404861</c:v>
                </c:pt>
                <c:pt idx="9">
                  <c:v>-189412.46469848108</c:v>
                </c:pt>
                <c:pt idx="10">
                  <c:v>-187038.89549525126</c:v>
                </c:pt>
                <c:pt idx="11">
                  <c:v>-184685.81760551585</c:v>
                </c:pt>
                <c:pt idx="12">
                  <c:v>-182351.94873690847</c:v>
                </c:pt>
                <c:pt idx="13">
                  <c:v>-180036.03220243828</c:v>
                </c:pt>
                <c:pt idx="14">
                  <c:v>-177736.83596816266</c:v>
                </c:pt>
                <c:pt idx="15">
                  <c:v>-175453.1517379354</c:v>
                </c:pt>
                <c:pt idx="16">
                  <c:v>-173183.79407361738</c:v>
                </c:pt>
                <c:pt idx="17">
                  <c:v>-170927.5995492111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03-4849-9EEB-CA1E224E7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456936"/>
        <c:axId val="822458576"/>
      </c:scatterChart>
      <c:valAx>
        <c:axId val="822456936"/>
        <c:scaling>
          <c:orientation val="minMax"/>
          <c:max val="0.12000000000000001"/>
        </c:scaling>
        <c:delete val="0"/>
        <c:axPos val="b"/>
        <c:numFmt formatCode="0.0%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2458576"/>
        <c:crosses val="autoZero"/>
        <c:crossBetween val="midCat"/>
        <c:majorUnit val="1.0000000000000002E-2"/>
        <c:minorUnit val="1.0000000000000002E-2"/>
      </c:valAx>
      <c:valAx>
        <c:axId val="82245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2456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C$9" inc="10" max="600" min="390" page="10" val="5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3</xdr:row>
      <xdr:rowOff>76200</xdr:rowOff>
    </xdr:from>
    <xdr:to>
      <xdr:col>15</xdr:col>
      <xdr:colOff>19050</xdr:colOff>
      <xdr:row>24</xdr:row>
      <xdr:rowOff>85724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5464549" y="759759"/>
          <a:ext cx="3978648" cy="3572994"/>
          <a:chOff x="5467350" y="695325"/>
          <a:chExt cx="4010025" cy="3809999"/>
        </a:xfrm>
      </xdr:grpSpPr>
      <xdr:sp macro="" textlink="">
        <xdr:nvSpPr>
          <xdr:cNvPr id="3" name="Text Box 9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67350" y="695325"/>
            <a:ext cx="4010025" cy="3809999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bg1">
                <a:lumMod val="65000"/>
              </a:schemeClr>
            </a:solidFill>
            <a:miter lim="800000"/>
            <a:headEnd/>
            <a:tailEnd/>
          </a:ln>
        </xdr:spPr>
        <xdr:txBody>
          <a:bodyPr vertOverflow="clip" wrap="square" lIns="82800" tIns="82800" rIns="90000" bIns="46800" anchor="t" upright="1"/>
          <a:lstStyle/>
          <a:p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Times New Roman"/>
                <a:ea typeface="宋体"/>
                <a:cs typeface="Times New Roman"/>
              </a:rPr>
              <a:t>1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rPr>
              <a:t>题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Times New Roman"/>
                <a:ea typeface="宋体"/>
                <a:cs typeface="Times New Roman"/>
              </a:rPr>
              <a:t>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某公交公司在决定客车的使用和报废年限时，发现车龄与维修保养费用之间是线性相关的。十个样本数据如单元格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A1:B11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所示。请用线性回归分析模型为该公司确定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:</a:t>
            </a: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zh-CN" altLang="zh-CN" sz="1100"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回归直线方程的截距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与斜率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对于一辆使用了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6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年的客车，其年维修保养费预计为多少；</a:t>
            </a:r>
          </a:p>
          <a:p>
            <a:pPr algn="l" rtl="0">
              <a:lnSpc>
                <a:spcPts val="13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rPr>
              <a:t>3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rPr>
              <a:t>.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rPr>
              <a:t>该模型的MSE和R平方各为多少？</a:t>
            </a:r>
          </a:p>
          <a:p>
            <a:pPr algn="l" rtl="0">
              <a:lnSpc>
                <a:spcPts val="13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</xdr:txBody>
      </xdr:sp>
      <xdr:pic>
        <xdr:nvPicPr>
          <xdr:cNvPr id="5" name="图片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905625" y="1413922"/>
            <a:ext cx="1438275" cy="2171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56</xdr:row>
      <xdr:rowOff>9525</xdr:rowOff>
    </xdr:from>
    <xdr:to>
      <xdr:col>11</xdr:col>
      <xdr:colOff>400050</xdr:colOff>
      <xdr:row>76</xdr:row>
      <xdr:rowOff>76200</xdr:rowOff>
    </xdr:to>
    <xdr:graphicFrame macro="">
      <xdr:nvGraphicFramePr>
        <xdr:cNvPr id="2" name="图表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504825</xdr:colOff>
      <xdr:row>1</xdr:row>
      <xdr:rowOff>0</xdr:rowOff>
    </xdr:from>
    <xdr:to>
      <xdr:col>16</xdr:col>
      <xdr:colOff>323850</xdr:colOff>
      <xdr:row>15</xdr:row>
      <xdr:rowOff>112059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 Box 10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71707" y="168088"/>
              <a:ext cx="5287496" cy="268941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bg1">
                  <a:lumMod val="65000"/>
                </a:schemeClr>
              </a:solidFill>
              <a:miter lim="800000"/>
              <a:headEnd/>
              <a:tailEnd/>
            </a:ln>
          </xdr:spPr>
          <xdr:txBody>
            <a:bodyPr vertOverflow="clip" wrap="square" lIns="72000" tIns="82800" rIns="90000" bIns="46800" anchor="t" upright="1"/>
            <a:lstStyle/>
            <a:p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第</a:t>
              </a:r>
              <a:r>
                <a:rPr lang="en-US" altLang="zh-CN" sz="1100" b="1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2</a:t>
              </a: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题</a:t>
              </a: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 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本工作表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B2:D26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范围内列出了美国劳工统计局公布的美国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1974 ~ 1997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年间食品和住宅的消费者物价指数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(CPIs)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的百分比变动数据。用这些数据分别建立线性回归模型和对数回归模型，选择其中较好的一种，用住宅的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CPIs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百分比变动来预测食品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CPIs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的百分比变动。要求：</a:t>
              </a:r>
            </a:p>
            <a:p>
              <a:pPr lvl="0"/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计算线性回归方程</a:t>
              </a:r>
              <a14:m>
                <m:oMath xmlns:m="http://schemas.openxmlformats.org/officeDocument/2006/math">
                  <m:r>
                    <a:rPr lang="en-US" altLang="zh-CN" sz="1100" i="1">
                      <a:effectLst/>
                      <a:latin typeface="Cambria Math"/>
                      <a:ea typeface="+mn-ea"/>
                      <a:cs typeface="+mn-cs"/>
                    </a:rPr>
                    <m:t>𝑌</m:t>
                  </m:r>
                  <m:r>
                    <a:rPr lang="en-US" altLang="zh-CN" sz="1100"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zh-CN" altLang="zh-CN" sz="110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i="1">
                          <a:effectLst/>
                          <a:latin typeface="Cambria Math"/>
                          <a:ea typeface="+mn-ea"/>
                          <a:cs typeface="+mn-cs"/>
                        </a:rPr>
                        <m:t>𝑎</m:t>
                      </m:r>
                    </m:e>
                    <m:sub>
                      <m:r>
                        <a:rPr lang="en-US" altLang="zh-CN" sz="1100"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altLang="zh-CN" sz="1100">
                      <a:effectLst/>
                      <a:latin typeface="Cambria Math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zh-CN" altLang="zh-CN" sz="110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i="1">
                          <a:effectLst/>
                          <a:latin typeface="Cambria Math"/>
                          <a:ea typeface="+mn-ea"/>
                          <a:cs typeface="+mn-cs"/>
                        </a:rPr>
                        <m:t>𝑏</m:t>
                      </m:r>
                    </m:e>
                    <m:sub>
                      <m:r>
                        <a:rPr lang="en-US" altLang="zh-CN" sz="1100"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altLang="zh-CN" sz="1100" i="1">
                      <a:effectLst/>
                      <a:latin typeface="Cambria Math"/>
                      <a:ea typeface="+mn-ea"/>
                      <a:cs typeface="+mn-cs"/>
                    </a:rPr>
                    <m:t>𝑋</m:t>
                  </m:r>
                </m:oMath>
              </a14:m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的系数和回归判定系数；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计算对数回归方程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altLang="zh-CN" sz="1100">
                      <a:effectLst/>
                      <a:latin typeface="Cambria Math"/>
                      <a:ea typeface="+mn-ea"/>
                      <a:cs typeface="+mn-cs"/>
                    </a:rPr>
                    <m:t>Y</m:t>
                  </m:r>
                  <m:r>
                    <a:rPr lang="en-US" altLang="zh-CN" sz="1100"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zh-CN" altLang="zh-CN" sz="110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altLang="zh-CN" sz="1100">
                          <a:effectLst/>
                          <a:latin typeface="Cambria Math"/>
                          <a:ea typeface="+mn-ea"/>
                          <a:cs typeface="+mn-cs"/>
                        </a:rPr>
                        <m:t>a</m:t>
                      </m:r>
                    </m:e>
                    <m:sub>
                      <m:r>
                        <a:rPr lang="en-US" altLang="zh-CN" sz="1100">
                          <a:effectLst/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altLang="zh-CN" sz="1100">
                      <a:effectLst/>
                      <a:latin typeface="Cambria Math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zh-CN" altLang="zh-CN" sz="110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altLang="zh-CN" sz="1100">
                          <a:effectLst/>
                          <a:latin typeface="Cambria Math"/>
                          <a:ea typeface="+mn-ea"/>
                          <a:cs typeface="+mn-cs"/>
                        </a:rPr>
                        <m:t>b</m:t>
                      </m:r>
                    </m:e>
                    <m:sub>
                      <m:r>
                        <a:rPr lang="en-US" altLang="zh-CN" sz="1100">
                          <a:effectLst/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m:rPr>
                      <m:sty m:val="p"/>
                    </m:rPr>
                    <a:rPr lang="en-US" altLang="zh-CN" sz="1100">
                      <a:effectLst/>
                      <a:latin typeface="Cambria Math"/>
                      <a:ea typeface="+mn-ea"/>
                      <a:cs typeface="+mn-cs"/>
                    </a:rPr>
                    <m:t>LnX</m:t>
                  </m:r>
                </m:oMath>
              </a14:m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的系数和回归判定系数；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在单元格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F13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中显示两种模型的比较结果：“…回归模型更好”；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4.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已知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1998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年住宅的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CPIs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百分比变动为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3.6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，预测该年度食品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CPIs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的百分比变动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endParaRPr>
            </a:p>
            <a:p>
              <a:pPr algn="l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endParaRP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请建立线性回归模型，预测该季一条预计乘客数为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90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的新航线的运行成本。要求计算出：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、回归直线的截距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a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与斜率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b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，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、判定系数，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、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 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成本的预测值。</a:t>
              </a:r>
            </a:p>
            <a:p>
              <a:pPr algn="l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</xdr:txBody>
        </xdr:sp>
      </mc:Choice>
      <mc:Fallback xmlns="">
        <xdr:sp macro="" textlink="">
          <xdr:nvSpPr>
            <xdr:cNvPr id="3" name="Text Box 10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71707" y="168088"/>
              <a:ext cx="5287496" cy="268941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bg1">
                  <a:lumMod val="65000"/>
                </a:schemeClr>
              </a:solidFill>
              <a:miter lim="800000"/>
              <a:headEnd/>
              <a:tailEnd/>
            </a:ln>
          </xdr:spPr>
          <xdr:txBody>
            <a:bodyPr vertOverflow="clip" wrap="square" lIns="72000" tIns="82800" rIns="90000" bIns="46800" anchor="t" upright="1"/>
            <a:lstStyle/>
            <a:p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第</a:t>
              </a:r>
              <a:r>
                <a:rPr lang="en-US" altLang="zh-CN" sz="1100" b="1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2</a:t>
              </a: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题</a:t>
              </a: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 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本工作表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B2:D26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范围内列出了美国劳工统计局公布的美国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1974 ~ 1997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年间食品和住宅的消费者物价指数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(CPIs)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的百分比变动数据。用这些数据分别建立线性回归模型和对数回归模型，选择其中较好的一种，用住宅的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CPIs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百分比变动来预测食品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CPIs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的百分比变动。要求：</a:t>
              </a:r>
            </a:p>
            <a:p>
              <a:pPr lvl="0"/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计算线性回归方程</a:t>
              </a:r>
              <a:r>
                <a:rPr lang="en-US" altLang="zh-CN" sz="1100" i="0">
                  <a:effectLst/>
                  <a:latin typeface="Cambria Math"/>
                  <a:ea typeface="+mn-ea"/>
                  <a:cs typeface="+mn-cs"/>
                </a:rPr>
                <a:t>𝑌=𝑎</a:t>
              </a:r>
              <a:r>
                <a:rPr lang="zh-CN" altLang="zh-CN" sz="110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effectLst/>
                  <a:latin typeface="Cambria Math"/>
                  <a:ea typeface="+mn-ea"/>
                  <a:cs typeface="+mn-cs"/>
                </a:rPr>
                <a:t>1+𝑏</a:t>
              </a:r>
              <a:r>
                <a:rPr lang="zh-CN" altLang="zh-CN" sz="110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effectLst/>
                  <a:latin typeface="Cambria Math"/>
                  <a:ea typeface="+mn-ea"/>
                  <a:cs typeface="+mn-cs"/>
                </a:rPr>
                <a:t>1 𝑋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的系数和回归判定系数；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计算对数回归方程</a:t>
              </a:r>
              <a:r>
                <a:rPr lang="en-US" altLang="zh-CN" sz="1100" i="0">
                  <a:effectLst/>
                  <a:latin typeface="Cambria Math"/>
                  <a:ea typeface="+mn-ea"/>
                  <a:cs typeface="+mn-cs"/>
                </a:rPr>
                <a:t>Y=a</a:t>
              </a:r>
              <a:r>
                <a:rPr lang="zh-CN" altLang="zh-CN" sz="110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effectLst/>
                  <a:latin typeface="Cambria Math"/>
                  <a:ea typeface="+mn-ea"/>
                  <a:cs typeface="+mn-cs"/>
                </a:rPr>
                <a:t>2+b</a:t>
              </a:r>
              <a:r>
                <a:rPr lang="zh-CN" altLang="zh-CN" sz="110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effectLst/>
                  <a:latin typeface="Cambria Math"/>
                  <a:ea typeface="+mn-ea"/>
                  <a:cs typeface="+mn-cs"/>
                </a:rPr>
                <a:t>2 LnX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的系数和回归判定系数；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在单元格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F13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中显示两种模型的比较结果：“…回归模型更好”；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4.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已知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1998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年住宅的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CPIs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百分比变动为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3.6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，预测该年度食品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CPIs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的百分比变动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endParaRPr>
            </a:p>
            <a:p>
              <a:pPr algn="l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Times New Roman"/>
              </a:endParaRP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请建立线性回归模型，预测该季一条预计乘客数为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90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的新航线的运行成本。要求计算出：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、回归直线的截距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a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与斜率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b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，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、判定系数，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、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Times New Roman"/>
                  <a:ea typeface="宋体"/>
                  <a:cs typeface="Times New Roman"/>
                </a:rPr>
                <a:t> 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Times New Roman"/>
                </a:rPr>
                <a:t>成本的预测值。</a:t>
              </a:r>
            </a:p>
            <a:p>
              <a:pPr algn="l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444874</xdr:colOff>
      <xdr:row>2</xdr:row>
      <xdr:rowOff>9524</xdr:rowOff>
    </xdr:from>
    <xdr:to>
      <xdr:col>18</xdr:col>
      <xdr:colOff>435349</xdr:colOff>
      <xdr:row>30</xdr:row>
      <xdr:rowOff>123825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6989109" y="345700"/>
          <a:ext cx="5458946" cy="4820772"/>
          <a:chOff x="6265422" y="352424"/>
          <a:chExt cx="5476875" cy="4914901"/>
        </a:xfrm>
      </xdr:grpSpPr>
      <xdr:sp macro="" textlink="">
        <xdr:nvSpPr>
          <xdr:cNvPr id="7" name="Text Box 11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265422" y="352424"/>
            <a:ext cx="5476875" cy="491490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bg1">
                <a:lumMod val="65000"/>
              </a:schemeClr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r>
              <a:rPr lang="zh-CN" alt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Arial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Arial"/>
              </a:rPr>
              <a:t>3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Arial"/>
              </a:rPr>
              <a:t>题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Arial"/>
              </a:rPr>
              <a:t>　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某公司生产销售一种产品，其销售单价为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件，固定成本为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500000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元，生产一件产品需要用的工时、电量和原材料分别是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小时、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千瓦和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公斤。假设单位工时、用电量和原材料的成本分别是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元和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60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元。试在本工作表中已建好的模型的基础上输入适当的公式，并要求：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在本工作表中生成必要的数据，然后绘制一个总成本、销售收益和利润随销量变化的图形（如下图所示）；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在图中添加一条盈亏平衡参考线，以及该参考线与总成本、销售收益和利润线的交点；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在图中添加一个用于调节销售单价的微调项，可调范围为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450~60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件，步长为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件。</a:t>
            </a:r>
          </a:p>
        </xdr:txBody>
      </xdr:sp>
      <xdr:pic>
        <xdr:nvPicPr>
          <xdr:cNvPr id="9" name="图片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81737" y="2124075"/>
            <a:ext cx="4972050" cy="2952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313482</xdr:colOff>
      <xdr:row>18</xdr:row>
      <xdr:rowOff>125507</xdr:rowOff>
    </xdr:from>
    <xdr:to>
      <xdr:col>11</xdr:col>
      <xdr:colOff>442351</xdr:colOff>
      <xdr:row>34</xdr:row>
      <xdr:rowOff>125506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2823600" y="3151095"/>
          <a:ext cx="4846545" cy="2689411"/>
          <a:chOff x="5624512" y="933450"/>
          <a:chExt cx="4857750" cy="2743200"/>
        </a:xfrm>
      </xdr:grpSpPr>
      <xdr:grpSp>
        <xdr:nvGrpSpPr>
          <xdr:cNvPr id="12" name="组合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GrpSpPr/>
        </xdr:nvGrpSpPr>
        <xdr:grpSpPr>
          <a:xfrm>
            <a:off x="5624512" y="933450"/>
            <a:ext cx="4857750" cy="2743200"/>
            <a:chOff x="5624512" y="933450"/>
            <a:chExt cx="4857750" cy="2743200"/>
          </a:xfrm>
        </xdr:grpSpPr>
        <xdr:graphicFrame macro="">
          <xdr:nvGraphicFramePr>
            <xdr:cNvPr id="14" name="图表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5624512" y="933450"/>
            <a:ext cx="485775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073" name="Spinner 1" hidden="1">
                  <a:extLst>
                    <a:ext uri="{63B3BB69-23CF-44E3-9099-C40C66FF867C}">
                      <a14:compatExt spid="_x0000_s3073"/>
                    </a:ext>
                    <a:ext uri="{FF2B5EF4-FFF2-40B4-BE49-F238E27FC236}">
                      <a16:creationId xmlns:a16="http://schemas.microsoft.com/office/drawing/2014/main" id="{00000000-0008-0000-0200-0000010C0000}"/>
                    </a:ext>
                  </a:extLst>
                </xdr:cNvPr>
                <xdr:cNvSpPr/>
              </xdr:nvSpPr>
              <xdr:spPr bwMode="auto">
                <a:xfrm>
                  <a:off x="6353175" y="1114425"/>
                  <a:ext cx="323850" cy="295275"/>
                </a:xfrm>
                <a:prstGeom prst="rect">
                  <a:avLst/>
                </a:prstGeom>
                <a:noFill/>
                <a:ln w="9525">
                  <a:miter lim="800000"/>
                  <a:headEnd/>
                  <a:tailEnd/>
                </a:ln>
              </xdr:spPr>
            </xdr:sp>
          </mc:Choice>
          <mc:Fallback/>
        </mc:AlternateContent>
      </xdr:grpSp>
      <xdr:sp macro="" textlink="$F$17">
        <xdr:nvSpPr>
          <xdr:cNvPr id="13" name="文本框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 txBox="1"/>
        </xdr:nvSpPr>
        <xdr:spPr>
          <a:xfrm>
            <a:off x="6686550" y="1123950"/>
            <a:ext cx="11334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E913AB9-5695-492E-8BE7-831355CBF3B1}" type="TxLink">
              <a:rPr lang="zh-CN" altLang="en-US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销售价格=500</a:t>
            </a:fld>
            <a:endParaRPr lang="zh-CN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629920</xdr:colOff>
      <xdr:row>0</xdr:row>
      <xdr:rowOff>130572</xdr:rowOff>
    </xdr:from>
    <xdr:to>
      <xdr:col>19</xdr:col>
      <xdr:colOff>96520</xdr:colOff>
      <xdr:row>21</xdr:row>
      <xdr:rowOff>82947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5716270" y="130572"/>
          <a:ext cx="5638800" cy="3619500"/>
          <a:chOff x="5411470" y="1416447"/>
          <a:chExt cx="5638800" cy="3619500"/>
        </a:xfrm>
      </xdr:grpSpPr>
      <xdr:sp macro="" textlink="">
        <xdr:nvSpPr>
          <xdr:cNvPr id="4" name="Text Box 2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11470" y="1416447"/>
            <a:ext cx="5638800" cy="36195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bg1">
                <a:lumMod val="75000"/>
              </a:schemeClr>
            </a:solidFill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pPr algn="l" rtl="0"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Arial"/>
                <a:ea typeface="宋体"/>
                <a:cs typeface="Arial"/>
              </a:rPr>
              <a:t>4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Arial"/>
              </a:rPr>
              <a:t>题</a:t>
            </a:r>
            <a:r>
              <a:rPr lang="zh-CN" altLang="en-US" sz="1100" b="0" i="0" u="none" strike="noStrike" baseline="0">
                <a:solidFill>
                  <a:srgbClr val="FF0000"/>
                </a:solidFill>
                <a:latin typeface="宋体"/>
                <a:ea typeface="宋体"/>
                <a:cs typeface="Arial"/>
              </a:rPr>
              <a:t>　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Arial"/>
              </a:rPr>
              <a:t>某公司接到对于该公司的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Arial"/>
                <a:ea typeface="宋体"/>
                <a:cs typeface="Arial"/>
              </a:rPr>
              <a:t>A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Arial"/>
              </a:rPr>
              <a:t>、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Arial"/>
                <a:ea typeface="宋体"/>
                <a:cs typeface="Arial"/>
              </a:rPr>
              <a:t>B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Arial"/>
              </a:rPr>
              <a:t>与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Arial"/>
                <a:ea typeface="宋体"/>
                <a:cs typeface="Arial"/>
              </a:rPr>
              <a:t>C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Arial"/>
              </a:rPr>
              <a:t>三种产品的订单，订货量分别是</a:t>
            </a: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endParaRPr>
          </a:p>
          <a:p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产品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只能使用第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和第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种机器生产，产品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C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可以使用三种机器中的任一种来生产。但由于在不同机器上生产时的次品率不同，使用不同机器生产的单位成本是不同的。这三种机器的生产能力与生产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C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三种产品时的单位成本数据如下表所示。</a:t>
            </a:r>
          </a:p>
          <a:p>
            <a:pPr algn="l" rtl="0">
              <a:lnSpc>
                <a:spcPts val="13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endParaRPr>
          </a:p>
          <a:p>
            <a:pPr algn="l" rtl="0">
              <a:lnSpc>
                <a:spcPts val="13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endParaRPr>
          </a:p>
          <a:p>
            <a:pPr algn="l" rtl="0">
              <a:lnSpc>
                <a:spcPts val="13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endParaRPr>
          </a:p>
          <a:p>
            <a:pPr algn="l" rtl="0">
              <a:lnSpc>
                <a:spcPts val="13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endParaRPr>
          </a:p>
          <a:p>
            <a:pPr algn="l" rtl="0">
              <a:lnSpc>
                <a:spcPts val="13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endParaRPr>
          </a:p>
          <a:p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要求：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．试在本工作表中构造一个线性规划模型框架，利用“规划求解工具”确定一个生产安排，它在满足订货量的同时，能使总成本达到极小；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．将规划求解的模型设置保存在从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A2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开始的一个范围内。</a:t>
            </a:r>
          </a:p>
        </xdr:txBody>
      </xdr:sp>
      <xdr:pic>
        <xdr:nvPicPr>
          <xdr:cNvPr id="5" name="Picture 2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13270" y="1765829"/>
            <a:ext cx="2235200" cy="351896"/>
          </a:xfrm>
          <a:prstGeom prst="rect">
            <a:avLst/>
          </a:prstGeom>
          <a:solidFill>
            <a:schemeClr val="bg1"/>
          </a:solidFill>
        </xdr:spPr>
      </xdr:pic>
      <xdr:grpSp>
        <xdr:nvGrpSpPr>
          <xdr:cNvPr id="11" name="组合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GrpSpPr/>
        </xdr:nvGrpSpPr>
        <xdr:grpSpPr>
          <a:xfrm>
            <a:off x="6192520" y="2947988"/>
            <a:ext cx="4076700" cy="733425"/>
            <a:chOff x="6200775" y="2947988"/>
            <a:chExt cx="4076700" cy="733425"/>
          </a:xfrm>
        </xdr:grpSpPr>
        <xdr:pic>
          <xdr:nvPicPr>
            <xdr:cNvPr id="8" name="图片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200775" y="2957513"/>
              <a:ext cx="1362075" cy="714375"/>
            </a:xfrm>
            <a:prstGeom prst="rect">
              <a:avLst/>
            </a:prstGeom>
            <a:solidFill>
              <a:schemeClr val="bg1"/>
            </a:solidFill>
          </xdr:spPr>
        </xdr:pic>
        <xdr:pic>
          <xdr:nvPicPr>
            <xdr:cNvPr id="10" name="图片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058150" y="2947988"/>
              <a:ext cx="2219325" cy="733425"/>
            </a:xfrm>
            <a:prstGeom prst="rect">
              <a:avLst/>
            </a:prstGeom>
            <a:solidFill>
              <a:schemeClr val="bg1"/>
            </a:solidFill>
          </xdr:spPr>
        </xdr:pic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152400</xdr:rowOff>
    </xdr:from>
    <xdr:to>
      <xdr:col>18</xdr:col>
      <xdr:colOff>647700</xdr:colOff>
      <xdr:row>23</xdr:row>
      <xdr:rowOff>26528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8796130" y="152400"/>
          <a:ext cx="4084983" cy="3866345"/>
          <a:chOff x="780" y="12"/>
          <a:chExt cx="428" cy="402"/>
        </a:xfrm>
      </xdr:grpSpPr>
      <xdr:sp macro="" textlink="">
        <xdr:nvSpPr>
          <xdr:cNvPr id="3" name="Text Box 15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0" y="12"/>
            <a:ext cx="428" cy="40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bg1">
                <a:lumMod val="75000"/>
              </a:schemeClr>
            </a:solidFill>
            <a:miter lim="800000"/>
            <a:headEnd/>
            <a:tailEnd/>
          </a:ln>
        </xdr:spPr>
        <xdr:txBody>
          <a:bodyPr vertOverflow="clip" wrap="square" lIns="72000" tIns="46800" rIns="90000" bIns="46800" anchor="t" upright="1"/>
          <a:lstStyle/>
          <a:p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5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高强攒了一笔钱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,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决定加入驾车族。他有两种方案可以选择，买车或租赁。如果买车的话，他要一次性投入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万元，随后每年年末需预留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元用于下一年的维修保养。由于一部车开了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至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年以后出故障的可能性大大增加，所以他到时会将这部车卖掉换新车，售价依车龄而定，见下表。如果租赁同样车型，则他每年末支付下年租费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55000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元，由租赁公司提供车龄较短的新车，遇故障时调换。租车的话，高强多余的现金可以投资到其他项目，回报率为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6%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。请建立基于净现值的投资决策模型，以卖车时的车龄为投资期限，要求分析：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假定投资期限为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(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即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年后卖车，且不必预留第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年维修费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)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，以高强的投资回报率为贴现率，两种方案各自的净现值为多少？哪种方案较优（买车更合算或租车更合算）？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分别使用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Excel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函数和查表内插法两种方法，计算使两种方案净现值相等的贴现率；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绘制散点图，反映贴现率为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1.5%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2.0%......10.0%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时两个方案的净现值</a:t>
            </a: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</xdr:txBody>
      </xdr:sp>
      <xdr:pic>
        <xdr:nvPicPr>
          <xdr:cNvPr id="4" name="Picture 16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29" y="302"/>
            <a:ext cx="134" cy="1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82826</xdr:colOff>
      <xdr:row>5</xdr:row>
      <xdr:rowOff>160683</xdr:rowOff>
    </xdr:from>
    <xdr:to>
      <xdr:col>10</xdr:col>
      <xdr:colOff>265044</xdr:colOff>
      <xdr:row>21</xdr:row>
      <xdr:rowOff>129209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0</xdr:row>
      <xdr:rowOff>142875</xdr:rowOff>
    </xdr:from>
    <xdr:to>
      <xdr:col>16</xdr:col>
      <xdr:colOff>133350</xdr:colOff>
      <xdr:row>6</xdr:row>
      <xdr:rowOff>95250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6172200" y="142875"/>
          <a:ext cx="4600575" cy="9810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6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　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现有一个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2014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年记帐式国债投资项目，在上海证券交易所挂牌上市，可以在市场上交易买卖。国债的概况和付息情况见本工作表。如果按照今日收盘价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102.02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元购买该国债，请你建立相应模型：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计算当贴现率为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3%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时，该国债投资净现值；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在单元格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C24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填入该出国债的内部报酬率，保留小数点后两位。</a:t>
          </a:r>
        </a:p>
      </xdr:txBody>
    </xdr:sp>
    <xdr:clientData/>
  </xdr:twoCellAnchor>
  <xdr:twoCellAnchor>
    <xdr:from>
      <xdr:col>9</xdr:col>
      <xdr:colOff>409575</xdr:colOff>
      <xdr:row>0</xdr:row>
      <xdr:rowOff>142875</xdr:rowOff>
    </xdr:from>
    <xdr:to>
      <xdr:col>16</xdr:col>
      <xdr:colOff>133350</xdr:colOff>
      <xdr:row>6</xdr:row>
      <xdr:rowOff>95250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>
        <a:xfrm>
          <a:off x="6429375" y="142875"/>
          <a:ext cx="5086350" cy="9810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6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题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　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现有一个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2014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年记帐式国债投资项目，在上海证券交易所挂牌上市，可以在市场上交易买卖。国债的概况和付息情况见本工作表。如果按照今日收盘价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102.02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元购买该国债，请你建立相应模型：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计算当贴现率为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3%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时，该国债投资净现值；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在单元格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C24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填入该出国债的内部报酬率，保留小数点后两位。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133350</xdr:colOff>
      <xdr:row>0</xdr:row>
      <xdr:rowOff>9525</xdr:rowOff>
    </xdr:from>
    <xdr:to>
      <xdr:col>26</xdr:col>
      <xdr:colOff>352425</xdr:colOff>
      <xdr:row>9</xdr:row>
      <xdr:rowOff>133350</xdr:rowOff>
    </xdr:to>
    <xdr:sp macro="" textlink="">
      <xdr:nvSpPr>
        <xdr:cNvPr id="2" name="Text Box 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5876925" y="9525"/>
          <a:ext cx="5019675" cy="18097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7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题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上海某公交公司要为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AA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路公交车制定发车时间表，他们希望确定每隔多少时间发一趟公交车，能实现收入最大化。该车路线经过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个车站，每分钟到达车站等候公交车的人数是一个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[0-4]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之间均匀分布的随机数。每个车站下车的人数是当时车上人数的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[0,20%]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之间均匀分布的随机数。起始站只上车不下车，终点站所有的乘客都下车。该车最大载客人数为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70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人，每个乘客乘车费用为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元，每个不能上车的乘客带来的损失为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元。要求：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模拟该公交车每站上、下车的人数、车上的人数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以及开行一趟的收入；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模拟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次，确定收入最高的发车间隔，并绘制散点图反映不同发车间隔下的收入情况。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%20&#35745;&#31639;&#26426;&#24212;&#29992;%202006%20&#29256;&#26412;\0%20&#35745;&#31639;&#26426;&#24212;&#29992;%20&#20070;&#31295;%20&#23398;&#26657;&#26426;&#22120;----------------\2015&#24180;%20&#28165;&#21326;&#29256;&#25945;&#26448;%20&#20064;&#39064;&#38598;\&#35745;&#31639;&#26426;&#24212;&#29992;%20&#28165;&#21326;&#31532;&#19968;&#29256;%20&#20064;&#39064;&#38598;-2008&#24180;&#30005;&#23376;&#29256;&#21450;&#35797;&#21367;\&#27169;&#25311;&#35797;&#21367;&#21442;&#32771;&#31572;&#26696;\&#27169;&#25311;&#35797;&#21367;17-&#21442;&#32771;&#31572;&#26696;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03_2004_2&#32771;&#35797;&#35797;&#39064;&#31532;2&#31295;\2003-2004&#31532;2&#23398;&#26399;&#36130;&#22823;&#35745;&#31639;&#26426;&#24212;&#29992;&#35797;&#39064;\2004-06&#36879;&#35270;&#34920;&#19982;D&#20989;&#25968;&#32771;&#390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答案"/>
      <sheetName val="第2题答案"/>
      <sheetName val="第3题答案"/>
      <sheetName val="第4题答案"/>
      <sheetName val="第5题答案"/>
      <sheetName val="第6题答案"/>
      <sheetName val="第7题答案"/>
      <sheetName val="第8题答案"/>
      <sheetName val="第9题答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1">
          <cell r="A1" t="str">
            <v>订购年</v>
          </cell>
          <cell r="B1" t="str">
            <v>订购日期</v>
          </cell>
          <cell r="C1" t="str">
            <v>货主国家</v>
          </cell>
          <cell r="D1" t="str">
            <v>类别名称</v>
          </cell>
          <cell r="E1" t="str">
            <v>销售额</v>
          </cell>
        </row>
        <row r="2">
          <cell r="A2">
            <v>1994</v>
          </cell>
          <cell r="B2">
            <v>34551</v>
          </cell>
          <cell r="C2" t="str">
            <v>美国</v>
          </cell>
          <cell r="D2" t="str">
            <v>农产品</v>
          </cell>
          <cell r="E2">
            <v>167.4</v>
          </cell>
        </row>
        <row r="3">
          <cell r="A3">
            <v>1994</v>
          </cell>
          <cell r="B3">
            <v>34551</v>
          </cell>
          <cell r="C3" t="str">
            <v>美国</v>
          </cell>
          <cell r="D3" t="str">
            <v>农产品</v>
          </cell>
          <cell r="E3">
            <v>1696</v>
          </cell>
        </row>
        <row r="4">
          <cell r="A4">
            <v>1994</v>
          </cell>
          <cell r="B4">
            <v>34565</v>
          </cell>
          <cell r="C4" t="str">
            <v>美国</v>
          </cell>
          <cell r="D4" t="str">
            <v>海洋食品</v>
          </cell>
          <cell r="E4">
            <v>92.4</v>
          </cell>
        </row>
        <row r="5">
          <cell r="A5">
            <v>1994</v>
          </cell>
          <cell r="B5">
            <v>34565</v>
          </cell>
          <cell r="C5" t="str">
            <v>美国</v>
          </cell>
          <cell r="D5" t="str">
            <v>面食/谷类</v>
          </cell>
          <cell r="E5">
            <v>780</v>
          </cell>
        </row>
        <row r="6">
          <cell r="A6">
            <v>1994</v>
          </cell>
          <cell r="B6">
            <v>34565</v>
          </cell>
          <cell r="C6" t="str">
            <v>美国</v>
          </cell>
          <cell r="D6" t="str">
            <v>糖果</v>
          </cell>
          <cell r="E6">
            <v>443.25</v>
          </cell>
        </row>
        <row r="7">
          <cell r="A7">
            <v>1994</v>
          </cell>
          <cell r="B7">
            <v>34565</v>
          </cell>
          <cell r="C7" t="str">
            <v>美国</v>
          </cell>
          <cell r="D7" t="str">
            <v>饮料</v>
          </cell>
          <cell r="E7">
            <v>189</v>
          </cell>
        </row>
        <row r="8">
          <cell r="A8">
            <v>1994</v>
          </cell>
          <cell r="B8">
            <v>34568</v>
          </cell>
          <cell r="C8" t="str">
            <v>加拿大</v>
          </cell>
          <cell r="D8" t="str">
            <v>香料</v>
          </cell>
          <cell r="E8">
            <v>163.19999939203262</v>
          </cell>
        </row>
        <row r="9">
          <cell r="A9">
            <v>1994</v>
          </cell>
          <cell r="B9">
            <v>34568</v>
          </cell>
          <cell r="C9" t="str">
            <v>加拿大</v>
          </cell>
          <cell r="D9" t="str">
            <v>农产品</v>
          </cell>
          <cell r="E9">
            <v>360</v>
          </cell>
        </row>
        <row r="10">
          <cell r="A10">
            <v>1994</v>
          </cell>
          <cell r="B10">
            <v>34568</v>
          </cell>
          <cell r="C10" t="str">
            <v>加拿大</v>
          </cell>
          <cell r="D10" t="str">
            <v>面食/谷类</v>
          </cell>
          <cell r="E10">
            <v>60.8</v>
          </cell>
        </row>
        <row r="11">
          <cell r="A11">
            <v>1994</v>
          </cell>
          <cell r="B11">
            <v>34575</v>
          </cell>
          <cell r="C11" t="str">
            <v>美国</v>
          </cell>
          <cell r="D11" t="str">
            <v>海洋食品</v>
          </cell>
          <cell r="E11">
            <v>735</v>
          </cell>
        </row>
        <row r="12">
          <cell r="A12">
            <v>1994</v>
          </cell>
          <cell r="B12">
            <v>34575</v>
          </cell>
          <cell r="C12" t="str">
            <v>美国</v>
          </cell>
          <cell r="D12" t="str">
            <v>乳制品</v>
          </cell>
          <cell r="E12">
            <v>2617.9999816417694</v>
          </cell>
        </row>
        <row r="13">
          <cell r="A13">
            <v>1994</v>
          </cell>
          <cell r="B13">
            <v>34575</v>
          </cell>
          <cell r="C13" t="str">
            <v>美国</v>
          </cell>
          <cell r="D13" t="str">
            <v>饮料</v>
          </cell>
          <cell r="E13">
            <v>183.59999871253967</v>
          </cell>
        </row>
        <row r="14">
          <cell r="A14">
            <v>1994</v>
          </cell>
          <cell r="B14">
            <v>34577</v>
          </cell>
          <cell r="C14" t="str">
            <v>加拿大</v>
          </cell>
          <cell r="D14" t="str">
            <v>乳制品</v>
          </cell>
          <cell r="E14">
            <v>113.99999991059303</v>
          </cell>
        </row>
        <row r="15">
          <cell r="A15">
            <v>1994</v>
          </cell>
          <cell r="B15">
            <v>34577</v>
          </cell>
          <cell r="C15" t="str">
            <v>加拿大</v>
          </cell>
          <cell r="D15" t="str">
            <v>乳制品</v>
          </cell>
          <cell r="E15">
            <v>528.19999958574772</v>
          </cell>
        </row>
        <row r="16">
          <cell r="A16">
            <v>1994</v>
          </cell>
          <cell r="B16">
            <v>34578</v>
          </cell>
          <cell r="C16" t="str">
            <v>加拿大</v>
          </cell>
          <cell r="D16" t="str">
            <v>乳制品</v>
          </cell>
          <cell r="E16">
            <v>48</v>
          </cell>
        </row>
        <row r="17">
          <cell r="A17">
            <v>1994</v>
          </cell>
          <cell r="B17">
            <v>34579</v>
          </cell>
          <cell r="C17" t="str">
            <v>加拿大</v>
          </cell>
          <cell r="D17" t="str">
            <v>糖果</v>
          </cell>
          <cell r="E17">
            <v>388.8</v>
          </cell>
        </row>
        <row r="18">
          <cell r="A18">
            <v>1994</v>
          </cell>
          <cell r="B18">
            <v>34579</v>
          </cell>
          <cell r="C18" t="str">
            <v>加拿大</v>
          </cell>
          <cell r="D18" t="str">
            <v>乳制品</v>
          </cell>
          <cell r="E18">
            <v>400</v>
          </cell>
        </row>
        <row r="19">
          <cell r="A19">
            <v>1994</v>
          </cell>
          <cell r="B19">
            <v>34579</v>
          </cell>
          <cell r="C19" t="str">
            <v>加拿大</v>
          </cell>
          <cell r="D19" t="str">
            <v>乳制品</v>
          </cell>
          <cell r="E19">
            <v>667.2</v>
          </cell>
        </row>
        <row r="20">
          <cell r="A20">
            <v>1994</v>
          </cell>
          <cell r="B20">
            <v>34582</v>
          </cell>
          <cell r="C20" t="str">
            <v>美国</v>
          </cell>
          <cell r="D20" t="str">
            <v>海洋食品</v>
          </cell>
          <cell r="E20">
            <v>565.43999955654147</v>
          </cell>
        </row>
        <row r="21">
          <cell r="A21">
            <v>1994</v>
          </cell>
          <cell r="B21">
            <v>34582</v>
          </cell>
          <cell r="C21" t="str">
            <v>美国</v>
          </cell>
          <cell r="D21" t="str">
            <v>乳制品</v>
          </cell>
          <cell r="E21">
            <v>142.49999988824129</v>
          </cell>
        </row>
        <row r="22">
          <cell r="A22">
            <v>1994</v>
          </cell>
          <cell r="B22">
            <v>34582</v>
          </cell>
          <cell r="C22" t="str">
            <v>美国</v>
          </cell>
          <cell r="D22" t="str">
            <v>乳制品</v>
          </cell>
          <cell r="E22">
            <v>40</v>
          </cell>
        </row>
        <row r="23">
          <cell r="A23">
            <v>1994</v>
          </cell>
          <cell r="B23">
            <v>34582</v>
          </cell>
          <cell r="C23" t="str">
            <v>美国</v>
          </cell>
          <cell r="D23" t="str">
            <v>海洋食品</v>
          </cell>
          <cell r="E23">
            <v>837.89999934285879</v>
          </cell>
        </row>
        <row r="24">
          <cell r="A24">
            <v>1994</v>
          </cell>
          <cell r="B24">
            <v>34582</v>
          </cell>
          <cell r="C24" t="str">
            <v>美国</v>
          </cell>
          <cell r="D24" t="str">
            <v>饮料</v>
          </cell>
          <cell r="E24">
            <v>451.43999964594838</v>
          </cell>
        </row>
        <row r="25">
          <cell r="A25">
            <v>1994</v>
          </cell>
          <cell r="B25">
            <v>34586</v>
          </cell>
          <cell r="C25" t="str">
            <v>美国</v>
          </cell>
          <cell r="D25" t="str">
            <v>农产品</v>
          </cell>
          <cell r="E25">
            <v>728</v>
          </cell>
        </row>
        <row r="26">
          <cell r="A26">
            <v>1994</v>
          </cell>
          <cell r="B26">
            <v>34586</v>
          </cell>
          <cell r="C26" t="str">
            <v>美国</v>
          </cell>
          <cell r="D26" t="str">
            <v>糖果</v>
          </cell>
          <cell r="E26">
            <v>472.8</v>
          </cell>
        </row>
        <row r="27">
          <cell r="A27">
            <v>1994</v>
          </cell>
          <cell r="B27">
            <v>34590</v>
          </cell>
          <cell r="C27" t="str">
            <v>美国</v>
          </cell>
          <cell r="D27" t="str">
            <v>肉/家禽</v>
          </cell>
          <cell r="E27">
            <v>351</v>
          </cell>
        </row>
        <row r="28">
          <cell r="A28">
            <v>1994</v>
          </cell>
          <cell r="B28">
            <v>34596</v>
          </cell>
          <cell r="C28" t="str">
            <v>美国</v>
          </cell>
          <cell r="D28" t="str">
            <v>糖果</v>
          </cell>
          <cell r="E28">
            <v>394.875</v>
          </cell>
        </row>
        <row r="29">
          <cell r="A29">
            <v>1994</v>
          </cell>
          <cell r="B29">
            <v>34596</v>
          </cell>
          <cell r="C29" t="str">
            <v>美国</v>
          </cell>
          <cell r="D29" t="str">
            <v>香料</v>
          </cell>
          <cell r="E29">
            <v>325.5</v>
          </cell>
        </row>
        <row r="30">
          <cell r="A30">
            <v>1994</v>
          </cell>
          <cell r="B30">
            <v>34596</v>
          </cell>
          <cell r="C30" t="str">
            <v>美国</v>
          </cell>
          <cell r="D30" t="str">
            <v>乳制品</v>
          </cell>
          <cell r="E30">
            <v>408</v>
          </cell>
        </row>
        <row r="31">
          <cell r="A31">
            <v>1994</v>
          </cell>
          <cell r="B31">
            <v>34596</v>
          </cell>
          <cell r="C31" t="str">
            <v>美国</v>
          </cell>
          <cell r="D31" t="str">
            <v>饮料</v>
          </cell>
          <cell r="E31">
            <v>42</v>
          </cell>
        </row>
        <row r="32">
          <cell r="A32">
            <v>1994</v>
          </cell>
          <cell r="B32">
            <v>34597</v>
          </cell>
          <cell r="C32" t="str">
            <v>美国</v>
          </cell>
          <cell r="D32" t="str">
            <v>饮料</v>
          </cell>
          <cell r="E32">
            <v>518.39999806880951</v>
          </cell>
        </row>
        <row r="33">
          <cell r="A33">
            <v>1994</v>
          </cell>
          <cell r="B33">
            <v>34597</v>
          </cell>
          <cell r="C33" t="str">
            <v>美国</v>
          </cell>
          <cell r="D33" t="str">
            <v>海洋食品</v>
          </cell>
          <cell r="E33">
            <v>470.39999824762344</v>
          </cell>
        </row>
        <row r="34">
          <cell r="A34">
            <v>1994</v>
          </cell>
          <cell r="B34">
            <v>34597</v>
          </cell>
          <cell r="C34" t="str">
            <v>美国</v>
          </cell>
          <cell r="D34" t="str">
            <v>肉/家禽</v>
          </cell>
          <cell r="E34">
            <v>754.55999718904502</v>
          </cell>
        </row>
        <row r="35">
          <cell r="A35">
            <v>1994</v>
          </cell>
          <cell r="B35">
            <v>34598</v>
          </cell>
          <cell r="C35" t="str">
            <v>美国</v>
          </cell>
          <cell r="D35" t="str">
            <v>饮料</v>
          </cell>
          <cell r="E35">
            <v>1440</v>
          </cell>
        </row>
        <row r="36">
          <cell r="A36">
            <v>1994</v>
          </cell>
          <cell r="B36">
            <v>34598</v>
          </cell>
          <cell r="C36" t="str">
            <v>美国</v>
          </cell>
          <cell r="D36" t="str">
            <v>糖果</v>
          </cell>
          <cell r="E36">
            <v>1576</v>
          </cell>
        </row>
        <row r="37">
          <cell r="A37">
            <v>1994</v>
          </cell>
          <cell r="B37">
            <v>34607</v>
          </cell>
          <cell r="C37" t="str">
            <v>加拿大</v>
          </cell>
          <cell r="D37" t="str">
            <v>饮料</v>
          </cell>
          <cell r="E37">
            <v>259.2</v>
          </cell>
        </row>
        <row r="38">
          <cell r="A38">
            <v>1994</v>
          </cell>
          <cell r="B38">
            <v>34607</v>
          </cell>
          <cell r="C38" t="str">
            <v>加拿大</v>
          </cell>
          <cell r="D38" t="str">
            <v>肉/家禽</v>
          </cell>
          <cell r="E38">
            <v>468</v>
          </cell>
        </row>
        <row r="39">
          <cell r="A39">
            <v>1994</v>
          </cell>
          <cell r="B39">
            <v>34607</v>
          </cell>
          <cell r="C39" t="str">
            <v>加拿大</v>
          </cell>
          <cell r="D39" t="str">
            <v>饮料</v>
          </cell>
          <cell r="E39">
            <v>552</v>
          </cell>
        </row>
        <row r="40">
          <cell r="A40">
            <v>1994</v>
          </cell>
          <cell r="B40">
            <v>34607</v>
          </cell>
          <cell r="C40" t="str">
            <v>加拿大</v>
          </cell>
          <cell r="D40" t="str">
            <v>乳制品</v>
          </cell>
          <cell r="E40">
            <v>571.20000000000005</v>
          </cell>
        </row>
        <row r="41">
          <cell r="A41">
            <v>1994</v>
          </cell>
          <cell r="B41">
            <v>34607</v>
          </cell>
          <cell r="C41" t="str">
            <v>加拿大</v>
          </cell>
          <cell r="D41" t="str">
            <v>饮料</v>
          </cell>
          <cell r="E41">
            <v>37.200000000000003</v>
          </cell>
        </row>
        <row r="42">
          <cell r="A42">
            <v>1994</v>
          </cell>
          <cell r="B42">
            <v>34617</v>
          </cell>
          <cell r="C42" t="str">
            <v>美国</v>
          </cell>
          <cell r="D42" t="str">
            <v>海洋食品</v>
          </cell>
          <cell r="E42">
            <v>147</v>
          </cell>
        </row>
        <row r="43">
          <cell r="A43">
            <v>1994</v>
          </cell>
          <cell r="B43">
            <v>34617</v>
          </cell>
          <cell r="C43" t="str">
            <v>美国</v>
          </cell>
          <cell r="D43" t="str">
            <v>面食/谷类</v>
          </cell>
          <cell r="E43">
            <v>608</v>
          </cell>
        </row>
        <row r="44">
          <cell r="A44">
            <v>1994</v>
          </cell>
          <cell r="B44">
            <v>34621</v>
          </cell>
          <cell r="C44" t="str">
            <v>加拿大</v>
          </cell>
          <cell r="D44" t="str">
            <v>海洋食品</v>
          </cell>
          <cell r="E44">
            <v>1124.9999981373549</v>
          </cell>
        </row>
        <row r="45">
          <cell r="A45">
            <v>1994</v>
          </cell>
          <cell r="B45">
            <v>34621</v>
          </cell>
          <cell r="C45" t="str">
            <v>加拿大</v>
          </cell>
          <cell r="D45" t="str">
            <v>肉/家禽</v>
          </cell>
          <cell r="E45">
            <v>2227.4999963119626</v>
          </cell>
        </row>
        <row r="46">
          <cell r="A46">
            <v>1994</v>
          </cell>
          <cell r="B46">
            <v>34621</v>
          </cell>
          <cell r="C46" t="str">
            <v>加拿大</v>
          </cell>
          <cell r="D46" t="str">
            <v>饮料</v>
          </cell>
          <cell r="E46">
            <v>388.79999935626984</v>
          </cell>
        </row>
        <row r="47">
          <cell r="A47">
            <v>1994</v>
          </cell>
          <cell r="B47">
            <v>34625</v>
          </cell>
          <cell r="C47" t="str">
            <v>加拿大</v>
          </cell>
          <cell r="D47" t="str">
            <v>糖果</v>
          </cell>
          <cell r="E47">
            <v>394</v>
          </cell>
        </row>
        <row r="48">
          <cell r="A48">
            <v>1994</v>
          </cell>
          <cell r="B48">
            <v>34625</v>
          </cell>
          <cell r="C48" t="str">
            <v>加拿大</v>
          </cell>
          <cell r="D48" t="str">
            <v>糖果</v>
          </cell>
          <cell r="E48">
            <v>30</v>
          </cell>
        </row>
        <row r="49">
          <cell r="A49">
            <v>1994</v>
          </cell>
          <cell r="B49">
            <v>34628</v>
          </cell>
          <cell r="C49" t="str">
            <v>加拿大</v>
          </cell>
          <cell r="D49" t="str">
            <v>糖果</v>
          </cell>
          <cell r="E49">
            <v>139</v>
          </cell>
        </row>
        <row r="50">
          <cell r="A50">
            <v>1994</v>
          </cell>
          <cell r="B50">
            <v>34628</v>
          </cell>
          <cell r="C50" t="str">
            <v>加拿大</v>
          </cell>
          <cell r="D50" t="str">
            <v>糖果</v>
          </cell>
          <cell r="E50">
            <v>197</v>
          </cell>
        </row>
        <row r="51">
          <cell r="A51">
            <v>1994</v>
          </cell>
          <cell r="B51">
            <v>34631</v>
          </cell>
          <cell r="C51" t="str">
            <v>美国</v>
          </cell>
          <cell r="D51" t="str">
            <v>农产品</v>
          </cell>
          <cell r="E51">
            <v>145.6</v>
          </cell>
        </row>
        <row r="52">
          <cell r="A52">
            <v>1994</v>
          </cell>
          <cell r="B52">
            <v>34631</v>
          </cell>
          <cell r="C52" t="str">
            <v>美国</v>
          </cell>
          <cell r="D52" t="str">
            <v>饮料</v>
          </cell>
          <cell r="E52">
            <v>883.2</v>
          </cell>
        </row>
        <row r="53">
          <cell r="A53">
            <v>1994</v>
          </cell>
          <cell r="B53">
            <v>34631</v>
          </cell>
          <cell r="C53" t="str">
            <v>美国</v>
          </cell>
          <cell r="D53" t="str">
            <v>肉/家禽</v>
          </cell>
          <cell r="E53">
            <v>524</v>
          </cell>
        </row>
        <row r="54">
          <cell r="A54">
            <v>1994</v>
          </cell>
          <cell r="B54">
            <v>34631</v>
          </cell>
          <cell r="C54" t="str">
            <v>美国</v>
          </cell>
          <cell r="D54" t="str">
            <v>饮料</v>
          </cell>
          <cell r="E54">
            <v>62</v>
          </cell>
        </row>
        <row r="55">
          <cell r="A55">
            <v>1994</v>
          </cell>
          <cell r="B55">
            <v>34632</v>
          </cell>
          <cell r="C55" t="str">
            <v>美国</v>
          </cell>
          <cell r="D55" t="str">
            <v>海洋食品</v>
          </cell>
          <cell r="E55">
            <v>182.4</v>
          </cell>
        </row>
        <row r="56">
          <cell r="A56">
            <v>1994</v>
          </cell>
          <cell r="B56">
            <v>34633</v>
          </cell>
          <cell r="C56" t="str">
            <v>加拿大</v>
          </cell>
          <cell r="D56" t="str">
            <v>乳制品</v>
          </cell>
          <cell r="E56">
            <v>921.59999847412109</v>
          </cell>
        </row>
        <row r="57">
          <cell r="A57">
            <v>1994</v>
          </cell>
          <cell r="B57">
            <v>34633</v>
          </cell>
          <cell r="C57" t="str">
            <v>加拿大</v>
          </cell>
          <cell r="D57" t="str">
            <v>海洋食品</v>
          </cell>
          <cell r="E57">
            <v>286.19999952614307</v>
          </cell>
        </row>
        <row r="58">
          <cell r="A58">
            <v>1994</v>
          </cell>
          <cell r="B58">
            <v>34633</v>
          </cell>
          <cell r="C58" t="str">
            <v>加拿大</v>
          </cell>
          <cell r="D58" t="str">
            <v>糖果</v>
          </cell>
          <cell r="E58">
            <v>886.49999853223562</v>
          </cell>
        </row>
        <row r="59">
          <cell r="A59">
            <v>1994</v>
          </cell>
          <cell r="B59">
            <v>34635</v>
          </cell>
          <cell r="C59" t="str">
            <v>加拿大</v>
          </cell>
          <cell r="D59" t="str">
            <v>海洋食品</v>
          </cell>
          <cell r="E59">
            <v>77</v>
          </cell>
        </row>
        <row r="60">
          <cell r="A60">
            <v>1994</v>
          </cell>
          <cell r="B60">
            <v>34635</v>
          </cell>
          <cell r="C60" t="str">
            <v>加拿大</v>
          </cell>
          <cell r="D60" t="str">
            <v>糖果</v>
          </cell>
          <cell r="E60">
            <v>2758</v>
          </cell>
        </row>
        <row r="61">
          <cell r="A61">
            <v>1994</v>
          </cell>
          <cell r="B61">
            <v>34638</v>
          </cell>
          <cell r="C61" t="str">
            <v>加拿大</v>
          </cell>
          <cell r="D61" t="str">
            <v>饮料</v>
          </cell>
          <cell r="E61">
            <v>288</v>
          </cell>
        </row>
        <row r="62">
          <cell r="A62">
            <v>1994</v>
          </cell>
          <cell r="B62">
            <v>34645</v>
          </cell>
          <cell r="C62" t="str">
            <v>美国</v>
          </cell>
          <cell r="D62" t="str">
            <v>香料</v>
          </cell>
          <cell r="E62">
            <v>62</v>
          </cell>
        </row>
        <row r="63">
          <cell r="A63">
            <v>1994</v>
          </cell>
          <cell r="B63">
            <v>34645</v>
          </cell>
          <cell r="C63" t="str">
            <v>美国</v>
          </cell>
          <cell r="D63" t="str">
            <v>糖果</v>
          </cell>
          <cell r="E63">
            <v>44.8</v>
          </cell>
        </row>
        <row r="64">
          <cell r="A64">
            <v>1994</v>
          </cell>
          <cell r="B64">
            <v>34645</v>
          </cell>
          <cell r="C64" t="str">
            <v>美国</v>
          </cell>
          <cell r="D64" t="str">
            <v>饮料</v>
          </cell>
          <cell r="E64">
            <v>57.6</v>
          </cell>
        </row>
        <row r="65">
          <cell r="A65">
            <v>1994</v>
          </cell>
          <cell r="B65">
            <v>34646</v>
          </cell>
          <cell r="C65" t="str">
            <v>加拿大</v>
          </cell>
          <cell r="D65" t="str">
            <v>糖果</v>
          </cell>
          <cell r="E65">
            <v>248.1149982601404</v>
          </cell>
        </row>
        <row r="66">
          <cell r="A66">
            <v>1994</v>
          </cell>
          <cell r="B66">
            <v>34646</v>
          </cell>
          <cell r="C66" t="str">
            <v>加拿大</v>
          </cell>
          <cell r="D66" t="str">
            <v>饮料</v>
          </cell>
          <cell r="E66">
            <v>856.79999399185181</v>
          </cell>
        </row>
        <row r="67">
          <cell r="A67">
            <v>1994</v>
          </cell>
          <cell r="B67">
            <v>34646</v>
          </cell>
          <cell r="C67" t="str">
            <v>加拿大</v>
          </cell>
          <cell r="D67" t="str">
            <v>海洋食品</v>
          </cell>
          <cell r="E67">
            <v>288</v>
          </cell>
        </row>
        <row r="68">
          <cell r="A68">
            <v>1994</v>
          </cell>
          <cell r="B68">
            <v>34646</v>
          </cell>
          <cell r="C68" t="str">
            <v>加拿大</v>
          </cell>
          <cell r="D68" t="str">
            <v>乳制品</v>
          </cell>
          <cell r="E68">
            <v>1495.9999895095825</v>
          </cell>
        </row>
        <row r="69">
          <cell r="A69">
            <v>1994</v>
          </cell>
          <cell r="B69">
            <v>34646</v>
          </cell>
          <cell r="C69" t="str">
            <v>加拿大</v>
          </cell>
          <cell r="D69" t="str">
            <v>香料</v>
          </cell>
          <cell r="E69">
            <v>2386.7999832630157</v>
          </cell>
        </row>
        <row r="70">
          <cell r="A70">
            <v>1994</v>
          </cell>
          <cell r="B70">
            <v>34647</v>
          </cell>
          <cell r="C70" t="str">
            <v>美国</v>
          </cell>
          <cell r="D70" t="str">
            <v>香料</v>
          </cell>
          <cell r="E70">
            <v>120</v>
          </cell>
        </row>
        <row r="71">
          <cell r="A71">
            <v>1994</v>
          </cell>
          <cell r="B71">
            <v>34647</v>
          </cell>
          <cell r="C71" t="str">
            <v>美国</v>
          </cell>
          <cell r="D71" t="str">
            <v>海洋食品</v>
          </cell>
          <cell r="E71">
            <v>57.6</v>
          </cell>
        </row>
        <row r="72">
          <cell r="A72">
            <v>1994</v>
          </cell>
          <cell r="B72">
            <v>34647</v>
          </cell>
          <cell r="C72" t="str">
            <v>美国</v>
          </cell>
          <cell r="D72" t="str">
            <v>农产品</v>
          </cell>
          <cell r="E72">
            <v>167.4</v>
          </cell>
        </row>
        <row r="73">
          <cell r="A73">
            <v>1994</v>
          </cell>
          <cell r="B73">
            <v>34647</v>
          </cell>
          <cell r="C73" t="str">
            <v>美国</v>
          </cell>
          <cell r="D73" t="str">
            <v>乳制品</v>
          </cell>
          <cell r="E73">
            <v>40</v>
          </cell>
        </row>
        <row r="74">
          <cell r="A74">
            <v>1994</v>
          </cell>
          <cell r="B74">
            <v>34647</v>
          </cell>
          <cell r="C74" t="str">
            <v>美国</v>
          </cell>
          <cell r="D74" t="str">
            <v>乳制品</v>
          </cell>
          <cell r="E74">
            <v>1112</v>
          </cell>
        </row>
        <row r="75">
          <cell r="A75">
            <v>1994</v>
          </cell>
          <cell r="B75">
            <v>34653</v>
          </cell>
          <cell r="C75" t="str">
            <v>加拿大</v>
          </cell>
          <cell r="D75" t="str">
            <v>糖果</v>
          </cell>
          <cell r="E75">
            <v>69.349999945610762</v>
          </cell>
        </row>
        <row r="76">
          <cell r="A76">
            <v>1994</v>
          </cell>
          <cell r="B76">
            <v>34653</v>
          </cell>
          <cell r="C76" t="str">
            <v>加拿大</v>
          </cell>
          <cell r="D76" t="str">
            <v>海洋食品</v>
          </cell>
          <cell r="E76">
            <v>157.31999987661837</v>
          </cell>
        </row>
        <row r="77">
          <cell r="A77">
            <v>1994</v>
          </cell>
          <cell r="B77">
            <v>34653</v>
          </cell>
          <cell r="C77" t="str">
            <v>加拿大</v>
          </cell>
          <cell r="D77" t="str">
            <v>饮料</v>
          </cell>
          <cell r="E77">
            <v>4005.1999968588352</v>
          </cell>
        </row>
        <row r="78">
          <cell r="A78">
            <v>1994</v>
          </cell>
          <cell r="B78">
            <v>34653</v>
          </cell>
          <cell r="C78" t="str">
            <v>加拿大</v>
          </cell>
          <cell r="D78" t="str">
            <v>面食/谷类</v>
          </cell>
          <cell r="E78">
            <v>346.55999972820285</v>
          </cell>
        </row>
        <row r="79">
          <cell r="A79">
            <v>1994</v>
          </cell>
          <cell r="B79">
            <v>34662</v>
          </cell>
          <cell r="C79" t="str">
            <v>美国</v>
          </cell>
          <cell r="D79" t="str">
            <v>面食/谷类</v>
          </cell>
          <cell r="E79">
            <v>288</v>
          </cell>
        </row>
        <row r="80">
          <cell r="A80">
            <v>1994</v>
          </cell>
          <cell r="B80">
            <v>34662</v>
          </cell>
          <cell r="C80" t="str">
            <v>美国</v>
          </cell>
          <cell r="D80" t="str">
            <v>糖果</v>
          </cell>
          <cell r="E80">
            <v>597.6</v>
          </cell>
        </row>
        <row r="81">
          <cell r="A81">
            <v>1994</v>
          </cell>
          <cell r="B81">
            <v>34662</v>
          </cell>
          <cell r="C81" t="str">
            <v>美国</v>
          </cell>
          <cell r="D81" t="str">
            <v>海洋食品</v>
          </cell>
          <cell r="E81">
            <v>304</v>
          </cell>
        </row>
        <row r="82">
          <cell r="A82">
            <v>1994</v>
          </cell>
          <cell r="B82">
            <v>34662</v>
          </cell>
          <cell r="C82" t="str">
            <v>美国</v>
          </cell>
          <cell r="D82" t="str">
            <v>海洋食品</v>
          </cell>
          <cell r="E82">
            <v>582.4</v>
          </cell>
        </row>
        <row r="83">
          <cell r="A83">
            <v>1994</v>
          </cell>
          <cell r="B83">
            <v>34662</v>
          </cell>
          <cell r="C83" t="str">
            <v>美国</v>
          </cell>
          <cell r="D83" t="str">
            <v>乳制品</v>
          </cell>
          <cell r="E83">
            <v>695</v>
          </cell>
        </row>
        <row r="84">
          <cell r="A84">
            <v>1994</v>
          </cell>
          <cell r="B84">
            <v>34663</v>
          </cell>
          <cell r="C84" t="str">
            <v>加拿大</v>
          </cell>
          <cell r="D84" t="str">
            <v>肉/家禽</v>
          </cell>
          <cell r="E84">
            <v>624</v>
          </cell>
        </row>
        <row r="85">
          <cell r="A85">
            <v>1994</v>
          </cell>
          <cell r="B85">
            <v>34663</v>
          </cell>
          <cell r="C85" t="str">
            <v>加拿大</v>
          </cell>
          <cell r="D85" t="str">
            <v>海洋食品</v>
          </cell>
          <cell r="E85">
            <v>310.5</v>
          </cell>
        </row>
        <row r="86">
          <cell r="A86">
            <v>1994</v>
          </cell>
          <cell r="B86">
            <v>34668</v>
          </cell>
          <cell r="C86" t="str">
            <v>美国</v>
          </cell>
          <cell r="D86" t="str">
            <v>饮料</v>
          </cell>
          <cell r="E86">
            <v>291.83999891281127</v>
          </cell>
        </row>
        <row r="87">
          <cell r="A87">
            <v>1994</v>
          </cell>
          <cell r="B87">
            <v>34668</v>
          </cell>
          <cell r="C87" t="str">
            <v>美国</v>
          </cell>
          <cell r="D87" t="str">
            <v>乳制品</v>
          </cell>
          <cell r="E87">
            <v>447.99999833106995</v>
          </cell>
        </row>
        <row r="88">
          <cell r="A88">
            <v>1994</v>
          </cell>
          <cell r="B88">
            <v>34668</v>
          </cell>
          <cell r="C88" t="str">
            <v>美国</v>
          </cell>
          <cell r="D88" t="str">
            <v>海洋食品</v>
          </cell>
          <cell r="E88">
            <v>486.3999981880188</v>
          </cell>
        </row>
        <row r="89">
          <cell r="A89">
            <v>1994</v>
          </cell>
          <cell r="B89">
            <v>34668</v>
          </cell>
          <cell r="C89" t="str">
            <v>美国</v>
          </cell>
          <cell r="D89" t="str">
            <v>肉/家禽</v>
          </cell>
          <cell r="E89">
            <v>614.39999771118164</v>
          </cell>
        </row>
        <row r="90">
          <cell r="A90">
            <v>1994</v>
          </cell>
          <cell r="B90">
            <v>34669</v>
          </cell>
          <cell r="C90" t="str">
            <v>美国</v>
          </cell>
          <cell r="D90" t="str">
            <v>面食/谷类</v>
          </cell>
          <cell r="E90">
            <v>1330</v>
          </cell>
        </row>
        <row r="91">
          <cell r="A91">
            <v>1994</v>
          </cell>
          <cell r="B91">
            <v>34669</v>
          </cell>
          <cell r="C91" t="str">
            <v>美国</v>
          </cell>
          <cell r="D91" t="str">
            <v>糖果</v>
          </cell>
          <cell r="E91">
            <v>37.999999970197678</v>
          </cell>
        </row>
        <row r="92">
          <cell r="A92">
            <v>1994</v>
          </cell>
          <cell r="B92">
            <v>34669</v>
          </cell>
          <cell r="C92" t="str">
            <v>美国</v>
          </cell>
          <cell r="D92" t="str">
            <v>饮料</v>
          </cell>
          <cell r="E92">
            <v>216</v>
          </cell>
        </row>
        <row r="93">
          <cell r="A93">
            <v>1994</v>
          </cell>
          <cell r="B93">
            <v>34670</v>
          </cell>
          <cell r="C93" t="str">
            <v>加拿大</v>
          </cell>
          <cell r="D93" t="str">
            <v>香料</v>
          </cell>
          <cell r="E93">
            <v>616</v>
          </cell>
        </row>
        <row r="94">
          <cell r="A94">
            <v>1994</v>
          </cell>
          <cell r="B94">
            <v>34670</v>
          </cell>
          <cell r="C94" t="str">
            <v>加拿大</v>
          </cell>
          <cell r="D94" t="str">
            <v>香料</v>
          </cell>
          <cell r="E94">
            <v>1680</v>
          </cell>
        </row>
        <row r="95">
          <cell r="A95">
            <v>1994</v>
          </cell>
          <cell r="B95">
            <v>34673</v>
          </cell>
          <cell r="C95" t="str">
            <v>美国</v>
          </cell>
          <cell r="D95" t="str">
            <v>香料</v>
          </cell>
          <cell r="E95">
            <v>2240</v>
          </cell>
        </row>
        <row r="96">
          <cell r="A96">
            <v>1994</v>
          </cell>
          <cell r="B96">
            <v>34673</v>
          </cell>
          <cell r="C96" t="str">
            <v>美国</v>
          </cell>
          <cell r="D96" t="str">
            <v>糖果</v>
          </cell>
          <cell r="E96">
            <v>584</v>
          </cell>
        </row>
        <row r="97">
          <cell r="A97">
            <v>1994</v>
          </cell>
          <cell r="B97">
            <v>34673</v>
          </cell>
          <cell r="C97" t="str">
            <v>美国</v>
          </cell>
          <cell r="D97" t="str">
            <v>面食/谷类</v>
          </cell>
          <cell r="E97">
            <v>100.8</v>
          </cell>
        </row>
        <row r="98">
          <cell r="A98">
            <v>1994</v>
          </cell>
          <cell r="B98">
            <v>34674</v>
          </cell>
          <cell r="C98" t="str">
            <v>加拿大</v>
          </cell>
          <cell r="D98" t="str">
            <v>肉/家禽</v>
          </cell>
          <cell r="E98">
            <v>1010.8799983263016</v>
          </cell>
        </row>
        <row r="99">
          <cell r="A99">
            <v>1994</v>
          </cell>
          <cell r="B99">
            <v>34674</v>
          </cell>
          <cell r="C99" t="str">
            <v>加拿大</v>
          </cell>
          <cell r="D99" t="str">
            <v>面食/谷类</v>
          </cell>
          <cell r="E99">
            <v>608</v>
          </cell>
        </row>
        <row r="100">
          <cell r="A100">
            <v>1994</v>
          </cell>
          <cell r="B100">
            <v>34676</v>
          </cell>
          <cell r="C100" t="str">
            <v>美国</v>
          </cell>
          <cell r="D100" t="str">
            <v>饮料</v>
          </cell>
          <cell r="E100">
            <v>183.59999871253967</v>
          </cell>
        </row>
        <row r="101">
          <cell r="A101">
            <v>1994</v>
          </cell>
          <cell r="B101">
            <v>34676</v>
          </cell>
          <cell r="C101" t="str">
            <v>美国</v>
          </cell>
          <cell r="D101" t="str">
            <v>面食/谷类</v>
          </cell>
          <cell r="E101">
            <v>180</v>
          </cell>
        </row>
        <row r="102">
          <cell r="A102">
            <v>1994</v>
          </cell>
          <cell r="B102">
            <v>34677</v>
          </cell>
          <cell r="C102" t="str">
            <v>加拿大</v>
          </cell>
          <cell r="D102" t="str">
            <v>肉/家禽</v>
          </cell>
          <cell r="E102">
            <v>141.6</v>
          </cell>
        </row>
        <row r="103">
          <cell r="A103">
            <v>1994</v>
          </cell>
          <cell r="B103">
            <v>34687</v>
          </cell>
          <cell r="C103" t="str">
            <v>美国</v>
          </cell>
          <cell r="D103" t="str">
            <v>乳制品</v>
          </cell>
          <cell r="E103">
            <v>300</v>
          </cell>
        </row>
        <row r="104">
          <cell r="A104">
            <v>1994</v>
          </cell>
          <cell r="B104">
            <v>34687</v>
          </cell>
          <cell r="C104" t="str">
            <v>美国</v>
          </cell>
          <cell r="D104" t="str">
            <v>肉/家禽</v>
          </cell>
          <cell r="E104">
            <v>230.4</v>
          </cell>
        </row>
        <row r="105">
          <cell r="A105">
            <v>1994</v>
          </cell>
          <cell r="B105">
            <v>34687</v>
          </cell>
          <cell r="C105" t="str">
            <v>美国</v>
          </cell>
          <cell r="D105" t="str">
            <v>乳制品</v>
          </cell>
          <cell r="E105">
            <v>576</v>
          </cell>
        </row>
        <row r="106">
          <cell r="A106">
            <v>1994</v>
          </cell>
          <cell r="B106">
            <v>34691</v>
          </cell>
          <cell r="C106" t="str">
            <v>美国</v>
          </cell>
          <cell r="D106" t="str">
            <v>饮料</v>
          </cell>
          <cell r="E106">
            <v>699.83999884128571</v>
          </cell>
        </row>
        <row r="107">
          <cell r="A107">
            <v>1994</v>
          </cell>
          <cell r="B107">
            <v>34691</v>
          </cell>
          <cell r="C107" t="str">
            <v>美国</v>
          </cell>
          <cell r="D107" t="str">
            <v>乳制品</v>
          </cell>
          <cell r="E107">
            <v>1346.3999977707863</v>
          </cell>
        </row>
        <row r="108">
          <cell r="A108">
            <v>1994</v>
          </cell>
          <cell r="B108">
            <v>34695</v>
          </cell>
          <cell r="C108" t="str">
            <v>美国</v>
          </cell>
          <cell r="D108" t="str">
            <v>乳制品</v>
          </cell>
          <cell r="E108">
            <v>200</v>
          </cell>
        </row>
        <row r="109">
          <cell r="A109">
            <v>1994</v>
          </cell>
          <cell r="B109">
            <v>34695</v>
          </cell>
          <cell r="C109" t="str">
            <v>美国</v>
          </cell>
          <cell r="D109" t="str">
            <v>饮料</v>
          </cell>
          <cell r="E109">
            <v>74.400000000000006</v>
          </cell>
        </row>
        <row r="110">
          <cell r="A110">
            <v>1994</v>
          </cell>
          <cell r="B110">
            <v>34695</v>
          </cell>
          <cell r="C110" t="str">
            <v>美国</v>
          </cell>
          <cell r="D110" t="str">
            <v>饮料</v>
          </cell>
          <cell r="E110">
            <v>172.8</v>
          </cell>
        </row>
        <row r="111">
          <cell r="A111">
            <v>1995</v>
          </cell>
          <cell r="B111">
            <v>34701</v>
          </cell>
          <cell r="C111" t="str">
            <v>加拿大</v>
          </cell>
          <cell r="D111" t="str">
            <v>肉/家禽</v>
          </cell>
          <cell r="E111">
            <v>1980</v>
          </cell>
        </row>
        <row r="112">
          <cell r="A112">
            <v>1995</v>
          </cell>
          <cell r="B112">
            <v>34701</v>
          </cell>
          <cell r="C112" t="str">
            <v>加拿大</v>
          </cell>
          <cell r="D112" t="str">
            <v>面食/谷类</v>
          </cell>
          <cell r="E112">
            <v>410.4</v>
          </cell>
        </row>
        <row r="113">
          <cell r="A113">
            <v>1995</v>
          </cell>
          <cell r="B113">
            <v>34705</v>
          </cell>
          <cell r="C113" t="str">
            <v>加拿大</v>
          </cell>
          <cell r="D113" t="str">
            <v>农产品</v>
          </cell>
          <cell r="E113">
            <v>279</v>
          </cell>
        </row>
        <row r="114">
          <cell r="A114">
            <v>1995</v>
          </cell>
          <cell r="B114">
            <v>34705</v>
          </cell>
          <cell r="C114" t="str">
            <v>加拿大</v>
          </cell>
          <cell r="D114" t="str">
            <v>肉/家禽</v>
          </cell>
          <cell r="E114">
            <v>59</v>
          </cell>
        </row>
        <row r="115">
          <cell r="A115">
            <v>1995</v>
          </cell>
          <cell r="B115">
            <v>34716</v>
          </cell>
          <cell r="C115" t="str">
            <v>加拿大</v>
          </cell>
          <cell r="D115" t="str">
            <v>农产品</v>
          </cell>
          <cell r="E115">
            <v>191.99999928474426</v>
          </cell>
        </row>
        <row r="116">
          <cell r="A116">
            <v>1995</v>
          </cell>
          <cell r="B116">
            <v>34716</v>
          </cell>
          <cell r="C116" t="str">
            <v>加拿大</v>
          </cell>
          <cell r="D116" t="str">
            <v>乳制品</v>
          </cell>
          <cell r="E116">
            <v>435.19999837875366</v>
          </cell>
        </row>
        <row r="117">
          <cell r="A117">
            <v>1995</v>
          </cell>
          <cell r="B117">
            <v>34716</v>
          </cell>
          <cell r="C117" t="str">
            <v>加拿大</v>
          </cell>
          <cell r="D117" t="str">
            <v>糖果</v>
          </cell>
          <cell r="E117">
            <v>63.999999761581421</v>
          </cell>
        </row>
        <row r="118">
          <cell r="A118">
            <v>1995</v>
          </cell>
          <cell r="B118">
            <v>34722</v>
          </cell>
          <cell r="C118" t="str">
            <v>美国</v>
          </cell>
          <cell r="D118" t="str">
            <v>海洋食品</v>
          </cell>
          <cell r="E118">
            <v>86.4</v>
          </cell>
        </row>
        <row r="119">
          <cell r="A119">
            <v>1995</v>
          </cell>
          <cell r="B119">
            <v>34724</v>
          </cell>
          <cell r="C119" t="str">
            <v>加拿大</v>
          </cell>
          <cell r="D119" t="str">
            <v>饮料</v>
          </cell>
          <cell r="E119">
            <v>285</v>
          </cell>
        </row>
        <row r="120">
          <cell r="A120">
            <v>1995</v>
          </cell>
          <cell r="B120">
            <v>34724</v>
          </cell>
          <cell r="C120" t="str">
            <v>加拿大</v>
          </cell>
          <cell r="D120" t="str">
            <v>农产品</v>
          </cell>
          <cell r="E120">
            <v>585.9</v>
          </cell>
        </row>
        <row r="121">
          <cell r="A121">
            <v>1995</v>
          </cell>
          <cell r="B121">
            <v>34724</v>
          </cell>
          <cell r="C121" t="str">
            <v>加拿大</v>
          </cell>
          <cell r="D121" t="str">
            <v>糖果</v>
          </cell>
          <cell r="E121">
            <v>58.8</v>
          </cell>
        </row>
        <row r="122">
          <cell r="A122">
            <v>1995</v>
          </cell>
          <cell r="B122">
            <v>34724</v>
          </cell>
          <cell r="C122" t="str">
            <v>加拿大</v>
          </cell>
          <cell r="D122" t="str">
            <v>糖果</v>
          </cell>
          <cell r="E122">
            <v>1307.25</v>
          </cell>
        </row>
        <row r="123">
          <cell r="A123">
            <v>1995</v>
          </cell>
          <cell r="B123">
            <v>34724</v>
          </cell>
          <cell r="C123" t="str">
            <v>加拿大</v>
          </cell>
          <cell r="D123" t="str">
            <v>乳制品</v>
          </cell>
          <cell r="E123">
            <v>320</v>
          </cell>
        </row>
        <row r="124">
          <cell r="A124">
            <v>1995</v>
          </cell>
          <cell r="B124">
            <v>34724</v>
          </cell>
          <cell r="C124" t="str">
            <v>加拿大</v>
          </cell>
          <cell r="D124" t="str">
            <v>海洋食品</v>
          </cell>
          <cell r="E124">
            <v>48</v>
          </cell>
        </row>
        <row r="125">
          <cell r="A125">
            <v>1995</v>
          </cell>
          <cell r="B125">
            <v>34724</v>
          </cell>
          <cell r="C125" t="str">
            <v>加拿大</v>
          </cell>
          <cell r="D125" t="str">
            <v>糖果</v>
          </cell>
          <cell r="E125">
            <v>394</v>
          </cell>
        </row>
        <row r="126">
          <cell r="A126">
            <v>1995</v>
          </cell>
          <cell r="B126">
            <v>34726</v>
          </cell>
          <cell r="C126" t="str">
            <v>美国</v>
          </cell>
          <cell r="D126" t="str">
            <v>面食/谷类</v>
          </cell>
          <cell r="E126">
            <v>288</v>
          </cell>
        </row>
        <row r="127">
          <cell r="A127">
            <v>1995</v>
          </cell>
          <cell r="B127">
            <v>34726</v>
          </cell>
          <cell r="C127" t="str">
            <v>美国</v>
          </cell>
          <cell r="D127" t="str">
            <v>乳制品</v>
          </cell>
          <cell r="E127">
            <v>1032</v>
          </cell>
        </row>
        <row r="128">
          <cell r="A128">
            <v>1995</v>
          </cell>
          <cell r="B128">
            <v>34726</v>
          </cell>
          <cell r="C128" t="str">
            <v>美国</v>
          </cell>
          <cell r="D128" t="str">
            <v>乳制品</v>
          </cell>
          <cell r="E128">
            <v>583.79999999999995</v>
          </cell>
        </row>
        <row r="129">
          <cell r="A129">
            <v>1995</v>
          </cell>
          <cell r="B129">
            <v>34729</v>
          </cell>
          <cell r="C129" t="str">
            <v>加拿大</v>
          </cell>
          <cell r="D129" t="str">
            <v>饮料</v>
          </cell>
          <cell r="E129">
            <v>432</v>
          </cell>
        </row>
        <row r="130">
          <cell r="A130">
            <v>1995</v>
          </cell>
          <cell r="B130">
            <v>34729</v>
          </cell>
          <cell r="C130" t="str">
            <v>加拿大</v>
          </cell>
          <cell r="D130" t="str">
            <v>肉/家禽</v>
          </cell>
          <cell r="E130">
            <v>2073.5999965667725</v>
          </cell>
        </row>
        <row r="131">
          <cell r="A131">
            <v>1995</v>
          </cell>
          <cell r="B131">
            <v>34731</v>
          </cell>
          <cell r="C131" t="str">
            <v>加拿大</v>
          </cell>
          <cell r="D131" t="str">
            <v>海洋食品</v>
          </cell>
          <cell r="E131">
            <v>372.6</v>
          </cell>
        </row>
        <row r="132">
          <cell r="A132">
            <v>1995</v>
          </cell>
          <cell r="B132">
            <v>34731</v>
          </cell>
          <cell r="C132" t="str">
            <v>加拿大</v>
          </cell>
          <cell r="D132" t="str">
            <v>面食/谷类</v>
          </cell>
          <cell r="E132">
            <v>2128</v>
          </cell>
        </row>
        <row r="133">
          <cell r="A133">
            <v>1995</v>
          </cell>
          <cell r="B133">
            <v>34731</v>
          </cell>
          <cell r="C133" t="str">
            <v>加拿大</v>
          </cell>
          <cell r="D133" t="str">
            <v>香料</v>
          </cell>
          <cell r="E133">
            <v>336</v>
          </cell>
        </row>
        <row r="134">
          <cell r="A134">
            <v>1995</v>
          </cell>
          <cell r="B134">
            <v>34731</v>
          </cell>
          <cell r="C134" t="str">
            <v>加拿大</v>
          </cell>
          <cell r="D134" t="str">
            <v>乳制品</v>
          </cell>
          <cell r="E134">
            <v>1032</v>
          </cell>
        </row>
        <row r="135">
          <cell r="A135">
            <v>1995</v>
          </cell>
          <cell r="B135">
            <v>34737</v>
          </cell>
          <cell r="C135" t="str">
            <v>美国</v>
          </cell>
          <cell r="D135" t="str">
            <v>乳制品</v>
          </cell>
          <cell r="E135">
            <v>504</v>
          </cell>
        </row>
        <row r="136">
          <cell r="A136">
            <v>1995</v>
          </cell>
          <cell r="B136">
            <v>34737</v>
          </cell>
          <cell r="C136" t="str">
            <v>美国</v>
          </cell>
          <cell r="D136" t="str">
            <v>乳制品</v>
          </cell>
          <cell r="E136">
            <v>432</v>
          </cell>
        </row>
        <row r="137">
          <cell r="A137">
            <v>1995</v>
          </cell>
          <cell r="B137">
            <v>34737</v>
          </cell>
          <cell r="C137" t="str">
            <v>美国</v>
          </cell>
          <cell r="D137" t="str">
            <v>乳制品</v>
          </cell>
          <cell r="E137">
            <v>258</v>
          </cell>
        </row>
        <row r="138">
          <cell r="A138">
            <v>1995</v>
          </cell>
          <cell r="B138">
            <v>34745</v>
          </cell>
          <cell r="C138" t="str">
            <v>加拿大</v>
          </cell>
          <cell r="D138" t="str">
            <v>肉/家禽</v>
          </cell>
          <cell r="E138">
            <v>62.4</v>
          </cell>
        </row>
        <row r="139">
          <cell r="A139">
            <v>1995</v>
          </cell>
          <cell r="B139">
            <v>34745</v>
          </cell>
          <cell r="C139" t="str">
            <v>加拿大</v>
          </cell>
          <cell r="D139" t="str">
            <v>乳制品</v>
          </cell>
          <cell r="E139">
            <v>40</v>
          </cell>
        </row>
        <row r="140">
          <cell r="A140">
            <v>1995</v>
          </cell>
          <cell r="B140">
            <v>34747</v>
          </cell>
          <cell r="C140" t="str">
            <v>美国</v>
          </cell>
          <cell r="D140" t="str">
            <v>饮料</v>
          </cell>
          <cell r="E140">
            <v>912</v>
          </cell>
        </row>
        <row r="141">
          <cell r="A141">
            <v>1995</v>
          </cell>
          <cell r="B141">
            <v>34747</v>
          </cell>
          <cell r="C141" t="str">
            <v>美国</v>
          </cell>
          <cell r="D141" t="str">
            <v>糖果</v>
          </cell>
          <cell r="E141">
            <v>418</v>
          </cell>
        </row>
        <row r="142">
          <cell r="A142">
            <v>1995</v>
          </cell>
          <cell r="B142">
            <v>34747</v>
          </cell>
          <cell r="C142" t="str">
            <v>美国</v>
          </cell>
          <cell r="D142" t="str">
            <v>香料</v>
          </cell>
          <cell r="E142">
            <v>364.8</v>
          </cell>
        </row>
        <row r="143">
          <cell r="A143">
            <v>1995</v>
          </cell>
          <cell r="B143">
            <v>34747</v>
          </cell>
          <cell r="C143" t="str">
            <v>美国</v>
          </cell>
          <cell r="D143" t="str">
            <v>农产品</v>
          </cell>
          <cell r="E143">
            <v>120</v>
          </cell>
        </row>
        <row r="144">
          <cell r="A144">
            <v>1995</v>
          </cell>
          <cell r="B144">
            <v>34761</v>
          </cell>
          <cell r="C144" t="str">
            <v>加拿大</v>
          </cell>
          <cell r="D144" t="str">
            <v>糖果</v>
          </cell>
          <cell r="E144">
            <v>249</v>
          </cell>
        </row>
        <row r="145">
          <cell r="A145">
            <v>1995</v>
          </cell>
          <cell r="B145">
            <v>34761</v>
          </cell>
          <cell r="C145" t="str">
            <v>加拿大</v>
          </cell>
          <cell r="D145" t="str">
            <v>肉/家禽</v>
          </cell>
          <cell r="E145">
            <v>236</v>
          </cell>
        </row>
        <row r="146">
          <cell r="A146">
            <v>1995</v>
          </cell>
          <cell r="B146">
            <v>34767</v>
          </cell>
          <cell r="C146" t="str">
            <v>美国</v>
          </cell>
          <cell r="D146" t="str">
            <v>糖果</v>
          </cell>
          <cell r="E146">
            <v>87.59999967366457</v>
          </cell>
        </row>
        <row r="147">
          <cell r="A147">
            <v>1995</v>
          </cell>
          <cell r="B147">
            <v>34767</v>
          </cell>
          <cell r="C147" t="str">
            <v>美国</v>
          </cell>
          <cell r="D147" t="str">
            <v>饮料</v>
          </cell>
          <cell r="E147">
            <v>179.19999933242798</v>
          </cell>
        </row>
        <row r="148">
          <cell r="A148">
            <v>1995</v>
          </cell>
          <cell r="B148">
            <v>34767</v>
          </cell>
          <cell r="C148" t="str">
            <v>美国</v>
          </cell>
          <cell r="D148" t="str">
            <v>面食/谷类</v>
          </cell>
          <cell r="E148">
            <v>187.19999930262566</v>
          </cell>
        </row>
        <row r="149">
          <cell r="A149">
            <v>1995</v>
          </cell>
          <cell r="B149">
            <v>34771</v>
          </cell>
          <cell r="C149" t="str">
            <v>加拿大</v>
          </cell>
          <cell r="D149" t="str">
            <v>饮料</v>
          </cell>
          <cell r="E149">
            <v>581.3999959230423</v>
          </cell>
        </row>
        <row r="150">
          <cell r="A150">
            <v>1995</v>
          </cell>
          <cell r="B150">
            <v>34771</v>
          </cell>
          <cell r="C150" t="str">
            <v>加拿大</v>
          </cell>
          <cell r="D150" t="str">
            <v>糖果</v>
          </cell>
          <cell r="E150">
            <v>578.93499594032767</v>
          </cell>
        </row>
        <row r="151">
          <cell r="A151">
            <v>1995</v>
          </cell>
          <cell r="B151">
            <v>34771</v>
          </cell>
          <cell r="C151" t="str">
            <v>加拿大</v>
          </cell>
          <cell r="D151" t="str">
            <v>肉/家禽</v>
          </cell>
          <cell r="E151">
            <v>2019.5999858379364</v>
          </cell>
        </row>
        <row r="152">
          <cell r="A152">
            <v>1995</v>
          </cell>
          <cell r="B152">
            <v>34771</v>
          </cell>
          <cell r="C152" t="str">
            <v>加拿大</v>
          </cell>
          <cell r="D152" t="str">
            <v>香料</v>
          </cell>
          <cell r="E152">
            <v>1744.1999877691269</v>
          </cell>
        </row>
        <row r="153">
          <cell r="A153">
            <v>1995</v>
          </cell>
          <cell r="B153">
            <v>34771</v>
          </cell>
          <cell r="C153" t="str">
            <v>加拿大</v>
          </cell>
          <cell r="D153" t="str">
            <v>糖果</v>
          </cell>
          <cell r="E153">
            <v>1755</v>
          </cell>
        </row>
        <row r="154">
          <cell r="A154">
            <v>1995</v>
          </cell>
          <cell r="B154">
            <v>34775</v>
          </cell>
          <cell r="C154" t="str">
            <v>美国</v>
          </cell>
          <cell r="D154" t="str">
            <v>糖果</v>
          </cell>
          <cell r="E154">
            <v>78.839999869465828</v>
          </cell>
        </row>
        <row r="155">
          <cell r="A155">
            <v>1995</v>
          </cell>
          <cell r="B155">
            <v>34775</v>
          </cell>
          <cell r="C155" t="str">
            <v>美国</v>
          </cell>
          <cell r="D155" t="str">
            <v>饮料</v>
          </cell>
          <cell r="E155">
            <v>64.799999892711639</v>
          </cell>
        </row>
        <row r="156">
          <cell r="A156">
            <v>1995</v>
          </cell>
          <cell r="B156">
            <v>34775</v>
          </cell>
          <cell r="C156" t="str">
            <v>美国</v>
          </cell>
          <cell r="D156" t="str">
            <v>乳制品</v>
          </cell>
          <cell r="E156">
            <v>26.999999955296516</v>
          </cell>
        </row>
        <row r="157">
          <cell r="A157">
            <v>1995</v>
          </cell>
          <cell r="B157">
            <v>34775</v>
          </cell>
          <cell r="C157" t="str">
            <v>美国</v>
          </cell>
          <cell r="D157" t="str">
            <v>面食/谷类</v>
          </cell>
          <cell r="E157">
            <v>75.599999874830246</v>
          </cell>
        </row>
        <row r="158">
          <cell r="A158">
            <v>1995</v>
          </cell>
          <cell r="B158">
            <v>34780</v>
          </cell>
          <cell r="C158" t="str">
            <v>美国</v>
          </cell>
          <cell r="D158" t="str">
            <v>肉/家禽</v>
          </cell>
          <cell r="E158">
            <v>2073.5999965667725</v>
          </cell>
        </row>
        <row r="159">
          <cell r="A159">
            <v>1995</v>
          </cell>
          <cell r="B159">
            <v>34780</v>
          </cell>
          <cell r="C159" t="str">
            <v>美国</v>
          </cell>
          <cell r="D159" t="str">
            <v>面食/谷类</v>
          </cell>
          <cell r="E159">
            <v>837.89999861270189</v>
          </cell>
        </row>
        <row r="160">
          <cell r="A160">
            <v>1995</v>
          </cell>
          <cell r="B160">
            <v>34780</v>
          </cell>
          <cell r="C160" t="str">
            <v>美国</v>
          </cell>
          <cell r="D160" t="str">
            <v>香料</v>
          </cell>
          <cell r="E160">
            <v>423.35999929904938</v>
          </cell>
        </row>
        <row r="161">
          <cell r="A161">
            <v>1995</v>
          </cell>
          <cell r="B161">
            <v>34780</v>
          </cell>
          <cell r="C161" t="str">
            <v>美国</v>
          </cell>
          <cell r="D161" t="str">
            <v>香料</v>
          </cell>
          <cell r="E161">
            <v>514.79999914765358</v>
          </cell>
        </row>
        <row r="162">
          <cell r="A162">
            <v>1995</v>
          </cell>
          <cell r="B162">
            <v>34781</v>
          </cell>
          <cell r="C162" t="str">
            <v>加拿大</v>
          </cell>
          <cell r="D162" t="str">
            <v>农产品</v>
          </cell>
          <cell r="E162">
            <v>546</v>
          </cell>
        </row>
        <row r="163">
          <cell r="A163">
            <v>1995</v>
          </cell>
          <cell r="B163">
            <v>34781</v>
          </cell>
          <cell r="C163" t="str">
            <v>加拿大</v>
          </cell>
          <cell r="D163" t="str">
            <v>香料</v>
          </cell>
          <cell r="E163">
            <v>1472.49999884516</v>
          </cell>
        </row>
        <row r="164">
          <cell r="A164">
            <v>1995</v>
          </cell>
          <cell r="B164">
            <v>34786</v>
          </cell>
          <cell r="C164" t="str">
            <v>美国</v>
          </cell>
          <cell r="D164" t="str">
            <v>糖果</v>
          </cell>
          <cell r="E164">
            <v>271.99999809265137</v>
          </cell>
        </row>
        <row r="165">
          <cell r="A165">
            <v>1995</v>
          </cell>
          <cell r="B165">
            <v>34786</v>
          </cell>
          <cell r="C165" t="str">
            <v>美国</v>
          </cell>
          <cell r="D165" t="str">
            <v>糖果</v>
          </cell>
          <cell r="E165">
            <v>285.59999799728394</v>
          </cell>
        </row>
        <row r="166">
          <cell r="A166">
            <v>1995</v>
          </cell>
          <cell r="B166">
            <v>34786</v>
          </cell>
          <cell r="C166" t="str">
            <v>美国</v>
          </cell>
          <cell r="D166" t="str">
            <v>乳制品</v>
          </cell>
          <cell r="E166">
            <v>1584</v>
          </cell>
        </row>
        <row r="167">
          <cell r="A167">
            <v>1995</v>
          </cell>
          <cell r="B167">
            <v>34796</v>
          </cell>
          <cell r="C167" t="str">
            <v>美国</v>
          </cell>
          <cell r="D167" t="str">
            <v>海洋食品</v>
          </cell>
          <cell r="E167">
            <v>165.6</v>
          </cell>
        </row>
        <row r="168">
          <cell r="A168">
            <v>1995</v>
          </cell>
          <cell r="B168">
            <v>34796</v>
          </cell>
          <cell r="C168" t="str">
            <v>美国</v>
          </cell>
          <cell r="D168" t="str">
            <v>饮料</v>
          </cell>
          <cell r="E168">
            <v>552</v>
          </cell>
        </row>
        <row r="169">
          <cell r="A169">
            <v>1995</v>
          </cell>
          <cell r="B169">
            <v>34799</v>
          </cell>
          <cell r="C169" t="str">
            <v>加拿大</v>
          </cell>
          <cell r="D169" t="str">
            <v>饮料</v>
          </cell>
          <cell r="E169">
            <v>516.7999963760376</v>
          </cell>
        </row>
        <row r="170">
          <cell r="A170">
            <v>1995</v>
          </cell>
          <cell r="B170">
            <v>34799</v>
          </cell>
          <cell r="C170" t="str">
            <v>加拿大</v>
          </cell>
          <cell r="D170" t="str">
            <v>糖果</v>
          </cell>
          <cell r="E170">
            <v>413.52499710023403</v>
          </cell>
        </row>
        <row r="171">
          <cell r="A171">
            <v>1995</v>
          </cell>
          <cell r="B171">
            <v>34799</v>
          </cell>
          <cell r="C171" t="str">
            <v>加拿大</v>
          </cell>
          <cell r="D171" t="str">
            <v>香料</v>
          </cell>
          <cell r="E171">
            <v>26.349999815225601</v>
          </cell>
        </row>
        <row r="172">
          <cell r="A172">
            <v>1995</v>
          </cell>
          <cell r="B172">
            <v>34808</v>
          </cell>
          <cell r="C172" t="str">
            <v>加拿大</v>
          </cell>
          <cell r="D172" t="str">
            <v>饮料</v>
          </cell>
          <cell r="E172">
            <v>6324</v>
          </cell>
        </row>
        <row r="173">
          <cell r="A173">
            <v>1995</v>
          </cell>
          <cell r="B173">
            <v>34808</v>
          </cell>
          <cell r="C173" t="str">
            <v>加拿大</v>
          </cell>
          <cell r="D173" t="str">
            <v>肉/家禽</v>
          </cell>
          <cell r="E173">
            <v>733.6</v>
          </cell>
        </row>
        <row r="174">
          <cell r="A174">
            <v>1995</v>
          </cell>
          <cell r="B174">
            <v>34808</v>
          </cell>
          <cell r="C174" t="str">
            <v>加拿大</v>
          </cell>
          <cell r="D174" t="str">
            <v>乳制品</v>
          </cell>
          <cell r="E174">
            <v>2640</v>
          </cell>
        </row>
        <row r="175">
          <cell r="A175">
            <v>1995</v>
          </cell>
          <cell r="B175">
            <v>34808</v>
          </cell>
          <cell r="C175" t="str">
            <v>加拿大</v>
          </cell>
          <cell r="D175" t="str">
            <v>面食/谷类</v>
          </cell>
          <cell r="E175">
            <v>798</v>
          </cell>
        </row>
        <row r="176">
          <cell r="A176">
            <v>1995</v>
          </cell>
          <cell r="B176">
            <v>34810</v>
          </cell>
          <cell r="C176" t="str">
            <v>加拿大</v>
          </cell>
          <cell r="D176" t="str">
            <v>海洋食品</v>
          </cell>
          <cell r="E176">
            <v>147</v>
          </cell>
        </row>
        <row r="177">
          <cell r="A177">
            <v>1995</v>
          </cell>
          <cell r="B177">
            <v>34813</v>
          </cell>
          <cell r="C177" t="str">
            <v>加拿大</v>
          </cell>
          <cell r="D177" t="str">
            <v>饮料</v>
          </cell>
          <cell r="E177">
            <v>372.39999970793724</v>
          </cell>
        </row>
        <row r="178">
          <cell r="A178">
            <v>1995</v>
          </cell>
          <cell r="B178">
            <v>34813</v>
          </cell>
          <cell r="C178" t="str">
            <v>加拿大</v>
          </cell>
          <cell r="D178" t="str">
            <v>香料</v>
          </cell>
          <cell r="E178">
            <v>296.39999976754189</v>
          </cell>
        </row>
        <row r="179">
          <cell r="A179">
            <v>1995</v>
          </cell>
          <cell r="B179">
            <v>34816</v>
          </cell>
          <cell r="C179" t="str">
            <v>美国</v>
          </cell>
          <cell r="D179" t="str">
            <v>乳制品</v>
          </cell>
          <cell r="E179">
            <v>1320</v>
          </cell>
        </row>
        <row r="180">
          <cell r="A180">
            <v>1995</v>
          </cell>
          <cell r="B180">
            <v>34816</v>
          </cell>
          <cell r="C180" t="str">
            <v>美国</v>
          </cell>
          <cell r="D180" t="str">
            <v>海洋食品</v>
          </cell>
          <cell r="E180">
            <v>191.99999928474426</v>
          </cell>
        </row>
        <row r="181">
          <cell r="A181">
            <v>1995</v>
          </cell>
          <cell r="B181">
            <v>34824</v>
          </cell>
          <cell r="C181" t="str">
            <v>美国</v>
          </cell>
          <cell r="D181" t="str">
            <v>面食/谷类</v>
          </cell>
          <cell r="E181">
            <v>425.6</v>
          </cell>
        </row>
        <row r="182">
          <cell r="A182">
            <v>1995</v>
          </cell>
          <cell r="B182">
            <v>34824</v>
          </cell>
          <cell r="C182" t="str">
            <v>美国</v>
          </cell>
          <cell r="D182" t="str">
            <v>乳制品</v>
          </cell>
          <cell r="E182">
            <v>695</v>
          </cell>
        </row>
        <row r="183">
          <cell r="A183">
            <v>1995</v>
          </cell>
          <cell r="B183">
            <v>34824</v>
          </cell>
          <cell r="C183" t="str">
            <v>美国</v>
          </cell>
          <cell r="D183" t="str">
            <v>香料</v>
          </cell>
          <cell r="E183">
            <v>260</v>
          </cell>
        </row>
        <row r="184">
          <cell r="A184">
            <v>1995</v>
          </cell>
          <cell r="B184">
            <v>34829</v>
          </cell>
          <cell r="C184" t="str">
            <v>美国</v>
          </cell>
          <cell r="D184" t="str">
            <v>肉/家禽</v>
          </cell>
          <cell r="E184">
            <v>149</v>
          </cell>
        </row>
        <row r="185">
          <cell r="A185">
            <v>1995</v>
          </cell>
          <cell r="B185">
            <v>34831</v>
          </cell>
          <cell r="C185" t="str">
            <v>加拿大</v>
          </cell>
          <cell r="D185" t="str">
            <v>饮料</v>
          </cell>
          <cell r="E185">
            <v>228</v>
          </cell>
        </row>
        <row r="186">
          <cell r="A186">
            <v>1995</v>
          </cell>
          <cell r="B186">
            <v>34831</v>
          </cell>
          <cell r="C186" t="str">
            <v>加拿大</v>
          </cell>
          <cell r="D186" t="str">
            <v>糖果</v>
          </cell>
          <cell r="E186">
            <v>120</v>
          </cell>
        </row>
        <row r="187">
          <cell r="A187">
            <v>1995</v>
          </cell>
          <cell r="B187">
            <v>34831</v>
          </cell>
          <cell r="C187" t="str">
            <v>加拿大</v>
          </cell>
          <cell r="D187" t="str">
            <v>肉/家禽</v>
          </cell>
          <cell r="E187">
            <v>328</v>
          </cell>
        </row>
        <row r="188">
          <cell r="A188">
            <v>1995</v>
          </cell>
          <cell r="B188">
            <v>34831</v>
          </cell>
          <cell r="C188" t="str">
            <v>加拿大</v>
          </cell>
          <cell r="D188" t="str">
            <v>香料</v>
          </cell>
          <cell r="E188">
            <v>712.5</v>
          </cell>
        </row>
        <row r="189">
          <cell r="A189">
            <v>1995</v>
          </cell>
          <cell r="B189">
            <v>34835</v>
          </cell>
          <cell r="C189" t="str">
            <v>美国</v>
          </cell>
          <cell r="D189" t="str">
            <v>糖果</v>
          </cell>
          <cell r="E189">
            <v>226.79999962449074</v>
          </cell>
        </row>
        <row r="190">
          <cell r="A190">
            <v>1995</v>
          </cell>
          <cell r="B190">
            <v>34835</v>
          </cell>
          <cell r="C190" t="str">
            <v>美国</v>
          </cell>
          <cell r="D190" t="str">
            <v>饮料</v>
          </cell>
          <cell r="E190">
            <v>188.99999968707561</v>
          </cell>
        </row>
        <row r="191">
          <cell r="A191">
            <v>1995</v>
          </cell>
          <cell r="B191">
            <v>34836</v>
          </cell>
          <cell r="C191" t="str">
            <v>美国</v>
          </cell>
          <cell r="D191" t="str">
            <v>海洋食品</v>
          </cell>
          <cell r="E191">
            <v>60</v>
          </cell>
        </row>
        <row r="192">
          <cell r="A192">
            <v>1995</v>
          </cell>
          <cell r="B192">
            <v>34836</v>
          </cell>
          <cell r="C192" t="str">
            <v>美国</v>
          </cell>
          <cell r="D192" t="str">
            <v>饮料</v>
          </cell>
          <cell r="E192">
            <v>180</v>
          </cell>
        </row>
        <row r="193">
          <cell r="A193">
            <v>1995</v>
          </cell>
          <cell r="B193">
            <v>34837</v>
          </cell>
          <cell r="C193" t="str">
            <v>美国</v>
          </cell>
          <cell r="D193" t="str">
            <v>农产品</v>
          </cell>
          <cell r="E193">
            <v>136.80000000000001</v>
          </cell>
        </row>
        <row r="194">
          <cell r="A194">
            <v>1995</v>
          </cell>
          <cell r="B194">
            <v>34838</v>
          </cell>
          <cell r="C194" t="str">
            <v>加拿大</v>
          </cell>
          <cell r="D194" t="str">
            <v>肉/家禽</v>
          </cell>
          <cell r="E194">
            <v>4456.4399999999996</v>
          </cell>
        </row>
        <row r="195">
          <cell r="A195">
            <v>1995</v>
          </cell>
          <cell r="B195">
            <v>34838</v>
          </cell>
          <cell r="C195" t="str">
            <v>加拿大</v>
          </cell>
          <cell r="D195" t="str">
            <v>饮料</v>
          </cell>
          <cell r="E195">
            <v>251.0999995842576</v>
          </cell>
        </row>
        <row r="196">
          <cell r="A196">
            <v>1995</v>
          </cell>
          <cell r="B196">
            <v>34842</v>
          </cell>
          <cell r="C196" t="str">
            <v>美国</v>
          </cell>
          <cell r="D196" t="str">
            <v>糖果</v>
          </cell>
          <cell r="E196">
            <v>319.9999988079071</v>
          </cell>
        </row>
        <row r="197">
          <cell r="A197">
            <v>1995</v>
          </cell>
          <cell r="B197">
            <v>34842</v>
          </cell>
          <cell r="C197" t="str">
            <v>美国</v>
          </cell>
          <cell r="D197" t="str">
            <v>乳制品</v>
          </cell>
          <cell r="E197">
            <v>1279.9999952316284</v>
          </cell>
        </row>
        <row r="198">
          <cell r="A198">
            <v>1995</v>
          </cell>
          <cell r="B198">
            <v>34842</v>
          </cell>
          <cell r="C198" t="str">
            <v>美国</v>
          </cell>
          <cell r="D198" t="str">
            <v>香料</v>
          </cell>
          <cell r="E198">
            <v>341.99999872595072</v>
          </cell>
        </row>
        <row r="199">
          <cell r="A199">
            <v>1995</v>
          </cell>
          <cell r="B199">
            <v>34843</v>
          </cell>
          <cell r="C199" t="str">
            <v>美国</v>
          </cell>
          <cell r="D199" t="str">
            <v>肉/家禽</v>
          </cell>
          <cell r="E199">
            <v>1319.1999907493591</v>
          </cell>
        </row>
        <row r="200">
          <cell r="A200">
            <v>1995</v>
          </cell>
          <cell r="B200">
            <v>34843</v>
          </cell>
          <cell r="C200" t="str">
            <v>美国</v>
          </cell>
          <cell r="D200" t="str">
            <v>糖果</v>
          </cell>
          <cell r="E200">
            <v>872.5</v>
          </cell>
        </row>
        <row r="201">
          <cell r="A201">
            <v>1995</v>
          </cell>
          <cell r="B201">
            <v>34843</v>
          </cell>
          <cell r="C201" t="str">
            <v>美国</v>
          </cell>
          <cell r="D201" t="str">
            <v>糖果</v>
          </cell>
          <cell r="E201">
            <v>5268</v>
          </cell>
        </row>
        <row r="202">
          <cell r="A202">
            <v>1995</v>
          </cell>
          <cell r="B202">
            <v>34843</v>
          </cell>
          <cell r="C202" t="str">
            <v>美国</v>
          </cell>
          <cell r="D202" t="str">
            <v>乳制品</v>
          </cell>
          <cell r="E202">
            <v>33.999999761581421</v>
          </cell>
        </row>
        <row r="203">
          <cell r="A203">
            <v>1995</v>
          </cell>
          <cell r="B203">
            <v>34843</v>
          </cell>
          <cell r="C203" t="str">
            <v>美国</v>
          </cell>
          <cell r="D203" t="str">
            <v>乳制品</v>
          </cell>
          <cell r="E203">
            <v>2427.5999829769135</v>
          </cell>
        </row>
        <row r="204">
          <cell r="A204">
            <v>1995</v>
          </cell>
          <cell r="B204">
            <v>34850</v>
          </cell>
          <cell r="C204" t="str">
            <v>美国</v>
          </cell>
          <cell r="D204" t="str">
            <v>饮料</v>
          </cell>
          <cell r="E204">
            <v>575.99999785423279</v>
          </cell>
        </row>
        <row r="205">
          <cell r="A205">
            <v>1995</v>
          </cell>
          <cell r="B205">
            <v>34850</v>
          </cell>
          <cell r="C205" t="str">
            <v>美国</v>
          </cell>
          <cell r="D205" t="str">
            <v>香料</v>
          </cell>
          <cell r="E205">
            <v>960</v>
          </cell>
        </row>
        <row r="206">
          <cell r="A206">
            <v>1995</v>
          </cell>
          <cell r="B206">
            <v>34850</v>
          </cell>
          <cell r="C206" t="str">
            <v>美国</v>
          </cell>
          <cell r="D206" t="str">
            <v>海洋食品</v>
          </cell>
          <cell r="E206">
            <v>414.23999845683574</v>
          </cell>
        </row>
        <row r="207">
          <cell r="A207">
            <v>1995</v>
          </cell>
          <cell r="B207">
            <v>34850</v>
          </cell>
          <cell r="C207" t="str">
            <v>美国</v>
          </cell>
          <cell r="D207" t="str">
            <v>海洋食品</v>
          </cell>
          <cell r="E207">
            <v>367.99999862909317</v>
          </cell>
        </row>
        <row r="208">
          <cell r="A208">
            <v>1995</v>
          </cell>
          <cell r="B208">
            <v>34855</v>
          </cell>
          <cell r="C208" t="str">
            <v>美国</v>
          </cell>
          <cell r="D208" t="str">
            <v>香料</v>
          </cell>
          <cell r="E208">
            <v>989.99999836087227</v>
          </cell>
        </row>
        <row r="209">
          <cell r="A209">
            <v>1995</v>
          </cell>
          <cell r="B209">
            <v>34855</v>
          </cell>
          <cell r="C209" t="str">
            <v>美国</v>
          </cell>
          <cell r="D209" t="str">
            <v>海洋食品</v>
          </cell>
          <cell r="E209">
            <v>512.99999915063381</v>
          </cell>
        </row>
        <row r="210">
          <cell r="A210">
            <v>1995</v>
          </cell>
          <cell r="B210">
            <v>34856</v>
          </cell>
          <cell r="C210" t="str">
            <v>加拿大</v>
          </cell>
          <cell r="D210" t="str">
            <v>乳制品</v>
          </cell>
          <cell r="E210">
            <v>63</v>
          </cell>
        </row>
        <row r="211">
          <cell r="A211">
            <v>1995</v>
          </cell>
          <cell r="B211">
            <v>34856</v>
          </cell>
          <cell r="C211" t="str">
            <v>加拿大</v>
          </cell>
          <cell r="D211" t="str">
            <v>乳制品</v>
          </cell>
          <cell r="E211">
            <v>15.999999940395355</v>
          </cell>
        </row>
        <row r="212">
          <cell r="A212">
            <v>1995</v>
          </cell>
          <cell r="B212">
            <v>34856</v>
          </cell>
          <cell r="C212" t="str">
            <v>加拿大</v>
          </cell>
          <cell r="D212" t="str">
            <v>乳制品</v>
          </cell>
          <cell r="E212">
            <v>313.2</v>
          </cell>
        </row>
        <row r="213">
          <cell r="A213">
            <v>1995</v>
          </cell>
          <cell r="B213">
            <v>34862</v>
          </cell>
          <cell r="C213" t="str">
            <v>美国</v>
          </cell>
          <cell r="D213" t="str">
            <v>海洋食品</v>
          </cell>
          <cell r="E213">
            <v>258.89999999999998</v>
          </cell>
        </row>
        <row r="214">
          <cell r="A214">
            <v>1995</v>
          </cell>
          <cell r="B214">
            <v>34862</v>
          </cell>
          <cell r="C214" t="str">
            <v>美国</v>
          </cell>
          <cell r="D214" t="str">
            <v>海洋食品</v>
          </cell>
          <cell r="E214">
            <v>147.19999945163727</v>
          </cell>
        </row>
        <row r="215">
          <cell r="A215">
            <v>1995</v>
          </cell>
          <cell r="B215">
            <v>34862</v>
          </cell>
          <cell r="C215" t="str">
            <v>美国</v>
          </cell>
          <cell r="D215" t="str">
            <v>肉/家禽</v>
          </cell>
          <cell r="E215">
            <v>59.599999777972698</v>
          </cell>
        </row>
        <row r="216">
          <cell r="A216">
            <v>1995</v>
          </cell>
          <cell r="B216">
            <v>34864</v>
          </cell>
          <cell r="C216" t="str">
            <v>美国</v>
          </cell>
          <cell r="D216" t="str">
            <v>乳制品</v>
          </cell>
          <cell r="E216">
            <v>427.5</v>
          </cell>
        </row>
        <row r="217">
          <cell r="A217">
            <v>1995</v>
          </cell>
          <cell r="B217">
            <v>34864</v>
          </cell>
          <cell r="C217" t="str">
            <v>美国</v>
          </cell>
          <cell r="D217" t="str">
            <v>乳制品</v>
          </cell>
          <cell r="E217">
            <v>250</v>
          </cell>
        </row>
        <row r="218">
          <cell r="A218">
            <v>1995</v>
          </cell>
          <cell r="B218">
            <v>34864</v>
          </cell>
          <cell r="C218" t="str">
            <v>美国</v>
          </cell>
          <cell r="D218" t="str">
            <v>乳制品</v>
          </cell>
          <cell r="E218">
            <v>75</v>
          </cell>
        </row>
        <row r="219">
          <cell r="A219">
            <v>1995</v>
          </cell>
          <cell r="B219">
            <v>34864</v>
          </cell>
          <cell r="C219" t="str">
            <v>美国</v>
          </cell>
          <cell r="D219" t="str">
            <v>乳制品</v>
          </cell>
          <cell r="E219">
            <v>892.5</v>
          </cell>
        </row>
        <row r="220">
          <cell r="A220">
            <v>1995</v>
          </cell>
          <cell r="B220">
            <v>34869</v>
          </cell>
          <cell r="C220" t="str">
            <v>美国</v>
          </cell>
          <cell r="D220" t="str">
            <v>香料</v>
          </cell>
          <cell r="E220">
            <v>600</v>
          </cell>
        </row>
        <row r="221">
          <cell r="A221">
            <v>1995</v>
          </cell>
          <cell r="B221">
            <v>34869</v>
          </cell>
          <cell r="C221" t="str">
            <v>美国</v>
          </cell>
          <cell r="D221" t="str">
            <v>糖果</v>
          </cell>
          <cell r="E221">
            <v>1249.2</v>
          </cell>
        </row>
        <row r="222">
          <cell r="A222">
            <v>1995</v>
          </cell>
          <cell r="B222">
            <v>34869</v>
          </cell>
          <cell r="C222" t="str">
            <v>美国</v>
          </cell>
          <cell r="D222" t="str">
            <v>饮料</v>
          </cell>
          <cell r="E222">
            <v>7905</v>
          </cell>
        </row>
        <row r="223">
          <cell r="A223">
            <v>1995</v>
          </cell>
          <cell r="B223">
            <v>34869</v>
          </cell>
          <cell r="C223" t="str">
            <v>美国</v>
          </cell>
          <cell r="D223" t="str">
            <v>糖果</v>
          </cell>
          <cell r="E223">
            <v>437.5</v>
          </cell>
        </row>
        <row r="224">
          <cell r="A224">
            <v>1995</v>
          </cell>
          <cell r="B224">
            <v>34870</v>
          </cell>
          <cell r="C224" t="str">
            <v>美国</v>
          </cell>
          <cell r="D224" t="str">
            <v>乳制品</v>
          </cell>
          <cell r="E224">
            <v>299.24999976530671</v>
          </cell>
        </row>
        <row r="225">
          <cell r="A225">
            <v>1995</v>
          </cell>
          <cell r="B225">
            <v>34870</v>
          </cell>
          <cell r="C225" t="str">
            <v>美国</v>
          </cell>
          <cell r="D225" t="str">
            <v>肉/家禽</v>
          </cell>
          <cell r="E225">
            <v>169.85999986678362</v>
          </cell>
        </row>
        <row r="226">
          <cell r="A226">
            <v>1995</v>
          </cell>
          <cell r="B226">
            <v>34871</v>
          </cell>
          <cell r="C226" t="str">
            <v>加拿大</v>
          </cell>
          <cell r="D226" t="str">
            <v>农产品</v>
          </cell>
          <cell r="E226">
            <v>319.2</v>
          </cell>
        </row>
        <row r="227">
          <cell r="A227">
            <v>1995</v>
          </cell>
          <cell r="B227">
            <v>34871</v>
          </cell>
          <cell r="C227" t="str">
            <v>加拿大</v>
          </cell>
          <cell r="D227" t="str">
            <v>饮料</v>
          </cell>
          <cell r="E227">
            <v>98</v>
          </cell>
        </row>
        <row r="228">
          <cell r="A228">
            <v>1995</v>
          </cell>
          <cell r="B228">
            <v>34872</v>
          </cell>
          <cell r="C228" t="str">
            <v>加拿大</v>
          </cell>
          <cell r="D228" t="str">
            <v>乳制品</v>
          </cell>
          <cell r="E228">
            <v>210</v>
          </cell>
        </row>
        <row r="229">
          <cell r="A229">
            <v>1995</v>
          </cell>
          <cell r="B229">
            <v>34876</v>
          </cell>
          <cell r="C229" t="str">
            <v>美国</v>
          </cell>
          <cell r="D229" t="str">
            <v>饮料</v>
          </cell>
          <cell r="E229">
            <v>105</v>
          </cell>
        </row>
        <row r="230">
          <cell r="A230">
            <v>1995</v>
          </cell>
          <cell r="B230">
            <v>34876</v>
          </cell>
          <cell r="C230" t="str">
            <v>美国</v>
          </cell>
          <cell r="D230" t="str">
            <v>海洋食品</v>
          </cell>
          <cell r="E230">
            <v>135.1</v>
          </cell>
        </row>
        <row r="231">
          <cell r="A231">
            <v>1995</v>
          </cell>
          <cell r="B231">
            <v>34877</v>
          </cell>
          <cell r="C231" t="str">
            <v>美国</v>
          </cell>
          <cell r="D231" t="str">
            <v>乳制品</v>
          </cell>
          <cell r="E231">
            <v>584.37499590218067</v>
          </cell>
        </row>
        <row r="232">
          <cell r="A232">
            <v>1995</v>
          </cell>
          <cell r="B232">
            <v>34877</v>
          </cell>
          <cell r="C232" t="str">
            <v>美国</v>
          </cell>
          <cell r="D232" t="str">
            <v>海洋食品</v>
          </cell>
          <cell r="E232">
            <v>807.49999433755875</v>
          </cell>
        </row>
        <row r="233">
          <cell r="A233">
            <v>1995</v>
          </cell>
          <cell r="B233">
            <v>34877</v>
          </cell>
          <cell r="C233" t="str">
            <v>美国</v>
          </cell>
          <cell r="D233" t="str">
            <v>农产品</v>
          </cell>
          <cell r="E233">
            <v>2162.3999848365784</v>
          </cell>
        </row>
        <row r="234">
          <cell r="A234">
            <v>1995</v>
          </cell>
          <cell r="B234">
            <v>34880</v>
          </cell>
          <cell r="C234" t="str">
            <v>美国</v>
          </cell>
          <cell r="D234" t="str">
            <v>糖果</v>
          </cell>
          <cell r="E234">
            <v>497.32499960996211</v>
          </cell>
        </row>
        <row r="235">
          <cell r="A235">
            <v>1995</v>
          </cell>
          <cell r="B235">
            <v>34880</v>
          </cell>
          <cell r="C235" t="str">
            <v>美国</v>
          </cell>
          <cell r="D235" t="str">
            <v>面食/谷类</v>
          </cell>
          <cell r="E235">
            <v>170.99999986588955</v>
          </cell>
        </row>
        <row r="236">
          <cell r="A236">
            <v>1995</v>
          </cell>
          <cell r="B236">
            <v>34880</v>
          </cell>
          <cell r="C236" t="str">
            <v>美国</v>
          </cell>
          <cell r="D236" t="str">
            <v>糖果</v>
          </cell>
          <cell r="E236">
            <v>936.69999926537275</v>
          </cell>
        </row>
        <row r="237">
          <cell r="A237">
            <v>1995</v>
          </cell>
          <cell r="B237">
            <v>34880</v>
          </cell>
          <cell r="C237" t="str">
            <v>美国</v>
          </cell>
          <cell r="D237" t="str">
            <v>香料</v>
          </cell>
          <cell r="E237">
            <v>123.49999990314245</v>
          </cell>
        </row>
        <row r="238">
          <cell r="A238">
            <v>1995</v>
          </cell>
          <cell r="B238">
            <v>34883</v>
          </cell>
          <cell r="C238" t="str">
            <v>加拿大</v>
          </cell>
          <cell r="D238" t="str">
            <v>农产品</v>
          </cell>
          <cell r="E238">
            <v>557.99999792128801</v>
          </cell>
        </row>
        <row r="239">
          <cell r="A239">
            <v>1995</v>
          </cell>
          <cell r="B239">
            <v>34883</v>
          </cell>
          <cell r="C239" t="str">
            <v>加拿大</v>
          </cell>
          <cell r="D239" t="str">
            <v>糖果</v>
          </cell>
          <cell r="E239">
            <v>257.59999904036522</v>
          </cell>
        </row>
        <row r="240">
          <cell r="A240">
            <v>1995</v>
          </cell>
          <cell r="B240">
            <v>34883</v>
          </cell>
          <cell r="C240" t="str">
            <v>加拿大</v>
          </cell>
          <cell r="D240" t="str">
            <v>饮料</v>
          </cell>
          <cell r="E240">
            <v>64.799999758601189</v>
          </cell>
        </row>
        <row r="241">
          <cell r="A241">
            <v>1995</v>
          </cell>
          <cell r="B241">
            <v>34883</v>
          </cell>
          <cell r="C241" t="str">
            <v>加拿大</v>
          </cell>
          <cell r="D241" t="str">
            <v>农产品</v>
          </cell>
          <cell r="E241">
            <v>847.99999684095383</v>
          </cell>
        </row>
        <row r="242">
          <cell r="A242">
            <v>1995</v>
          </cell>
          <cell r="B242">
            <v>34883</v>
          </cell>
          <cell r="C242" t="str">
            <v>加拿大</v>
          </cell>
          <cell r="D242" t="str">
            <v>面食/谷类</v>
          </cell>
          <cell r="E242">
            <v>1215.999995470047</v>
          </cell>
        </row>
        <row r="243">
          <cell r="A243">
            <v>1995</v>
          </cell>
          <cell r="B243">
            <v>34884</v>
          </cell>
          <cell r="C243" t="str">
            <v>美国</v>
          </cell>
          <cell r="D243" t="str">
            <v>面食/谷类</v>
          </cell>
          <cell r="E243">
            <v>997.5</v>
          </cell>
        </row>
        <row r="244">
          <cell r="A244">
            <v>1995</v>
          </cell>
          <cell r="B244">
            <v>34884</v>
          </cell>
          <cell r="C244" t="str">
            <v>美国</v>
          </cell>
          <cell r="D244" t="str">
            <v>饮料</v>
          </cell>
          <cell r="E244">
            <v>155</v>
          </cell>
        </row>
        <row r="245">
          <cell r="A245">
            <v>1995</v>
          </cell>
          <cell r="B245">
            <v>34887</v>
          </cell>
          <cell r="C245" t="str">
            <v>美国</v>
          </cell>
          <cell r="D245" t="str">
            <v>海洋食品</v>
          </cell>
          <cell r="E245">
            <v>517.79999999999995</v>
          </cell>
        </row>
        <row r="246">
          <cell r="A246">
            <v>1995</v>
          </cell>
          <cell r="B246">
            <v>34887</v>
          </cell>
          <cell r="C246" t="str">
            <v>美国</v>
          </cell>
          <cell r="D246" t="str">
            <v>糖果</v>
          </cell>
          <cell r="E246">
            <v>554.625</v>
          </cell>
        </row>
        <row r="247">
          <cell r="A247">
            <v>1995</v>
          </cell>
          <cell r="B247">
            <v>34891</v>
          </cell>
          <cell r="C247" t="str">
            <v>加拿大</v>
          </cell>
          <cell r="D247" t="str">
            <v>肉/家禽</v>
          </cell>
          <cell r="E247">
            <v>592.79999953508377</v>
          </cell>
        </row>
        <row r="248">
          <cell r="A248">
            <v>1995</v>
          </cell>
          <cell r="B248">
            <v>34891</v>
          </cell>
          <cell r="C248" t="str">
            <v>加拿大</v>
          </cell>
          <cell r="D248" t="str">
            <v>乳制品</v>
          </cell>
          <cell r="E248">
            <v>71.249999944120646</v>
          </cell>
        </row>
        <row r="249">
          <cell r="A249">
            <v>1995</v>
          </cell>
          <cell r="B249">
            <v>34891</v>
          </cell>
          <cell r="C249" t="str">
            <v>加拿大</v>
          </cell>
          <cell r="D249" t="str">
            <v>肉/家禽</v>
          </cell>
          <cell r="E249">
            <v>569.99999955296516</v>
          </cell>
        </row>
        <row r="250">
          <cell r="A250">
            <v>1995</v>
          </cell>
          <cell r="B250">
            <v>34897</v>
          </cell>
          <cell r="C250" t="str">
            <v>加拿大</v>
          </cell>
          <cell r="D250" t="str">
            <v>乳制品</v>
          </cell>
          <cell r="E250">
            <v>349.9999986961484</v>
          </cell>
        </row>
        <row r="251">
          <cell r="A251">
            <v>1995</v>
          </cell>
          <cell r="B251">
            <v>34897</v>
          </cell>
          <cell r="C251" t="str">
            <v>加拿大</v>
          </cell>
          <cell r="D251" t="str">
            <v>饮料</v>
          </cell>
          <cell r="E251">
            <v>540</v>
          </cell>
        </row>
        <row r="252">
          <cell r="A252">
            <v>1995</v>
          </cell>
          <cell r="B252">
            <v>34900</v>
          </cell>
          <cell r="C252" t="str">
            <v>加拿大</v>
          </cell>
          <cell r="D252" t="str">
            <v>乳制品</v>
          </cell>
          <cell r="E252">
            <v>35</v>
          </cell>
        </row>
        <row r="253">
          <cell r="A253">
            <v>1995</v>
          </cell>
          <cell r="B253">
            <v>34900</v>
          </cell>
          <cell r="C253" t="str">
            <v>加拿大</v>
          </cell>
          <cell r="D253" t="str">
            <v>海洋食品</v>
          </cell>
          <cell r="E253">
            <v>36.799999999999997</v>
          </cell>
        </row>
        <row r="254">
          <cell r="A254">
            <v>1995</v>
          </cell>
          <cell r="B254">
            <v>34900</v>
          </cell>
          <cell r="C254" t="str">
            <v>加拿大</v>
          </cell>
          <cell r="D254" t="str">
            <v>糖果</v>
          </cell>
          <cell r="E254">
            <v>493</v>
          </cell>
        </row>
        <row r="255">
          <cell r="A255">
            <v>1995</v>
          </cell>
          <cell r="B255">
            <v>34900</v>
          </cell>
          <cell r="C255" t="str">
            <v>加拿大</v>
          </cell>
          <cell r="D255" t="str">
            <v>面食/谷类</v>
          </cell>
          <cell r="E255">
            <v>199.5</v>
          </cell>
        </row>
        <row r="256">
          <cell r="A256">
            <v>1995</v>
          </cell>
          <cell r="B256">
            <v>34901</v>
          </cell>
          <cell r="C256" t="str">
            <v>美国</v>
          </cell>
          <cell r="D256" t="str">
            <v>乳制品</v>
          </cell>
          <cell r="E256">
            <v>660</v>
          </cell>
        </row>
        <row r="257">
          <cell r="A257">
            <v>1995</v>
          </cell>
          <cell r="B257">
            <v>34901</v>
          </cell>
          <cell r="C257" t="str">
            <v>美国</v>
          </cell>
          <cell r="D257" t="str">
            <v>香料</v>
          </cell>
          <cell r="E257">
            <v>263.39999999999998</v>
          </cell>
        </row>
        <row r="258">
          <cell r="A258">
            <v>1995</v>
          </cell>
          <cell r="B258">
            <v>34901</v>
          </cell>
          <cell r="C258" t="str">
            <v>美国</v>
          </cell>
          <cell r="D258" t="str">
            <v>乳制品</v>
          </cell>
          <cell r="E258">
            <v>1044</v>
          </cell>
        </row>
        <row r="259">
          <cell r="A259">
            <v>1995</v>
          </cell>
          <cell r="B259">
            <v>34901</v>
          </cell>
          <cell r="C259" t="str">
            <v>美国</v>
          </cell>
          <cell r="D259" t="str">
            <v>饮料</v>
          </cell>
          <cell r="E259">
            <v>180</v>
          </cell>
        </row>
        <row r="260">
          <cell r="A260">
            <v>1995</v>
          </cell>
          <cell r="B260">
            <v>34904</v>
          </cell>
          <cell r="C260" t="str">
            <v>加拿大</v>
          </cell>
          <cell r="D260" t="str">
            <v>饮料</v>
          </cell>
          <cell r="E260">
            <v>180</v>
          </cell>
        </row>
        <row r="261">
          <cell r="A261">
            <v>1995</v>
          </cell>
          <cell r="B261">
            <v>34904</v>
          </cell>
          <cell r="C261" t="str">
            <v>加拿大</v>
          </cell>
          <cell r="D261" t="str">
            <v>饮料</v>
          </cell>
          <cell r="E261">
            <v>155</v>
          </cell>
        </row>
        <row r="262">
          <cell r="A262">
            <v>1995</v>
          </cell>
          <cell r="B262">
            <v>34904</v>
          </cell>
          <cell r="C262" t="str">
            <v>加拿大</v>
          </cell>
          <cell r="D262" t="str">
            <v>香料</v>
          </cell>
          <cell r="E262">
            <v>234</v>
          </cell>
        </row>
        <row r="263">
          <cell r="A263">
            <v>1995</v>
          </cell>
          <cell r="B263">
            <v>34906</v>
          </cell>
          <cell r="C263" t="str">
            <v>加拿大</v>
          </cell>
          <cell r="D263" t="str">
            <v>香料</v>
          </cell>
          <cell r="E263">
            <v>155</v>
          </cell>
        </row>
        <row r="264">
          <cell r="A264">
            <v>1995</v>
          </cell>
          <cell r="B264">
            <v>34906</v>
          </cell>
          <cell r="C264" t="str">
            <v>加拿大</v>
          </cell>
          <cell r="D264" t="str">
            <v>饮料</v>
          </cell>
          <cell r="E264">
            <v>162.75</v>
          </cell>
        </row>
        <row r="265">
          <cell r="A265">
            <v>1995</v>
          </cell>
          <cell r="B265">
            <v>34907</v>
          </cell>
          <cell r="C265" t="str">
            <v>美国</v>
          </cell>
          <cell r="D265" t="str">
            <v>农产品</v>
          </cell>
          <cell r="E265">
            <v>331.312499740161</v>
          </cell>
        </row>
        <row r="266">
          <cell r="A266">
            <v>1995</v>
          </cell>
          <cell r="B266">
            <v>34907</v>
          </cell>
          <cell r="C266" t="str">
            <v>美国</v>
          </cell>
          <cell r="D266" t="str">
            <v>海洋食品</v>
          </cell>
          <cell r="E266">
            <v>82.507499935291705</v>
          </cell>
        </row>
        <row r="267">
          <cell r="A267">
            <v>1995</v>
          </cell>
          <cell r="B267">
            <v>34907</v>
          </cell>
          <cell r="C267" t="str">
            <v>美国</v>
          </cell>
          <cell r="D267" t="str">
            <v>香料</v>
          </cell>
          <cell r="E267">
            <v>599.92499952949584</v>
          </cell>
        </row>
        <row r="268">
          <cell r="A268">
            <v>1995</v>
          </cell>
          <cell r="B268">
            <v>34908</v>
          </cell>
          <cell r="C268" t="str">
            <v>美国</v>
          </cell>
          <cell r="D268" t="str">
            <v>面食/谷类</v>
          </cell>
          <cell r="E268">
            <v>78</v>
          </cell>
        </row>
        <row r="269">
          <cell r="A269">
            <v>1995</v>
          </cell>
          <cell r="B269">
            <v>34908</v>
          </cell>
          <cell r="C269" t="str">
            <v>美国</v>
          </cell>
          <cell r="D269" t="str">
            <v>饮料</v>
          </cell>
          <cell r="E269">
            <v>252</v>
          </cell>
        </row>
        <row r="270">
          <cell r="A270">
            <v>1995</v>
          </cell>
          <cell r="B270">
            <v>34914</v>
          </cell>
          <cell r="C270" t="str">
            <v>美国</v>
          </cell>
          <cell r="D270" t="str">
            <v>海洋食品</v>
          </cell>
          <cell r="E270">
            <v>1999.9999925494194</v>
          </cell>
        </row>
        <row r="271">
          <cell r="A271">
            <v>1995</v>
          </cell>
          <cell r="B271">
            <v>34914</v>
          </cell>
          <cell r="C271" t="str">
            <v>美国</v>
          </cell>
          <cell r="D271" t="str">
            <v>面食/谷类</v>
          </cell>
          <cell r="E271">
            <v>1119.9999958276749</v>
          </cell>
        </row>
        <row r="272">
          <cell r="A272">
            <v>1995</v>
          </cell>
          <cell r="B272">
            <v>34915</v>
          </cell>
          <cell r="C272" t="str">
            <v>加拿大</v>
          </cell>
          <cell r="D272" t="str">
            <v>饮料</v>
          </cell>
          <cell r="E272">
            <v>72</v>
          </cell>
        </row>
        <row r="273">
          <cell r="A273">
            <v>1995</v>
          </cell>
          <cell r="B273">
            <v>34919</v>
          </cell>
          <cell r="C273" t="str">
            <v>美国</v>
          </cell>
          <cell r="D273" t="str">
            <v>香料</v>
          </cell>
          <cell r="E273">
            <v>368.12499971129</v>
          </cell>
        </row>
        <row r="274">
          <cell r="A274">
            <v>1995</v>
          </cell>
          <cell r="B274">
            <v>34919</v>
          </cell>
          <cell r="C274" t="str">
            <v>美国</v>
          </cell>
          <cell r="D274" t="str">
            <v>糖果</v>
          </cell>
          <cell r="E274">
            <v>148.3424998836592</v>
          </cell>
        </row>
        <row r="275">
          <cell r="A275">
            <v>1995</v>
          </cell>
          <cell r="B275">
            <v>34920</v>
          </cell>
          <cell r="C275" t="str">
            <v>美国</v>
          </cell>
          <cell r="D275" t="str">
            <v>糖果</v>
          </cell>
          <cell r="E275">
            <v>1360.799994930625</v>
          </cell>
        </row>
        <row r="276">
          <cell r="A276">
            <v>1995</v>
          </cell>
          <cell r="B276">
            <v>34920</v>
          </cell>
          <cell r="C276" t="str">
            <v>美国</v>
          </cell>
          <cell r="D276" t="str">
            <v>乳制品</v>
          </cell>
          <cell r="E276">
            <v>575.99999785423279</v>
          </cell>
        </row>
        <row r="277">
          <cell r="A277">
            <v>1995</v>
          </cell>
          <cell r="B277">
            <v>34920</v>
          </cell>
          <cell r="C277" t="str">
            <v>美国</v>
          </cell>
          <cell r="D277" t="str">
            <v>饮料</v>
          </cell>
          <cell r="E277">
            <v>57.599999785423279</v>
          </cell>
        </row>
        <row r="278">
          <cell r="A278">
            <v>1995</v>
          </cell>
          <cell r="B278">
            <v>34920</v>
          </cell>
          <cell r="C278" t="str">
            <v>加拿大</v>
          </cell>
          <cell r="D278" t="str">
            <v>面食/谷类</v>
          </cell>
          <cell r="E278">
            <v>168</v>
          </cell>
        </row>
        <row r="279">
          <cell r="A279">
            <v>1995</v>
          </cell>
          <cell r="B279">
            <v>34920</v>
          </cell>
          <cell r="C279" t="str">
            <v>加拿大</v>
          </cell>
          <cell r="D279" t="str">
            <v>海洋食品</v>
          </cell>
          <cell r="E279">
            <v>397.5</v>
          </cell>
        </row>
        <row r="280">
          <cell r="A280">
            <v>1995</v>
          </cell>
          <cell r="B280">
            <v>34922</v>
          </cell>
          <cell r="C280" t="str">
            <v>加拿大</v>
          </cell>
          <cell r="D280" t="str">
            <v>面食/谷类</v>
          </cell>
          <cell r="E280">
            <v>151.99999943375587</v>
          </cell>
        </row>
        <row r="281">
          <cell r="A281">
            <v>1995</v>
          </cell>
          <cell r="B281">
            <v>34922</v>
          </cell>
          <cell r="C281" t="str">
            <v>加拿大</v>
          </cell>
          <cell r="D281" t="str">
            <v>香料</v>
          </cell>
          <cell r="E281">
            <v>842.87999686002729</v>
          </cell>
        </row>
        <row r="282">
          <cell r="A282">
            <v>1995</v>
          </cell>
          <cell r="B282">
            <v>34922</v>
          </cell>
          <cell r="C282" t="str">
            <v>加拿大</v>
          </cell>
          <cell r="D282" t="str">
            <v>饮料</v>
          </cell>
          <cell r="E282">
            <v>185.999999307096</v>
          </cell>
        </row>
        <row r="283">
          <cell r="A283">
            <v>1995</v>
          </cell>
          <cell r="B283">
            <v>34925</v>
          </cell>
          <cell r="C283" t="str">
            <v>加拿大</v>
          </cell>
          <cell r="D283" t="str">
            <v>糖果</v>
          </cell>
          <cell r="E283">
            <v>2195</v>
          </cell>
        </row>
        <row r="284">
          <cell r="A284">
            <v>1995</v>
          </cell>
          <cell r="B284">
            <v>34925</v>
          </cell>
          <cell r="C284" t="str">
            <v>加拿大</v>
          </cell>
          <cell r="D284" t="str">
            <v>乳制品</v>
          </cell>
          <cell r="E284">
            <v>193.5</v>
          </cell>
        </row>
        <row r="285">
          <cell r="A285">
            <v>1995</v>
          </cell>
          <cell r="B285">
            <v>34927</v>
          </cell>
          <cell r="C285" t="str">
            <v>加拿大</v>
          </cell>
          <cell r="D285" t="str">
            <v>肉/家禽</v>
          </cell>
          <cell r="E285">
            <v>29.8</v>
          </cell>
        </row>
        <row r="286">
          <cell r="A286">
            <v>1995</v>
          </cell>
          <cell r="B286">
            <v>34927</v>
          </cell>
          <cell r="C286" t="str">
            <v>加拿大</v>
          </cell>
          <cell r="D286" t="str">
            <v>海洋食品</v>
          </cell>
          <cell r="E286">
            <v>450</v>
          </cell>
        </row>
        <row r="287">
          <cell r="A287">
            <v>1995</v>
          </cell>
          <cell r="B287">
            <v>34929</v>
          </cell>
          <cell r="C287" t="str">
            <v>加拿大</v>
          </cell>
          <cell r="D287" t="str">
            <v>面食/谷类</v>
          </cell>
          <cell r="E287">
            <v>1008</v>
          </cell>
        </row>
        <row r="288">
          <cell r="A288">
            <v>1995</v>
          </cell>
          <cell r="B288">
            <v>34929</v>
          </cell>
          <cell r="C288" t="str">
            <v>加拿大</v>
          </cell>
          <cell r="D288" t="str">
            <v>糖果</v>
          </cell>
          <cell r="E288">
            <v>474.99999962747097</v>
          </cell>
        </row>
        <row r="289">
          <cell r="A289">
            <v>1995</v>
          </cell>
          <cell r="B289">
            <v>34933</v>
          </cell>
          <cell r="C289" t="str">
            <v>加拿大</v>
          </cell>
          <cell r="D289" t="str">
            <v>农产品</v>
          </cell>
          <cell r="E289">
            <v>1350</v>
          </cell>
        </row>
        <row r="290">
          <cell r="A290">
            <v>1995</v>
          </cell>
          <cell r="B290">
            <v>34933</v>
          </cell>
          <cell r="C290" t="str">
            <v>加拿大</v>
          </cell>
          <cell r="D290" t="str">
            <v>肉/家禽</v>
          </cell>
          <cell r="E290">
            <v>3900</v>
          </cell>
        </row>
        <row r="291">
          <cell r="A291">
            <v>1995</v>
          </cell>
          <cell r="B291">
            <v>34933</v>
          </cell>
          <cell r="C291" t="str">
            <v>加拿大</v>
          </cell>
          <cell r="D291" t="str">
            <v>乳制品</v>
          </cell>
          <cell r="E291">
            <v>35</v>
          </cell>
        </row>
        <row r="292">
          <cell r="A292">
            <v>1995</v>
          </cell>
          <cell r="B292">
            <v>34933</v>
          </cell>
          <cell r="C292" t="str">
            <v>加拿大</v>
          </cell>
          <cell r="D292" t="str">
            <v>海洋食品</v>
          </cell>
          <cell r="E292">
            <v>772.8</v>
          </cell>
        </row>
        <row r="293">
          <cell r="A293">
            <v>1995</v>
          </cell>
          <cell r="B293">
            <v>34933</v>
          </cell>
          <cell r="C293" t="str">
            <v>加拿大</v>
          </cell>
          <cell r="D293" t="str">
            <v>乳制品</v>
          </cell>
          <cell r="E293">
            <v>417.6</v>
          </cell>
        </row>
        <row r="294">
          <cell r="A294">
            <v>1995</v>
          </cell>
          <cell r="B294">
            <v>34934</v>
          </cell>
          <cell r="C294" t="str">
            <v>美国</v>
          </cell>
          <cell r="D294" t="str">
            <v>面食/谷类</v>
          </cell>
          <cell r="E294">
            <v>1064</v>
          </cell>
        </row>
        <row r="295">
          <cell r="A295">
            <v>1995</v>
          </cell>
          <cell r="B295">
            <v>34939</v>
          </cell>
          <cell r="C295" t="str">
            <v>加拿大</v>
          </cell>
          <cell r="D295" t="str">
            <v>海洋食品</v>
          </cell>
          <cell r="E295">
            <v>2170</v>
          </cell>
        </row>
        <row r="296">
          <cell r="A296">
            <v>1995</v>
          </cell>
          <cell r="B296">
            <v>34939</v>
          </cell>
          <cell r="C296" t="str">
            <v>加拿大</v>
          </cell>
          <cell r="D296" t="str">
            <v>海洋食品</v>
          </cell>
          <cell r="E296">
            <v>1045</v>
          </cell>
        </row>
        <row r="297">
          <cell r="A297">
            <v>1995</v>
          </cell>
          <cell r="B297">
            <v>34939</v>
          </cell>
          <cell r="C297" t="str">
            <v>加拿大</v>
          </cell>
          <cell r="D297" t="str">
            <v>糖果</v>
          </cell>
          <cell r="E297">
            <v>360</v>
          </cell>
        </row>
        <row r="298">
          <cell r="A298">
            <v>1995</v>
          </cell>
          <cell r="B298">
            <v>34939</v>
          </cell>
          <cell r="C298" t="str">
            <v>加拿大</v>
          </cell>
          <cell r="D298" t="str">
            <v>乳制品</v>
          </cell>
          <cell r="E298">
            <v>1360</v>
          </cell>
        </row>
        <row r="299">
          <cell r="A299">
            <v>1995</v>
          </cell>
          <cell r="B299">
            <v>34939</v>
          </cell>
          <cell r="C299" t="str">
            <v>加拿大</v>
          </cell>
          <cell r="D299" t="str">
            <v>饮料</v>
          </cell>
          <cell r="E299">
            <v>1440</v>
          </cell>
        </row>
        <row r="300">
          <cell r="A300">
            <v>1995</v>
          </cell>
          <cell r="B300">
            <v>34940</v>
          </cell>
          <cell r="C300" t="str">
            <v>美国</v>
          </cell>
          <cell r="D300" t="str">
            <v>乳制品</v>
          </cell>
          <cell r="E300">
            <v>294</v>
          </cell>
        </row>
        <row r="301">
          <cell r="A301">
            <v>1995</v>
          </cell>
          <cell r="B301">
            <v>34940</v>
          </cell>
          <cell r="C301" t="str">
            <v>美国</v>
          </cell>
          <cell r="D301" t="str">
            <v>糖果</v>
          </cell>
          <cell r="E301">
            <v>80</v>
          </cell>
        </row>
        <row r="302">
          <cell r="A302">
            <v>1995</v>
          </cell>
          <cell r="B302">
            <v>34940</v>
          </cell>
          <cell r="C302" t="str">
            <v>美国</v>
          </cell>
          <cell r="D302" t="str">
            <v>饮料</v>
          </cell>
          <cell r="E302">
            <v>90</v>
          </cell>
        </row>
        <row r="303">
          <cell r="A303">
            <v>1995</v>
          </cell>
          <cell r="B303">
            <v>34942</v>
          </cell>
          <cell r="C303" t="str">
            <v>加拿大</v>
          </cell>
          <cell r="D303" t="str">
            <v>饮料</v>
          </cell>
          <cell r="E303">
            <v>3754.874997055158</v>
          </cell>
        </row>
        <row r="304">
          <cell r="A304">
            <v>1995</v>
          </cell>
          <cell r="B304">
            <v>34942</v>
          </cell>
          <cell r="C304" t="str">
            <v>加拿大</v>
          </cell>
          <cell r="D304" t="str">
            <v>面食/谷类</v>
          </cell>
          <cell r="E304">
            <v>532</v>
          </cell>
        </row>
        <row r="305">
          <cell r="A305">
            <v>1995</v>
          </cell>
          <cell r="B305">
            <v>34942</v>
          </cell>
          <cell r="C305" t="str">
            <v>加拿大</v>
          </cell>
          <cell r="D305" t="str">
            <v>饮料</v>
          </cell>
          <cell r="E305">
            <v>213.74999983236194</v>
          </cell>
        </row>
        <row r="306">
          <cell r="A306">
            <v>1995</v>
          </cell>
          <cell r="B306">
            <v>34942</v>
          </cell>
          <cell r="C306" t="str">
            <v>加拿大</v>
          </cell>
          <cell r="D306" t="str">
            <v>乳制品</v>
          </cell>
          <cell r="E306">
            <v>306.37499975971878</v>
          </cell>
        </row>
        <row r="307">
          <cell r="A307">
            <v>1995</v>
          </cell>
          <cell r="B307">
            <v>34942</v>
          </cell>
          <cell r="C307" t="str">
            <v>加拿大</v>
          </cell>
          <cell r="D307" t="str">
            <v>乳制品</v>
          </cell>
          <cell r="E307">
            <v>1402.4999901652336</v>
          </cell>
        </row>
        <row r="308">
          <cell r="A308">
            <v>1995</v>
          </cell>
          <cell r="B308">
            <v>34949</v>
          </cell>
          <cell r="C308" t="str">
            <v>美国</v>
          </cell>
          <cell r="D308" t="str">
            <v>农产品</v>
          </cell>
          <cell r="E308">
            <v>488.25</v>
          </cell>
        </row>
        <row r="309">
          <cell r="A309">
            <v>1995</v>
          </cell>
          <cell r="B309">
            <v>34949</v>
          </cell>
          <cell r="C309" t="str">
            <v>美国</v>
          </cell>
          <cell r="D309" t="str">
            <v>糖果</v>
          </cell>
          <cell r="E309">
            <v>124.19999979436398</v>
          </cell>
        </row>
        <row r="310">
          <cell r="A310">
            <v>1995</v>
          </cell>
          <cell r="B310">
            <v>34949</v>
          </cell>
          <cell r="C310" t="str">
            <v>美国</v>
          </cell>
          <cell r="D310" t="str">
            <v>糖果</v>
          </cell>
          <cell r="E310">
            <v>224.99999962747097</v>
          </cell>
        </row>
        <row r="311">
          <cell r="A311">
            <v>1995</v>
          </cell>
          <cell r="B311">
            <v>34949</v>
          </cell>
          <cell r="C311" t="str">
            <v>美国</v>
          </cell>
          <cell r="D311" t="str">
            <v>饮料</v>
          </cell>
          <cell r="E311">
            <v>13.5</v>
          </cell>
        </row>
        <row r="312">
          <cell r="A312">
            <v>1995</v>
          </cell>
          <cell r="B312">
            <v>34949</v>
          </cell>
          <cell r="C312" t="str">
            <v>美国</v>
          </cell>
          <cell r="D312" t="str">
            <v>饮料</v>
          </cell>
          <cell r="E312">
            <v>485.9999991953373</v>
          </cell>
        </row>
        <row r="313">
          <cell r="A313">
            <v>1995</v>
          </cell>
          <cell r="B313">
            <v>34949</v>
          </cell>
          <cell r="C313" t="str">
            <v>加拿大</v>
          </cell>
          <cell r="D313" t="str">
            <v>农产品</v>
          </cell>
          <cell r="E313">
            <v>456</v>
          </cell>
        </row>
        <row r="314">
          <cell r="A314">
            <v>1995</v>
          </cell>
          <cell r="B314">
            <v>34949</v>
          </cell>
          <cell r="C314" t="str">
            <v>加拿大</v>
          </cell>
          <cell r="D314" t="str">
            <v>肉/家禽</v>
          </cell>
          <cell r="E314">
            <v>742.74</v>
          </cell>
        </row>
        <row r="315">
          <cell r="A315">
            <v>1995</v>
          </cell>
          <cell r="B315">
            <v>34949</v>
          </cell>
          <cell r="C315" t="str">
            <v>加拿大</v>
          </cell>
          <cell r="D315" t="str">
            <v>香料</v>
          </cell>
          <cell r="E315">
            <v>194.5</v>
          </cell>
        </row>
        <row r="316">
          <cell r="A316">
            <v>1995</v>
          </cell>
          <cell r="B316">
            <v>34953</v>
          </cell>
          <cell r="C316" t="str">
            <v>加拿大</v>
          </cell>
          <cell r="D316" t="str">
            <v>糖果</v>
          </cell>
          <cell r="E316">
            <v>739.5</v>
          </cell>
        </row>
        <row r="317">
          <cell r="A317">
            <v>1995</v>
          </cell>
          <cell r="B317">
            <v>34953</v>
          </cell>
          <cell r="C317" t="str">
            <v>加拿大</v>
          </cell>
          <cell r="D317" t="str">
            <v>海洋食品</v>
          </cell>
          <cell r="E317">
            <v>446.24999687075615</v>
          </cell>
        </row>
        <row r="318">
          <cell r="A318">
            <v>1995</v>
          </cell>
          <cell r="B318">
            <v>34955</v>
          </cell>
          <cell r="C318" t="str">
            <v>美国</v>
          </cell>
          <cell r="D318" t="str">
            <v>肉/家禽</v>
          </cell>
          <cell r="E318">
            <v>273.59999978542328</v>
          </cell>
        </row>
        <row r="319">
          <cell r="A319">
            <v>1995</v>
          </cell>
          <cell r="B319">
            <v>34955</v>
          </cell>
          <cell r="C319" t="str">
            <v>美国</v>
          </cell>
          <cell r="D319" t="str">
            <v>饮料</v>
          </cell>
          <cell r="E319">
            <v>630</v>
          </cell>
        </row>
        <row r="320">
          <cell r="A320">
            <v>1995</v>
          </cell>
          <cell r="B320">
            <v>34956</v>
          </cell>
          <cell r="C320" t="str">
            <v>美国</v>
          </cell>
          <cell r="D320" t="str">
            <v>饮料</v>
          </cell>
          <cell r="E320">
            <v>541.49999957531691</v>
          </cell>
        </row>
        <row r="321">
          <cell r="A321">
            <v>1995</v>
          </cell>
          <cell r="B321">
            <v>34956</v>
          </cell>
          <cell r="C321" t="str">
            <v>美国</v>
          </cell>
          <cell r="D321" t="str">
            <v>乳制品</v>
          </cell>
          <cell r="E321">
            <v>47.499999962747097</v>
          </cell>
        </row>
        <row r="322">
          <cell r="A322">
            <v>1995</v>
          </cell>
          <cell r="B322">
            <v>34963</v>
          </cell>
          <cell r="C322" t="str">
            <v>美国</v>
          </cell>
          <cell r="D322" t="str">
            <v>乳制品</v>
          </cell>
          <cell r="E322">
            <v>540</v>
          </cell>
        </row>
        <row r="323">
          <cell r="A323">
            <v>1995</v>
          </cell>
          <cell r="B323">
            <v>34963</v>
          </cell>
          <cell r="C323" t="str">
            <v>美国</v>
          </cell>
          <cell r="D323" t="str">
            <v>饮料</v>
          </cell>
          <cell r="E323">
            <v>168.75</v>
          </cell>
        </row>
        <row r="324">
          <cell r="A324">
            <v>1995</v>
          </cell>
          <cell r="B324">
            <v>34974</v>
          </cell>
          <cell r="C324" t="str">
            <v>美国</v>
          </cell>
          <cell r="D324" t="str">
            <v>糖果</v>
          </cell>
          <cell r="E324">
            <v>82.8</v>
          </cell>
        </row>
        <row r="325">
          <cell r="A325">
            <v>1995</v>
          </cell>
          <cell r="B325">
            <v>34974</v>
          </cell>
          <cell r="C325" t="str">
            <v>美国</v>
          </cell>
          <cell r="D325" t="str">
            <v>面食/谷类</v>
          </cell>
          <cell r="E325">
            <v>315</v>
          </cell>
        </row>
        <row r="326">
          <cell r="A326">
            <v>1995</v>
          </cell>
          <cell r="B326">
            <v>34975</v>
          </cell>
          <cell r="C326" t="str">
            <v>美国</v>
          </cell>
          <cell r="D326" t="str">
            <v>糖果</v>
          </cell>
          <cell r="E326">
            <v>471.14999921992421</v>
          </cell>
        </row>
        <row r="327">
          <cell r="A327">
            <v>1995</v>
          </cell>
          <cell r="B327">
            <v>34975</v>
          </cell>
          <cell r="C327" t="str">
            <v>美国</v>
          </cell>
          <cell r="D327" t="str">
            <v>乳制品</v>
          </cell>
          <cell r="E327">
            <v>611.99999898672104</v>
          </cell>
        </row>
        <row r="328">
          <cell r="A328">
            <v>1995</v>
          </cell>
          <cell r="B328">
            <v>34977</v>
          </cell>
          <cell r="C328" t="str">
            <v>加拿大</v>
          </cell>
          <cell r="D328" t="str">
            <v>农产品</v>
          </cell>
          <cell r="E328">
            <v>62.774999896064401</v>
          </cell>
        </row>
        <row r="329">
          <cell r="A329">
            <v>1995</v>
          </cell>
          <cell r="B329">
            <v>34977</v>
          </cell>
          <cell r="C329" t="str">
            <v>加拿大</v>
          </cell>
          <cell r="D329" t="str">
            <v>香料</v>
          </cell>
          <cell r="E329">
            <v>490.13999918848276</v>
          </cell>
        </row>
        <row r="330">
          <cell r="A330">
            <v>1995</v>
          </cell>
          <cell r="B330">
            <v>34977</v>
          </cell>
          <cell r="C330" t="str">
            <v>加拿大</v>
          </cell>
          <cell r="D330" t="str">
            <v>糖果</v>
          </cell>
          <cell r="E330">
            <v>51.299999915063381</v>
          </cell>
        </row>
        <row r="331">
          <cell r="A331">
            <v>1995</v>
          </cell>
          <cell r="B331">
            <v>34977</v>
          </cell>
          <cell r="C331" t="str">
            <v>加拿大</v>
          </cell>
          <cell r="D331" t="str">
            <v>香料</v>
          </cell>
          <cell r="E331">
            <v>775</v>
          </cell>
        </row>
        <row r="332">
          <cell r="A332">
            <v>1995</v>
          </cell>
          <cell r="B332">
            <v>34977</v>
          </cell>
          <cell r="C332" t="str">
            <v>加拿大</v>
          </cell>
          <cell r="D332" t="str">
            <v>海洋食品</v>
          </cell>
          <cell r="E332">
            <v>231.6</v>
          </cell>
        </row>
        <row r="333">
          <cell r="A333">
            <v>1995</v>
          </cell>
          <cell r="B333">
            <v>34977</v>
          </cell>
          <cell r="C333" t="str">
            <v>加拿大</v>
          </cell>
          <cell r="D333" t="str">
            <v>海洋食品</v>
          </cell>
          <cell r="E333">
            <v>540</v>
          </cell>
        </row>
        <row r="334">
          <cell r="A334">
            <v>1995</v>
          </cell>
          <cell r="B334">
            <v>34977</v>
          </cell>
          <cell r="C334" t="str">
            <v>加拿大</v>
          </cell>
          <cell r="D334" t="str">
            <v>糖果</v>
          </cell>
          <cell r="E334">
            <v>95</v>
          </cell>
        </row>
        <row r="335">
          <cell r="A335">
            <v>1995</v>
          </cell>
          <cell r="B335">
            <v>34977</v>
          </cell>
          <cell r="C335" t="str">
            <v>加拿大</v>
          </cell>
          <cell r="D335" t="str">
            <v>面食/谷类</v>
          </cell>
          <cell r="E335">
            <v>1710</v>
          </cell>
        </row>
        <row r="336">
          <cell r="A336">
            <v>1995</v>
          </cell>
          <cell r="B336">
            <v>34977</v>
          </cell>
          <cell r="C336" t="str">
            <v>加拿大</v>
          </cell>
          <cell r="D336" t="str">
            <v>乳制品</v>
          </cell>
          <cell r="E336">
            <v>1020</v>
          </cell>
        </row>
        <row r="337">
          <cell r="A337">
            <v>1995</v>
          </cell>
          <cell r="B337">
            <v>34978</v>
          </cell>
          <cell r="C337" t="str">
            <v>美国</v>
          </cell>
          <cell r="D337" t="str">
            <v>糖果</v>
          </cell>
          <cell r="E337">
            <v>600</v>
          </cell>
        </row>
        <row r="338">
          <cell r="A338">
            <v>1995</v>
          </cell>
          <cell r="B338">
            <v>34978</v>
          </cell>
          <cell r="C338" t="str">
            <v>美国</v>
          </cell>
          <cell r="D338" t="str">
            <v>海洋食品</v>
          </cell>
          <cell r="E338">
            <v>1223.5999990403652</v>
          </cell>
        </row>
        <row r="339">
          <cell r="A339">
            <v>1995</v>
          </cell>
          <cell r="B339">
            <v>34978</v>
          </cell>
          <cell r="C339" t="str">
            <v>美国</v>
          </cell>
          <cell r="D339" t="str">
            <v>乳制品</v>
          </cell>
          <cell r="E339">
            <v>1776.4999986067414</v>
          </cell>
        </row>
        <row r="340">
          <cell r="A340">
            <v>1995</v>
          </cell>
          <cell r="B340">
            <v>34978</v>
          </cell>
          <cell r="C340" t="str">
            <v>美国</v>
          </cell>
          <cell r="D340" t="str">
            <v>香料</v>
          </cell>
          <cell r="E340">
            <v>864.49999932199717</v>
          </cell>
        </row>
        <row r="341">
          <cell r="A341">
            <v>1995</v>
          </cell>
          <cell r="B341">
            <v>34981</v>
          </cell>
          <cell r="C341" t="str">
            <v>加拿大</v>
          </cell>
          <cell r="D341" t="str">
            <v>糖果</v>
          </cell>
          <cell r="E341">
            <v>1701</v>
          </cell>
        </row>
        <row r="342">
          <cell r="A342">
            <v>1995</v>
          </cell>
          <cell r="B342">
            <v>34982</v>
          </cell>
          <cell r="C342" t="str">
            <v>加拿大</v>
          </cell>
          <cell r="D342" t="str">
            <v>糖果</v>
          </cell>
          <cell r="E342">
            <v>125</v>
          </cell>
        </row>
        <row r="343">
          <cell r="A343">
            <v>1995</v>
          </cell>
          <cell r="B343">
            <v>34984</v>
          </cell>
          <cell r="C343" t="str">
            <v>加拿大</v>
          </cell>
          <cell r="D343" t="str">
            <v>农产品</v>
          </cell>
          <cell r="E343">
            <v>1060</v>
          </cell>
        </row>
        <row r="344">
          <cell r="A344">
            <v>1995</v>
          </cell>
          <cell r="B344">
            <v>34984</v>
          </cell>
          <cell r="C344" t="str">
            <v>加拿大</v>
          </cell>
          <cell r="D344" t="str">
            <v>乳制品</v>
          </cell>
          <cell r="E344">
            <v>55</v>
          </cell>
        </row>
        <row r="345">
          <cell r="A345">
            <v>1995</v>
          </cell>
          <cell r="B345">
            <v>34984</v>
          </cell>
          <cell r="C345" t="str">
            <v>加拿大</v>
          </cell>
          <cell r="D345" t="str">
            <v>饮料</v>
          </cell>
          <cell r="E345">
            <v>180</v>
          </cell>
        </row>
        <row r="346">
          <cell r="A346">
            <v>1995</v>
          </cell>
          <cell r="B346">
            <v>34988</v>
          </cell>
          <cell r="C346" t="str">
            <v>美国</v>
          </cell>
          <cell r="D346" t="str">
            <v>乳制品</v>
          </cell>
          <cell r="E346">
            <v>89.999999850988388</v>
          </cell>
        </row>
        <row r="347">
          <cell r="A347">
            <v>1995</v>
          </cell>
          <cell r="B347">
            <v>34988</v>
          </cell>
          <cell r="C347" t="str">
            <v>美国</v>
          </cell>
          <cell r="D347" t="str">
            <v>肉/家禽</v>
          </cell>
          <cell r="E347">
            <v>86.399999856948853</v>
          </cell>
        </row>
        <row r="348">
          <cell r="A348">
            <v>1995</v>
          </cell>
          <cell r="B348">
            <v>34988</v>
          </cell>
          <cell r="C348" t="str">
            <v>美国</v>
          </cell>
          <cell r="D348" t="str">
            <v>面食/谷类</v>
          </cell>
          <cell r="E348">
            <v>448.87499925680459</v>
          </cell>
        </row>
        <row r="349">
          <cell r="A349">
            <v>1995</v>
          </cell>
          <cell r="B349">
            <v>34989</v>
          </cell>
          <cell r="C349" t="str">
            <v>美国</v>
          </cell>
          <cell r="D349" t="str">
            <v>面食/谷类</v>
          </cell>
          <cell r="E349">
            <v>288</v>
          </cell>
        </row>
        <row r="350">
          <cell r="A350">
            <v>1995</v>
          </cell>
          <cell r="B350">
            <v>34989</v>
          </cell>
          <cell r="C350" t="str">
            <v>美国</v>
          </cell>
          <cell r="D350" t="str">
            <v>海洋食品</v>
          </cell>
          <cell r="E350">
            <v>720</v>
          </cell>
        </row>
        <row r="351">
          <cell r="A351">
            <v>1995</v>
          </cell>
          <cell r="B351">
            <v>34989</v>
          </cell>
          <cell r="C351" t="str">
            <v>美国</v>
          </cell>
          <cell r="D351" t="str">
            <v>饮料</v>
          </cell>
          <cell r="E351">
            <v>350</v>
          </cell>
        </row>
        <row r="352">
          <cell r="A352">
            <v>1995</v>
          </cell>
          <cell r="B352">
            <v>34989</v>
          </cell>
          <cell r="C352" t="str">
            <v>美国</v>
          </cell>
          <cell r="D352" t="str">
            <v>海洋食品</v>
          </cell>
          <cell r="E352">
            <v>750</v>
          </cell>
        </row>
        <row r="353">
          <cell r="A353">
            <v>1995</v>
          </cell>
          <cell r="B353">
            <v>34989</v>
          </cell>
          <cell r="C353" t="str">
            <v>美国</v>
          </cell>
          <cell r="D353" t="str">
            <v>饮料</v>
          </cell>
          <cell r="E353">
            <v>193.75</v>
          </cell>
        </row>
        <row r="354">
          <cell r="A354">
            <v>1995</v>
          </cell>
          <cell r="B354">
            <v>34992</v>
          </cell>
          <cell r="C354" t="str">
            <v>美国</v>
          </cell>
          <cell r="D354" t="str">
            <v>农产品</v>
          </cell>
          <cell r="E354">
            <v>697.5</v>
          </cell>
        </row>
        <row r="355">
          <cell r="A355">
            <v>1995</v>
          </cell>
          <cell r="B355">
            <v>34992</v>
          </cell>
          <cell r="C355" t="str">
            <v>美国</v>
          </cell>
          <cell r="D355" t="str">
            <v>肉/家禽</v>
          </cell>
          <cell r="E355">
            <v>328</v>
          </cell>
        </row>
        <row r="356">
          <cell r="A356">
            <v>1995</v>
          </cell>
          <cell r="B356">
            <v>34992</v>
          </cell>
          <cell r="C356" t="str">
            <v>美国</v>
          </cell>
          <cell r="D356" t="str">
            <v>海洋食品</v>
          </cell>
          <cell r="E356">
            <v>397.5</v>
          </cell>
        </row>
        <row r="357">
          <cell r="A357">
            <v>1995</v>
          </cell>
          <cell r="B357">
            <v>34996</v>
          </cell>
          <cell r="C357" t="str">
            <v>加拿大</v>
          </cell>
          <cell r="D357" t="str">
            <v>乳制品</v>
          </cell>
          <cell r="E357">
            <v>3800</v>
          </cell>
        </row>
        <row r="358">
          <cell r="A358">
            <v>1995</v>
          </cell>
          <cell r="B358">
            <v>34996</v>
          </cell>
          <cell r="C358" t="str">
            <v>加拿大</v>
          </cell>
          <cell r="D358" t="str">
            <v>乳制品</v>
          </cell>
          <cell r="E358">
            <v>75</v>
          </cell>
        </row>
        <row r="359">
          <cell r="A359">
            <v>1995</v>
          </cell>
          <cell r="B359">
            <v>34996</v>
          </cell>
          <cell r="C359" t="str">
            <v>加拿大</v>
          </cell>
          <cell r="D359" t="str">
            <v>海洋食品</v>
          </cell>
          <cell r="E359">
            <v>1158</v>
          </cell>
        </row>
        <row r="360">
          <cell r="A360">
            <v>1995</v>
          </cell>
          <cell r="B360">
            <v>34996</v>
          </cell>
          <cell r="C360" t="str">
            <v>加拿大</v>
          </cell>
          <cell r="D360" t="str">
            <v>肉/家禽</v>
          </cell>
          <cell r="E360">
            <v>223.5</v>
          </cell>
        </row>
        <row r="361">
          <cell r="A361">
            <v>1995</v>
          </cell>
          <cell r="B361">
            <v>34997</v>
          </cell>
          <cell r="C361" t="str">
            <v>加拿大</v>
          </cell>
          <cell r="D361" t="str">
            <v>糖果</v>
          </cell>
          <cell r="E361">
            <v>654.375</v>
          </cell>
        </row>
        <row r="362">
          <cell r="A362">
            <v>1995</v>
          </cell>
          <cell r="B362">
            <v>34997</v>
          </cell>
          <cell r="C362" t="str">
            <v>加拿大</v>
          </cell>
          <cell r="D362" t="str">
            <v>乳制品</v>
          </cell>
          <cell r="E362">
            <v>187.5</v>
          </cell>
        </row>
        <row r="363">
          <cell r="A363">
            <v>1995</v>
          </cell>
          <cell r="B363">
            <v>34997</v>
          </cell>
          <cell r="C363" t="str">
            <v>加拿大</v>
          </cell>
          <cell r="D363" t="str">
            <v>面食/谷类</v>
          </cell>
          <cell r="E363">
            <v>420</v>
          </cell>
        </row>
        <row r="364">
          <cell r="A364">
            <v>1995</v>
          </cell>
          <cell r="B364">
            <v>34998</v>
          </cell>
          <cell r="C364" t="str">
            <v>加拿大</v>
          </cell>
          <cell r="D364" t="str">
            <v>糖果</v>
          </cell>
          <cell r="E364">
            <v>248.39999958872795</v>
          </cell>
        </row>
        <row r="365">
          <cell r="A365">
            <v>1995</v>
          </cell>
          <cell r="B365">
            <v>34998</v>
          </cell>
          <cell r="C365" t="str">
            <v>加拿大</v>
          </cell>
          <cell r="D365" t="str">
            <v>糖果</v>
          </cell>
          <cell r="E365">
            <v>107.99999982118607</v>
          </cell>
        </row>
        <row r="366">
          <cell r="A366">
            <v>1995</v>
          </cell>
          <cell r="B366">
            <v>34998</v>
          </cell>
          <cell r="C366" t="str">
            <v>加拿大</v>
          </cell>
          <cell r="D366" t="str">
            <v>面食/谷类</v>
          </cell>
          <cell r="E366">
            <v>931</v>
          </cell>
        </row>
        <row r="367">
          <cell r="A367">
            <v>1995</v>
          </cell>
          <cell r="B367">
            <v>34999</v>
          </cell>
          <cell r="C367" t="str">
            <v>美国</v>
          </cell>
          <cell r="D367" t="str">
            <v>海洋食品</v>
          </cell>
          <cell r="E367">
            <v>368</v>
          </cell>
        </row>
        <row r="368">
          <cell r="A368">
            <v>1995</v>
          </cell>
          <cell r="B368">
            <v>34999</v>
          </cell>
          <cell r="C368" t="str">
            <v>美国</v>
          </cell>
          <cell r="D368" t="str">
            <v>糖果</v>
          </cell>
          <cell r="E368">
            <v>380</v>
          </cell>
        </row>
        <row r="369">
          <cell r="A369">
            <v>1995</v>
          </cell>
          <cell r="B369">
            <v>34999</v>
          </cell>
          <cell r="C369" t="str">
            <v>美国</v>
          </cell>
          <cell r="D369" t="str">
            <v>乳制品</v>
          </cell>
          <cell r="E369">
            <v>1020</v>
          </cell>
        </row>
        <row r="370">
          <cell r="A370">
            <v>1995</v>
          </cell>
          <cell r="B370">
            <v>35006</v>
          </cell>
          <cell r="C370" t="str">
            <v>美国</v>
          </cell>
          <cell r="D370" t="str">
            <v>饮料</v>
          </cell>
          <cell r="E370">
            <v>540</v>
          </cell>
        </row>
        <row r="371">
          <cell r="A371">
            <v>1995</v>
          </cell>
          <cell r="B371">
            <v>35006</v>
          </cell>
          <cell r="C371" t="str">
            <v>美国</v>
          </cell>
          <cell r="D371" t="str">
            <v>肉/家禽</v>
          </cell>
          <cell r="E371">
            <v>4951.6000000000004</v>
          </cell>
        </row>
        <row r="372">
          <cell r="A372">
            <v>1995</v>
          </cell>
          <cell r="B372">
            <v>35006</v>
          </cell>
          <cell r="C372" t="str">
            <v>美国</v>
          </cell>
          <cell r="D372" t="str">
            <v>饮料</v>
          </cell>
          <cell r="E372">
            <v>1840</v>
          </cell>
        </row>
        <row r="373">
          <cell r="A373">
            <v>1995</v>
          </cell>
          <cell r="B373">
            <v>35006</v>
          </cell>
          <cell r="C373" t="str">
            <v>美国</v>
          </cell>
          <cell r="D373" t="str">
            <v>香料</v>
          </cell>
          <cell r="E373">
            <v>466.8</v>
          </cell>
        </row>
        <row r="374">
          <cell r="A374">
            <v>1995</v>
          </cell>
          <cell r="B374">
            <v>35006</v>
          </cell>
          <cell r="C374" t="str">
            <v>美国</v>
          </cell>
          <cell r="D374" t="str">
            <v>糖果</v>
          </cell>
          <cell r="E374">
            <v>2366.4</v>
          </cell>
        </row>
        <row r="375">
          <cell r="A375">
            <v>1995</v>
          </cell>
          <cell r="B375">
            <v>35009</v>
          </cell>
          <cell r="C375" t="str">
            <v>加拿大</v>
          </cell>
          <cell r="D375" t="str">
            <v>肉/家禽</v>
          </cell>
          <cell r="E375">
            <v>582</v>
          </cell>
        </row>
        <row r="376">
          <cell r="A376">
            <v>1995</v>
          </cell>
          <cell r="B376">
            <v>35009</v>
          </cell>
          <cell r="C376" t="str">
            <v>加拿大</v>
          </cell>
          <cell r="D376" t="str">
            <v>肉/家禽</v>
          </cell>
          <cell r="E376">
            <v>379.94999733567238</v>
          </cell>
        </row>
        <row r="377">
          <cell r="A377">
            <v>1995</v>
          </cell>
          <cell r="B377">
            <v>35009</v>
          </cell>
          <cell r="C377" t="str">
            <v>加拿大</v>
          </cell>
          <cell r="D377" t="str">
            <v>乳制品</v>
          </cell>
          <cell r="E377">
            <v>917.99999356269836</v>
          </cell>
        </row>
        <row r="378">
          <cell r="A378">
            <v>1995</v>
          </cell>
          <cell r="B378">
            <v>35009</v>
          </cell>
          <cell r="C378" t="str">
            <v>加拿大</v>
          </cell>
          <cell r="D378" t="str">
            <v>海洋食品</v>
          </cell>
          <cell r="E378">
            <v>191.24999865889549</v>
          </cell>
        </row>
        <row r="379">
          <cell r="A379">
            <v>1995</v>
          </cell>
          <cell r="B379">
            <v>35009</v>
          </cell>
          <cell r="C379" t="str">
            <v>美国</v>
          </cell>
          <cell r="D379" t="str">
            <v>农产品</v>
          </cell>
          <cell r="E379">
            <v>2700</v>
          </cell>
        </row>
        <row r="380">
          <cell r="A380">
            <v>1995</v>
          </cell>
          <cell r="B380">
            <v>35009</v>
          </cell>
          <cell r="C380" t="str">
            <v>美国</v>
          </cell>
          <cell r="D380" t="str">
            <v>乳制品</v>
          </cell>
          <cell r="E380">
            <v>1375</v>
          </cell>
        </row>
        <row r="381">
          <cell r="A381">
            <v>1995</v>
          </cell>
          <cell r="B381">
            <v>35009</v>
          </cell>
          <cell r="C381" t="str">
            <v>美国</v>
          </cell>
          <cell r="D381" t="str">
            <v>饮料</v>
          </cell>
          <cell r="E381">
            <v>750</v>
          </cell>
        </row>
        <row r="382">
          <cell r="A382">
            <v>1995</v>
          </cell>
          <cell r="B382">
            <v>35011</v>
          </cell>
          <cell r="C382" t="str">
            <v>加拿大</v>
          </cell>
          <cell r="D382" t="str">
            <v>肉/家禽</v>
          </cell>
          <cell r="E382">
            <v>780</v>
          </cell>
        </row>
        <row r="383">
          <cell r="A383">
            <v>1995</v>
          </cell>
          <cell r="B383">
            <v>35011</v>
          </cell>
          <cell r="C383" t="str">
            <v>加拿大</v>
          </cell>
          <cell r="D383" t="str">
            <v>海洋食品</v>
          </cell>
          <cell r="E383">
            <v>216</v>
          </cell>
        </row>
        <row r="384">
          <cell r="A384">
            <v>1995</v>
          </cell>
          <cell r="B384">
            <v>35012</v>
          </cell>
          <cell r="C384" t="str">
            <v>美国</v>
          </cell>
          <cell r="D384" t="str">
            <v>糖果</v>
          </cell>
          <cell r="E384">
            <v>114</v>
          </cell>
        </row>
        <row r="385">
          <cell r="A385">
            <v>1995</v>
          </cell>
          <cell r="B385">
            <v>35013</v>
          </cell>
          <cell r="C385" t="str">
            <v>加拿大</v>
          </cell>
          <cell r="D385" t="str">
            <v>饮料</v>
          </cell>
          <cell r="E385">
            <v>71.999999731779099</v>
          </cell>
        </row>
        <row r="386">
          <cell r="A386">
            <v>1995</v>
          </cell>
          <cell r="B386">
            <v>35013</v>
          </cell>
          <cell r="C386" t="str">
            <v>加拿大</v>
          </cell>
          <cell r="D386" t="str">
            <v>饮料</v>
          </cell>
          <cell r="E386">
            <v>134.39999949932098</v>
          </cell>
        </row>
        <row r="387">
          <cell r="A387">
            <v>1995</v>
          </cell>
          <cell r="B387">
            <v>35013</v>
          </cell>
          <cell r="C387" t="str">
            <v>加拿大</v>
          </cell>
          <cell r="D387" t="str">
            <v>糖果</v>
          </cell>
          <cell r="E387">
            <v>399.99999850988388</v>
          </cell>
        </row>
        <row r="388">
          <cell r="A388">
            <v>1995</v>
          </cell>
          <cell r="B388">
            <v>35013</v>
          </cell>
          <cell r="C388" t="str">
            <v>加拿大</v>
          </cell>
          <cell r="D388" t="str">
            <v>乳制品</v>
          </cell>
          <cell r="E388">
            <v>1031.9999961555004</v>
          </cell>
        </row>
        <row r="389">
          <cell r="A389">
            <v>1995</v>
          </cell>
          <cell r="B389">
            <v>35019</v>
          </cell>
          <cell r="C389" t="str">
            <v>加拿大</v>
          </cell>
          <cell r="D389" t="str">
            <v>糖果</v>
          </cell>
          <cell r="E389">
            <v>349</v>
          </cell>
        </row>
        <row r="390">
          <cell r="A390">
            <v>1995</v>
          </cell>
          <cell r="B390">
            <v>35019</v>
          </cell>
          <cell r="C390" t="str">
            <v>加拿大</v>
          </cell>
          <cell r="D390" t="str">
            <v>饮料</v>
          </cell>
          <cell r="E390">
            <v>1104</v>
          </cell>
        </row>
        <row r="391">
          <cell r="A391">
            <v>1995</v>
          </cell>
          <cell r="B391">
            <v>35019</v>
          </cell>
          <cell r="C391" t="str">
            <v>加拿大</v>
          </cell>
          <cell r="D391" t="str">
            <v>乳制品</v>
          </cell>
          <cell r="E391">
            <v>440</v>
          </cell>
        </row>
        <row r="392">
          <cell r="A392">
            <v>1995</v>
          </cell>
          <cell r="B392">
            <v>35020</v>
          </cell>
          <cell r="C392" t="str">
            <v>加拿大</v>
          </cell>
          <cell r="D392" t="str">
            <v>香料</v>
          </cell>
          <cell r="E392">
            <v>85.4</v>
          </cell>
        </row>
        <row r="393">
          <cell r="A393">
            <v>1995</v>
          </cell>
          <cell r="B393">
            <v>35020</v>
          </cell>
          <cell r="C393" t="str">
            <v>加拿大</v>
          </cell>
          <cell r="D393" t="str">
            <v>海洋食品</v>
          </cell>
          <cell r="E393">
            <v>95</v>
          </cell>
        </row>
        <row r="394">
          <cell r="A394">
            <v>1995</v>
          </cell>
          <cell r="B394">
            <v>35024</v>
          </cell>
          <cell r="C394" t="str">
            <v>加拿大</v>
          </cell>
          <cell r="D394" t="str">
            <v>糖果</v>
          </cell>
          <cell r="E394">
            <v>110.4</v>
          </cell>
        </row>
        <row r="395">
          <cell r="A395">
            <v>1995</v>
          </cell>
          <cell r="B395">
            <v>35024</v>
          </cell>
          <cell r="C395" t="str">
            <v>加拿大</v>
          </cell>
          <cell r="D395" t="str">
            <v>海洋食品</v>
          </cell>
          <cell r="E395">
            <v>405.3</v>
          </cell>
        </row>
        <row r="396">
          <cell r="A396">
            <v>1995</v>
          </cell>
          <cell r="B396">
            <v>35024</v>
          </cell>
          <cell r="C396" t="str">
            <v>加拿大</v>
          </cell>
          <cell r="D396" t="str">
            <v>肉/家禽</v>
          </cell>
          <cell r="E396">
            <v>3936</v>
          </cell>
        </row>
        <row r="397">
          <cell r="A397">
            <v>1995</v>
          </cell>
          <cell r="B397">
            <v>35025</v>
          </cell>
          <cell r="C397" t="str">
            <v>加拿大</v>
          </cell>
          <cell r="D397" t="str">
            <v>海洋食品</v>
          </cell>
          <cell r="E397">
            <v>558</v>
          </cell>
        </row>
        <row r="398">
          <cell r="A398">
            <v>1995</v>
          </cell>
          <cell r="B398">
            <v>35025</v>
          </cell>
          <cell r="C398" t="str">
            <v>加拿大</v>
          </cell>
          <cell r="D398" t="str">
            <v>糖果</v>
          </cell>
          <cell r="E398">
            <v>936.9</v>
          </cell>
        </row>
        <row r="399">
          <cell r="A399">
            <v>1995</v>
          </cell>
          <cell r="B399">
            <v>35025</v>
          </cell>
          <cell r="C399" t="str">
            <v>加拿大</v>
          </cell>
          <cell r="D399" t="str">
            <v>海洋食品</v>
          </cell>
          <cell r="E399">
            <v>1045</v>
          </cell>
        </row>
        <row r="400">
          <cell r="A400">
            <v>1995</v>
          </cell>
          <cell r="B400">
            <v>35025</v>
          </cell>
          <cell r="C400" t="str">
            <v>加拿大</v>
          </cell>
          <cell r="D400" t="str">
            <v>海洋食品</v>
          </cell>
          <cell r="E400">
            <v>288</v>
          </cell>
        </row>
        <row r="401">
          <cell r="A401">
            <v>1995</v>
          </cell>
          <cell r="B401">
            <v>35025</v>
          </cell>
          <cell r="C401" t="str">
            <v>加拿大</v>
          </cell>
          <cell r="D401" t="str">
            <v>饮料</v>
          </cell>
          <cell r="E401">
            <v>427.5</v>
          </cell>
        </row>
        <row r="402">
          <cell r="A402">
            <v>1995</v>
          </cell>
          <cell r="B402">
            <v>35025</v>
          </cell>
          <cell r="C402" t="str">
            <v>加拿大</v>
          </cell>
          <cell r="D402" t="str">
            <v>肉/家禽</v>
          </cell>
          <cell r="E402">
            <v>789.75</v>
          </cell>
        </row>
        <row r="403">
          <cell r="A403">
            <v>1995</v>
          </cell>
          <cell r="B403">
            <v>35025</v>
          </cell>
          <cell r="C403" t="str">
            <v>加拿大</v>
          </cell>
          <cell r="D403" t="str">
            <v>糖果</v>
          </cell>
          <cell r="E403">
            <v>356.25</v>
          </cell>
        </row>
        <row r="404">
          <cell r="A404">
            <v>1995</v>
          </cell>
          <cell r="B404">
            <v>35025</v>
          </cell>
          <cell r="C404" t="str">
            <v>加拿大</v>
          </cell>
          <cell r="D404" t="str">
            <v>面食/谷类</v>
          </cell>
          <cell r="E404">
            <v>513</v>
          </cell>
        </row>
        <row r="405">
          <cell r="A405">
            <v>1995</v>
          </cell>
          <cell r="B405">
            <v>35025</v>
          </cell>
          <cell r="C405" t="str">
            <v>加拿大</v>
          </cell>
          <cell r="D405" t="str">
            <v>海洋食品</v>
          </cell>
          <cell r="E405">
            <v>119.25</v>
          </cell>
        </row>
        <row r="406">
          <cell r="A406">
            <v>1995</v>
          </cell>
          <cell r="B406">
            <v>35027</v>
          </cell>
          <cell r="C406" t="str">
            <v>美国</v>
          </cell>
          <cell r="D406" t="str">
            <v>糖果</v>
          </cell>
          <cell r="E406">
            <v>303.99999976158142</v>
          </cell>
        </row>
        <row r="407">
          <cell r="A407">
            <v>1995</v>
          </cell>
          <cell r="B407">
            <v>35027</v>
          </cell>
          <cell r="C407" t="str">
            <v>美国</v>
          </cell>
          <cell r="D407" t="str">
            <v>肉/家禽</v>
          </cell>
          <cell r="E407">
            <v>111.75</v>
          </cell>
        </row>
        <row r="408">
          <cell r="A408">
            <v>1995</v>
          </cell>
          <cell r="B408">
            <v>35027</v>
          </cell>
          <cell r="C408" t="str">
            <v>美国</v>
          </cell>
          <cell r="D408" t="str">
            <v>乳制品</v>
          </cell>
          <cell r="E408">
            <v>854.99999932944775</v>
          </cell>
        </row>
        <row r="409">
          <cell r="A409">
            <v>1995</v>
          </cell>
          <cell r="B409">
            <v>35030</v>
          </cell>
          <cell r="C409" t="str">
            <v>美国</v>
          </cell>
          <cell r="D409" t="str">
            <v>乳制品</v>
          </cell>
          <cell r="E409">
            <v>1368</v>
          </cell>
        </row>
        <row r="410">
          <cell r="A410">
            <v>1995</v>
          </cell>
          <cell r="B410">
            <v>35030</v>
          </cell>
          <cell r="C410" t="str">
            <v>美国</v>
          </cell>
          <cell r="D410" t="str">
            <v>糖果</v>
          </cell>
          <cell r="E410">
            <v>349</v>
          </cell>
        </row>
        <row r="411">
          <cell r="A411">
            <v>1995</v>
          </cell>
          <cell r="B411">
            <v>35030</v>
          </cell>
          <cell r="C411" t="str">
            <v>美国</v>
          </cell>
          <cell r="D411" t="str">
            <v>海洋食品</v>
          </cell>
          <cell r="E411">
            <v>760</v>
          </cell>
        </row>
        <row r="412">
          <cell r="A412">
            <v>1995</v>
          </cell>
          <cell r="B412">
            <v>35030</v>
          </cell>
          <cell r="C412" t="str">
            <v>美国</v>
          </cell>
          <cell r="D412" t="str">
            <v>糖果</v>
          </cell>
          <cell r="E412">
            <v>986</v>
          </cell>
        </row>
        <row r="413">
          <cell r="A413">
            <v>1995</v>
          </cell>
          <cell r="B413">
            <v>35030</v>
          </cell>
          <cell r="C413" t="str">
            <v>加拿大</v>
          </cell>
          <cell r="D413" t="str">
            <v>海洋食品</v>
          </cell>
          <cell r="E413">
            <v>562.5</v>
          </cell>
        </row>
        <row r="414">
          <cell r="A414">
            <v>1995</v>
          </cell>
          <cell r="B414">
            <v>35030</v>
          </cell>
          <cell r="C414" t="str">
            <v>加拿大</v>
          </cell>
          <cell r="D414" t="str">
            <v>海洋食品</v>
          </cell>
          <cell r="E414">
            <v>58.252499999999998</v>
          </cell>
        </row>
        <row r="415">
          <cell r="A415">
            <v>1995</v>
          </cell>
          <cell r="B415">
            <v>35030</v>
          </cell>
          <cell r="C415" t="str">
            <v>加拿大</v>
          </cell>
          <cell r="D415" t="str">
            <v>肉/家禽</v>
          </cell>
          <cell r="E415">
            <v>223.5</v>
          </cell>
        </row>
        <row r="416">
          <cell r="A416">
            <v>1995</v>
          </cell>
          <cell r="B416">
            <v>35032</v>
          </cell>
          <cell r="C416" t="str">
            <v>美国</v>
          </cell>
          <cell r="D416" t="str">
            <v>香料</v>
          </cell>
          <cell r="E416">
            <v>923.87499927543104</v>
          </cell>
        </row>
        <row r="417">
          <cell r="A417">
            <v>1995</v>
          </cell>
          <cell r="B417">
            <v>35032</v>
          </cell>
          <cell r="C417" t="str">
            <v>加拿大</v>
          </cell>
          <cell r="D417" t="str">
            <v>饮料</v>
          </cell>
          <cell r="E417">
            <v>57</v>
          </cell>
        </row>
        <row r="418">
          <cell r="A418">
            <v>1995</v>
          </cell>
          <cell r="B418">
            <v>35032</v>
          </cell>
          <cell r="C418" t="str">
            <v>加拿大</v>
          </cell>
          <cell r="D418" t="str">
            <v>乳制品</v>
          </cell>
          <cell r="E418">
            <v>625</v>
          </cell>
        </row>
        <row r="419">
          <cell r="A419">
            <v>1995</v>
          </cell>
          <cell r="B419">
            <v>35032</v>
          </cell>
          <cell r="C419" t="str">
            <v>加拿大</v>
          </cell>
          <cell r="D419" t="str">
            <v>糖果</v>
          </cell>
          <cell r="E419">
            <v>562.5</v>
          </cell>
        </row>
        <row r="420">
          <cell r="A420">
            <v>1995</v>
          </cell>
          <cell r="B420">
            <v>35032</v>
          </cell>
          <cell r="C420" t="str">
            <v>加拿大</v>
          </cell>
          <cell r="D420" t="str">
            <v>饮料</v>
          </cell>
          <cell r="E420">
            <v>325.5</v>
          </cell>
        </row>
        <row r="421">
          <cell r="A421">
            <v>1995</v>
          </cell>
          <cell r="B421">
            <v>35033</v>
          </cell>
          <cell r="C421" t="str">
            <v>加拿大</v>
          </cell>
          <cell r="D421" t="str">
            <v>糖果</v>
          </cell>
          <cell r="E421">
            <v>468.45</v>
          </cell>
        </row>
        <row r="422">
          <cell r="A422">
            <v>1995</v>
          </cell>
          <cell r="B422">
            <v>35044</v>
          </cell>
          <cell r="C422" t="str">
            <v>加拿大</v>
          </cell>
          <cell r="D422" t="str">
            <v>香料</v>
          </cell>
          <cell r="E422">
            <v>512.99999915063381</v>
          </cell>
        </row>
        <row r="423">
          <cell r="A423">
            <v>1995</v>
          </cell>
          <cell r="B423">
            <v>35044</v>
          </cell>
          <cell r="C423" t="str">
            <v>加拿大</v>
          </cell>
          <cell r="D423" t="str">
            <v>香料</v>
          </cell>
          <cell r="E423">
            <v>23.399999961256981</v>
          </cell>
        </row>
        <row r="424">
          <cell r="A424">
            <v>1995</v>
          </cell>
          <cell r="B424">
            <v>35047</v>
          </cell>
          <cell r="C424" t="str">
            <v>加拿大</v>
          </cell>
          <cell r="D424" t="str">
            <v>农产品</v>
          </cell>
          <cell r="E424">
            <v>182.39999932050705</v>
          </cell>
        </row>
        <row r="425">
          <cell r="A425">
            <v>1995</v>
          </cell>
          <cell r="B425">
            <v>35047</v>
          </cell>
          <cell r="C425" t="str">
            <v>加拿大</v>
          </cell>
          <cell r="D425" t="str">
            <v>饮料</v>
          </cell>
          <cell r="E425">
            <v>503.99999812245369</v>
          </cell>
        </row>
        <row r="426">
          <cell r="A426">
            <v>1995</v>
          </cell>
          <cell r="B426">
            <v>35047</v>
          </cell>
          <cell r="C426" t="str">
            <v>加拿大</v>
          </cell>
          <cell r="D426" t="str">
            <v>海洋食品</v>
          </cell>
          <cell r="E426">
            <v>303.99999886751175</v>
          </cell>
        </row>
        <row r="427">
          <cell r="A427">
            <v>1995</v>
          </cell>
          <cell r="B427">
            <v>35047</v>
          </cell>
          <cell r="C427" t="str">
            <v>加拿大</v>
          </cell>
          <cell r="D427" t="str">
            <v>面食/谷类</v>
          </cell>
          <cell r="E427">
            <v>425.59999841451645</v>
          </cell>
        </row>
        <row r="428">
          <cell r="A428">
            <v>1995</v>
          </cell>
          <cell r="B428">
            <v>35052</v>
          </cell>
          <cell r="C428" t="str">
            <v>美国</v>
          </cell>
          <cell r="D428" t="str">
            <v>海洋食品</v>
          </cell>
          <cell r="E428">
            <v>1500</v>
          </cell>
        </row>
        <row r="429">
          <cell r="A429">
            <v>1995</v>
          </cell>
          <cell r="B429">
            <v>35052</v>
          </cell>
          <cell r="C429" t="str">
            <v>美国</v>
          </cell>
          <cell r="D429" t="str">
            <v>香料</v>
          </cell>
          <cell r="E429">
            <v>311.2</v>
          </cell>
        </row>
        <row r="430">
          <cell r="A430">
            <v>1995</v>
          </cell>
          <cell r="B430">
            <v>35052</v>
          </cell>
          <cell r="C430" t="str">
            <v>美国</v>
          </cell>
          <cell r="D430" t="str">
            <v>乳制品</v>
          </cell>
          <cell r="E430">
            <v>2475</v>
          </cell>
        </row>
        <row r="431">
          <cell r="A431">
            <v>1995</v>
          </cell>
          <cell r="B431">
            <v>35052</v>
          </cell>
          <cell r="C431" t="str">
            <v>美国</v>
          </cell>
          <cell r="D431" t="str">
            <v>乳制品</v>
          </cell>
          <cell r="E431">
            <v>243.6</v>
          </cell>
        </row>
        <row r="432">
          <cell r="A432">
            <v>1995</v>
          </cell>
          <cell r="B432">
            <v>35054</v>
          </cell>
          <cell r="C432" t="str">
            <v>加拿大</v>
          </cell>
          <cell r="D432" t="str">
            <v>面食/谷类</v>
          </cell>
          <cell r="E432">
            <v>396</v>
          </cell>
        </row>
        <row r="433">
          <cell r="A433">
            <v>1995</v>
          </cell>
          <cell r="B433">
            <v>35054</v>
          </cell>
          <cell r="C433" t="str">
            <v>加拿大</v>
          </cell>
          <cell r="D433" t="str">
            <v>海洋食品</v>
          </cell>
          <cell r="E433">
            <v>736</v>
          </cell>
        </row>
        <row r="434">
          <cell r="A434">
            <v>1995</v>
          </cell>
          <cell r="B434">
            <v>35054</v>
          </cell>
          <cell r="C434" t="str">
            <v>加拿大</v>
          </cell>
          <cell r="D434" t="str">
            <v>面食/谷类</v>
          </cell>
          <cell r="E434">
            <v>1064</v>
          </cell>
        </row>
        <row r="435">
          <cell r="A435">
            <v>1995</v>
          </cell>
          <cell r="B435">
            <v>35061</v>
          </cell>
          <cell r="C435" t="str">
            <v>加拿大</v>
          </cell>
          <cell r="D435" t="str">
            <v>海洋食品</v>
          </cell>
          <cell r="E435">
            <v>1049.9999960884452</v>
          </cell>
        </row>
        <row r="436">
          <cell r="A436">
            <v>1995</v>
          </cell>
          <cell r="B436">
            <v>35061</v>
          </cell>
          <cell r="C436" t="str">
            <v>加拿大</v>
          </cell>
          <cell r="D436" t="str">
            <v>海洋食品</v>
          </cell>
          <cell r="E436">
            <v>303.99999886751175</v>
          </cell>
        </row>
        <row r="437">
          <cell r="A437">
            <v>1995</v>
          </cell>
          <cell r="B437">
            <v>35061</v>
          </cell>
          <cell r="C437" t="str">
            <v>加拿大</v>
          </cell>
          <cell r="D437" t="str">
            <v>糖果</v>
          </cell>
          <cell r="E437">
            <v>59.999999776482582</v>
          </cell>
        </row>
        <row r="438">
          <cell r="A438">
            <v>1995</v>
          </cell>
          <cell r="B438">
            <v>35061</v>
          </cell>
          <cell r="C438" t="str">
            <v>加拿大</v>
          </cell>
          <cell r="D438" t="str">
            <v>乳制品</v>
          </cell>
          <cell r="E438">
            <v>575.99999785423279</v>
          </cell>
        </row>
        <row r="439">
          <cell r="A439">
            <v>1995</v>
          </cell>
          <cell r="B439">
            <v>35061</v>
          </cell>
          <cell r="C439" t="str">
            <v>加拿大</v>
          </cell>
          <cell r="D439" t="str">
            <v>饮料</v>
          </cell>
          <cell r="E439">
            <v>420</v>
          </cell>
        </row>
        <row r="440">
          <cell r="A440">
            <v>1995</v>
          </cell>
          <cell r="B440">
            <v>35061</v>
          </cell>
          <cell r="C440" t="str">
            <v>加拿大</v>
          </cell>
          <cell r="D440" t="str">
            <v>乳制品</v>
          </cell>
          <cell r="E440">
            <v>385</v>
          </cell>
        </row>
        <row r="441">
          <cell r="A441">
            <v>1995</v>
          </cell>
          <cell r="B441">
            <v>35061</v>
          </cell>
          <cell r="C441" t="str">
            <v>加拿大</v>
          </cell>
          <cell r="D441" t="str">
            <v>糖果</v>
          </cell>
          <cell r="E441">
            <v>1479</v>
          </cell>
        </row>
        <row r="442">
          <cell r="A442">
            <v>1995</v>
          </cell>
          <cell r="B442">
            <v>35061</v>
          </cell>
          <cell r="C442" t="str">
            <v>加拿大</v>
          </cell>
          <cell r="D442" t="str">
            <v>面食/谷类</v>
          </cell>
          <cell r="E442">
            <v>798</v>
          </cell>
        </row>
        <row r="443">
          <cell r="A443">
            <v>1996</v>
          </cell>
          <cell r="B443">
            <v>35066</v>
          </cell>
          <cell r="C443" t="str">
            <v>加拿大</v>
          </cell>
          <cell r="D443" t="str">
            <v>糖果</v>
          </cell>
          <cell r="E443">
            <v>367.5</v>
          </cell>
        </row>
        <row r="444">
          <cell r="A444">
            <v>1996</v>
          </cell>
          <cell r="B444">
            <v>35066</v>
          </cell>
          <cell r="C444" t="str">
            <v>加拿大</v>
          </cell>
          <cell r="D444" t="str">
            <v>饮料</v>
          </cell>
          <cell r="E444">
            <v>139.5</v>
          </cell>
        </row>
        <row r="445">
          <cell r="A445">
            <v>1996</v>
          </cell>
          <cell r="B445">
            <v>35068</v>
          </cell>
          <cell r="C445" t="str">
            <v>美国</v>
          </cell>
          <cell r="D445" t="str">
            <v>香料</v>
          </cell>
          <cell r="E445">
            <v>1515.5999974906445</v>
          </cell>
        </row>
        <row r="446">
          <cell r="A446">
            <v>1996</v>
          </cell>
          <cell r="B446">
            <v>35069</v>
          </cell>
          <cell r="C446" t="str">
            <v>美国</v>
          </cell>
          <cell r="D446" t="str">
            <v>饮料</v>
          </cell>
          <cell r="E446">
            <v>760</v>
          </cell>
        </row>
        <row r="447">
          <cell r="A447">
            <v>1996</v>
          </cell>
          <cell r="B447">
            <v>35069</v>
          </cell>
          <cell r="C447" t="str">
            <v>美国</v>
          </cell>
          <cell r="D447" t="str">
            <v>农产品</v>
          </cell>
          <cell r="E447">
            <v>1050</v>
          </cell>
        </row>
        <row r="448">
          <cell r="A448">
            <v>1996</v>
          </cell>
          <cell r="B448">
            <v>35069</v>
          </cell>
          <cell r="C448" t="str">
            <v>美国</v>
          </cell>
          <cell r="D448" t="str">
            <v>糖果</v>
          </cell>
          <cell r="E448">
            <v>500</v>
          </cell>
        </row>
        <row r="449">
          <cell r="A449">
            <v>1996</v>
          </cell>
          <cell r="B449">
            <v>35074</v>
          </cell>
          <cell r="C449" t="str">
            <v>美国</v>
          </cell>
          <cell r="D449" t="str">
            <v>肉/家禽</v>
          </cell>
          <cell r="E449">
            <v>2228.2199999999998</v>
          </cell>
        </row>
        <row r="450">
          <cell r="A450">
            <v>1996</v>
          </cell>
          <cell r="B450">
            <v>35074</v>
          </cell>
          <cell r="C450" t="str">
            <v>美国</v>
          </cell>
          <cell r="D450" t="str">
            <v>乳制品</v>
          </cell>
          <cell r="E450">
            <v>1375</v>
          </cell>
        </row>
        <row r="451">
          <cell r="A451">
            <v>1996</v>
          </cell>
          <cell r="B451">
            <v>35076</v>
          </cell>
          <cell r="C451" t="str">
            <v>加拿大</v>
          </cell>
          <cell r="D451" t="str">
            <v>海洋食品</v>
          </cell>
          <cell r="E451">
            <v>186</v>
          </cell>
        </row>
        <row r="452">
          <cell r="A452">
            <v>1996</v>
          </cell>
          <cell r="B452">
            <v>35076</v>
          </cell>
          <cell r="C452" t="str">
            <v>加拿大</v>
          </cell>
          <cell r="D452" t="str">
            <v>饮料</v>
          </cell>
          <cell r="E452">
            <v>42</v>
          </cell>
        </row>
        <row r="453">
          <cell r="A453">
            <v>1996</v>
          </cell>
          <cell r="B453">
            <v>35080</v>
          </cell>
          <cell r="C453" t="str">
            <v>美国</v>
          </cell>
          <cell r="D453" t="str">
            <v>糖果</v>
          </cell>
          <cell r="E453">
            <v>349</v>
          </cell>
        </row>
        <row r="454">
          <cell r="A454">
            <v>1996</v>
          </cell>
          <cell r="B454">
            <v>35080</v>
          </cell>
          <cell r="C454" t="str">
            <v>美国</v>
          </cell>
          <cell r="D454" t="str">
            <v>糖果</v>
          </cell>
          <cell r="E454">
            <v>986</v>
          </cell>
        </row>
        <row r="455">
          <cell r="A455">
            <v>1996</v>
          </cell>
          <cell r="B455">
            <v>35086</v>
          </cell>
          <cell r="C455" t="str">
            <v>美国</v>
          </cell>
          <cell r="D455" t="str">
            <v>糖果</v>
          </cell>
          <cell r="E455">
            <v>436.99999965727329</v>
          </cell>
        </row>
        <row r="456">
          <cell r="A456">
            <v>1996</v>
          </cell>
          <cell r="B456">
            <v>35086</v>
          </cell>
          <cell r="C456" t="str">
            <v>美国</v>
          </cell>
          <cell r="D456" t="str">
            <v>饮料</v>
          </cell>
          <cell r="E456">
            <v>294.499999769032</v>
          </cell>
        </row>
        <row r="457">
          <cell r="A457">
            <v>1996</v>
          </cell>
          <cell r="B457">
            <v>35087</v>
          </cell>
          <cell r="C457" t="str">
            <v>美国</v>
          </cell>
          <cell r="D457" t="str">
            <v>肉/家禽</v>
          </cell>
          <cell r="E457">
            <v>1646.4069987087696</v>
          </cell>
        </row>
        <row r="458">
          <cell r="A458">
            <v>1996</v>
          </cell>
          <cell r="B458">
            <v>35087</v>
          </cell>
          <cell r="C458" t="str">
            <v>美国</v>
          </cell>
          <cell r="D458" t="str">
            <v>海洋食品</v>
          </cell>
          <cell r="E458">
            <v>183.34999985620379</v>
          </cell>
        </row>
        <row r="459">
          <cell r="A459">
            <v>1996</v>
          </cell>
          <cell r="B459">
            <v>35089</v>
          </cell>
          <cell r="C459" t="str">
            <v>美国</v>
          </cell>
          <cell r="D459" t="str">
            <v>乳制品</v>
          </cell>
          <cell r="E459">
            <v>420</v>
          </cell>
        </row>
        <row r="460">
          <cell r="A460">
            <v>1996</v>
          </cell>
          <cell r="B460">
            <v>35090</v>
          </cell>
          <cell r="C460" t="str">
            <v>美国</v>
          </cell>
          <cell r="D460" t="str">
            <v>海洋食品</v>
          </cell>
          <cell r="E460">
            <v>101.99999928474426</v>
          </cell>
        </row>
        <row r="461">
          <cell r="A461">
            <v>1996</v>
          </cell>
          <cell r="B461">
            <v>35090</v>
          </cell>
          <cell r="C461" t="str">
            <v>美国</v>
          </cell>
          <cell r="D461" t="str">
            <v>饮料</v>
          </cell>
          <cell r="E461">
            <v>76.499999463558197</v>
          </cell>
        </row>
        <row r="462">
          <cell r="A462">
            <v>1996</v>
          </cell>
          <cell r="B462">
            <v>35090</v>
          </cell>
          <cell r="C462" t="str">
            <v>美国</v>
          </cell>
          <cell r="D462" t="str">
            <v>乳制品</v>
          </cell>
          <cell r="E462">
            <v>1375</v>
          </cell>
        </row>
        <row r="463">
          <cell r="A463">
            <v>1996</v>
          </cell>
          <cell r="B463">
            <v>35094</v>
          </cell>
          <cell r="C463" t="str">
            <v>加拿大</v>
          </cell>
          <cell r="D463" t="str">
            <v>饮料</v>
          </cell>
          <cell r="E463">
            <v>140</v>
          </cell>
        </row>
        <row r="464">
          <cell r="A464">
            <v>1996</v>
          </cell>
          <cell r="B464">
            <v>35094</v>
          </cell>
          <cell r="C464" t="str">
            <v>加拿大</v>
          </cell>
          <cell r="D464" t="str">
            <v>饮料</v>
          </cell>
          <cell r="E464">
            <v>2635</v>
          </cell>
        </row>
        <row r="465">
          <cell r="A465">
            <v>1996</v>
          </cell>
          <cell r="B465">
            <v>35096</v>
          </cell>
          <cell r="C465" t="str">
            <v>加拿大</v>
          </cell>
          <cell r="D465" t="str">
            <v>面食/谷类</v>
          </cell>
          <cell r="E465">
            <v>645.999995470047</v>
          </cell>
        </row>
        <row r="466">
          <cell r="A466">
            <v>1996</v>
          </cell>
          <cell r="B466">
            <v>35096</v>
          </cell>
          <cell r="C466" t="str">
            <v>加拿大</v>
          </cell>
          <cell r="D466" t="str">
            <v>饮料</v>
          </cell>
          <cell r="E466">
            <v>764.99999463558197</v>
          </cell>
        </row>
        <row r="467">
          <cell r="A467">
            <v>1996</v>
          </cell>
          <cell r="B467">
            <v>35100</v>
          </cell>
          <cell r="C467" t="str">
            <v>加拿大</v>
          </cell>
          <cell r="D467" t="str">
            <v>乳制品</v>
          </cell>
          <cell r="E467">
            <v>40</v>
          </cell>
        </row>
        <row r="468">
          <cell r="A468">
            <v>1996</v>
          </cell>
          <cell r="B468">
            <v>35101</v>
          </cell>
          <cell r="C468" t="str">
            <v>加拿大</v>
          </cell>
          <cell r="D468" t="str">
            <v>饮料</v>
          </cell>
          <cell r="E468">
            <v>7509.749994110316</v>
          </cell>
        </row>
        <row r="469">
          <cell r="A469">
            <v>1996</v>
          </cell>
          <cell r="B469">
            <v>35101</v>
          </cell>
          <cell r="C469" t="str">
            <v>加拿大</v>
          </cell>
          <cell r="D469" t="str">
            <v>糖果</v>
          </cell>
          <cell r="E469">
            <v>936.69999926537275</v>
          </cell>
        </row>
        <row r="470">
          <cell r="A470">
            <v>1996</v>
          </cell>
          <cell r="B470">
            <v>35101</v>
          </cell>
          <cell r="C470" t="str">
            <v>美国</v>
          </cell>
          <cell r="D470" t="str">
            <v>糖果</v>
          </cell>
          <cell r="E470">
            <v>1061.8199925541878</v>
          </cell>
        </row>
        <row r="471">
          <cell r="A471">
            <v>1996</v>
          </cell>
          <cell r="B471">
            <v>35101</v>
          </cell>
          <cell r="C471" t="str">
            <v>美国</v>
          </cell>
          <cell r="D471" t="str">
            <v>饮料</v>
          </cell>
          <cell r="E471">
            <v>7905</v>
          </cell>
        </row>
        <row r="472">
          <cell r="A472">
            <v>1996</v>
          </cell>
          <cell r="B472">
            <v>35101</v>
          </cell>
          <cell r="C472" t="str">
            <v>美国</v>
          </cell>
          <cell r="D472" t="str">
            <v>海洋食品</v>
          </cell>
          <cell r="E472">
            <v>938.39999341964722</v>
          </cell>
        </row>
        <row r="473">
          <cell r="A473">
            <v>1996</v>
          </cell>
          <cell r="B473">
            <v>35101</v>
          </cell>
          <cell r="C473" t="str">
            <v>美国</v>
          </cell>
          <cell r="D473" t="str">
            <v>糖果</v>
          </cell>
          <cell r="E473">
            <v>1047.6249926537275</v>
          </cell>
        </row>
        <row r="474">
          <cell r="A474">
            <v>1996</v>
          </cell>
          <cell r="B474">
            <v>35102</v>
          </cell>
          <cell r="C474" t="str">
            <v>加拿大</v>
          </cell>
          <cell r="D474" t="str">
            <v>面食/谷类</v>
          </cell>
          <cell r="E474">
            <v>1140</v>
          </cell>
        </row>
        <row r="475">
          <cell r="A475">
            <v>1996</v>
          </cell>
          <cell r="B475">
            <v>35103</v>
          </cell>
          <cell r="C475" t="str">
            <v>加拿大</v>
          </cell>
          <cell r="D475" t="str">
            <v>饮料</v>
          </cell>
          <cell r="E475">
            <v>360</v>
          </cell>
        </row>
        <row r="476">
          <cell r="A476">
            <v>1996</v>
          </cell>
          <cell r="B476">
            <v>35103</v>
          </cell>
          <cell r="C476" t="str">
            <v>加拿大</v>
          </cell>
          <cell r="D476" t="str">
            <v>农产品</v>
          </cell>
          <cell r="E476">
            <v>318</v>
          </cell>
        </row>
        <row r="477">
          <cell r="A477">
            <v>1996</v>
          </cell>
          <cell r="B477">
            <v>35103</v>
          </cell>
          <cell r="C477" t="str">
            <v>加拿大</v>
          </cell>
          <cell r="D477" t="str">
            <v>糖果</v>
          </cell>
          <cell r="E477">
            <v>147.9</v>
          </cell>
        </row>
        <row r="478">
          <cell r="A478">
            <v>1996</v>
          </cell>
          <cell r="B478">
            <v>35103</v>
          </cell>
          <cell r="C478" t="str">
            <v>加拿大</v>
          </cell>
          <cell r="D478" t="str">
            <v>饮料</v>
          </cell>
          <cell r="E478">
            <v>90</v>
          </cell>
        </row>
        <row r="479">
          <cell r="A479">
            <v>1996</v>
          </cell>
          <cell r="B479">
            <v>35104</v>
          </cell>
          <cell r="C479" t="str">
            <v>美国</v>
          </cell>
          <cell r="D479" t="str">
            <v>糖果</v>
          </cell>
          <cell r="E479">
            <v>374.76</v>
          </cell>
        </row>
        <row r="480">
          <cell r="A480">
            <v>1996</v>
          </cell>
          <cell r="B480">
            <v>35104</v>
          </cell>
          <cell r="C480" t="str">
            <v>美国</v>
          </cell>
          <cell r="D480" t="str">
            <v>肉/家禽</v>
          </cell>
          <cell r="E480">
            <v>656</v>
          </cell>
        </row>
        <row r="481">
          <cell r="A481">
            <v>1996</v>
          </cell>
          <cell r="B481">
            <v>35110</v>
          </cell>
          <cell r="C481" t="str">
            <v>美国</v>
          </cell>
          <cell r="D481" t="str">
            <v>农产品</v>
          </cell>
          <cell r="E481">
            <v>539.99999910593033</v>
          </cell>
        </row>
        <row r="482">
          <cell r="A482">
            <v>1996</v>
          </cell>
          <cell r="B482">
            <v>35110</v>
          </cell>
          <cell r="C482" t="str">
            <v>美国</v>
          </cell>
          <cell r="D482" t="str">
            <v>乳制品</v>
          </cell>
          <cell r="E482">
            <v>101.24999983236194</v>
          </cell>
        </row>
        <row r="483">
          <cell r="A483">
            <v>1996</v>
          </cell>
          <cell r="B483">
            <v>35110</v>
          </cell>
          <cell r="C483" t="str">
            <v>美国</v>
          </cell>
          <cell r="D483" t="str">
            <v>肉/家禽</v>
          </cell>
          <cell r="E483">
            <v>265.67999956011772</v>
          </cell>
        </row>
        <row r="484">
          <cell r="A484">
            <v>1996</v>
          </cell>
          <cell r="B484">
            <v>35116</v>
          </cell>
          <cell r="C484" t="str">
            <v>美国</v>
          </cell>
          <cell r="D484" t="str">
            <v>面食/谷类</v>
          </cell>
          <cell r="E484">
            <v>566.99999906122684</v>
          </cell>
        </row>
        <row r="485">
          <cell r="A485">
            <v>1996</v>
          </cell>
          <cell r="B485">
            <v>35116</v>
          </cell>
          <cell r="C485" t="str">
            <v>美国</v>
          </cell>
          <cell r="D485" t="str">
            <v>饮料</v>
          </cell>
          <cell r="E485">
            <v>404.99999932944775</v>
          </cell>
        </row>
        <row r="486">
          <cell r="A486">
            <v>1996</v>
          </cell>
          <cell r="B486">
            <v>35116</v>
          </cell>
          <cell r="C486" t="str">
            <v>美国</v>
          </cell>
          <cell r="D486" t="str">
            <v>面食/谷类</v>
          </cell>
          <cell r="E486">
            <v>529.19999912381172</v>
          </cell>
        </row>
        <row r="487">
          <cell r="A487">
            <v>1996</v>
          </cell>
          <cell r="B487">
            <v>35116</v>
          </cell>
          <cell r="C487" t="str">
            <v>美国</v>
          </cell>
          <cell r="D487" t="str">
            <v>海洋食品</v>
          </cell>
          <cell r="E487">
            <v>715.49999881535769</v>
          </cell>
        </row>
        <row r="488">
          <cell r="A488">
            <v>1996</v>
          </cell>
          <cell r="B488">
            <v>35116</v>
          </cell>
          <cell r="C488" t="str">
            <v>美国</v>
          </cell>
          <cell r="D488" t="str">
            <v>面食/谷类</v>
          </cell>
          <cell r="E488">
            <v>1596</v>
          </cell>
        </row>
        <row r="489">
          <cell r="A489">
            <v>1996</v>
          </cell>
          <cell r="B489">
            <v>35117</v>
          </cell>
          <cell r="C489" t="str">
            <v>加拿大</v>
          </cell>
          <cell r="D489" t="str">
            <v>饮料</v>
          </cell>
          <cell r="E489">
            <v>1151.9999957084656</v>
          </cell>
        </row>
        <row r="490">
          <cell r="A490">
            <v>1996</v>
          </cell>
          <cell r="B490">
            <v>35117</v>
          </cell>
          <cell r="C490" t="str">
            <v>加拿大</v>
          </cell>
          <cell r="D490" t="str">
            <v>糖果</v>
          </cell>
          <cell r="E490">
            <v>88.319999670982369</v>
          </cell>
        </row>
        <row r="491">
          <cell r="A491">
            <v>1996</v>
          </cell>
          <cell r="B491">
            <v>35117</v>
          </cell>
          <cell r="C491" t="str">
            <v>加拿大</v>
          </cell>
          <cell r="D491" t="str">
            <v>海洋食品</v>
          </cell>
          <cell r="E491">
            <v>1247.9999953508377</v>
          </cell>
        </row>
        <row r="492">
          <cell r="A492">
            <v>1996</v>
          </cell>
          <cell r="B492">
            <v>35117</v>
          </cell>
          <cell r="C492" t="str">
            <v>加拿大</v>
          </cell>
          <cell r="D492" t="str">
            <v>海洋食品</v>
          </cell>
          <cell r="E492">
            <v>273.59999898076057</v>
          </cell>
        </row>
        <row r="493">
          <cell r="A493">
            <v>1996</v>
          </cell>
          <cell r="B493">
            <v>35117</v>
          </cell>
          <cell r="C493" t="str">
            <v>加拿大</v>
          </cell>
          <cell r="D493" t="str">
            <v>乳制品</v>
          </cell>
          <cell r="E493">
            <v>1223.9999954402447</v>
          </cell>
        </row>
        <row r="494">
          <cell r="A494">
            <v>1996</v>
          </cell>
          <cell r="B494">
            <v>35117</v>
          </cell>
          <cell r="C494" t="str">
            <v>加拿大</v>
          </cell>
          <cell r="D494" t="str">
            <v>乳制品</v>
          </cell>
          <cell r="E494">
            <v>945.99999647587538</v>
          </cell>
        </row>
        <row r="495">
          <cell r="A495">
            <v>1996</v>
          </cell>
          <cell r="B495">
            <v>35118</v>
          </cell>
          <cell r="C495" t="str">
            <v>美国</v>
          </cell>
          <cell r="D495" t="str">
            <v>香料</v>
          </cell>
          <cell r="E495">
            <v>490</v>
          </cell>
        </row>
        <row r="496">
          <cell r="A496">
            <v>1996</v>
          </cell>
          <cell r="B496">
            <v>35118</v>
          </cell>
          <cell r="C496" t="str">
            <v>美国</v>
          </cell>
          <cell r="D496" t="str">
            <v>糖果</v>
          </cell>
          <cell r="E496">
            <v>477.81899664938447</v>
          </cell>
        </row>
        <row r="497">
          <cell r="A497">
            <v>1996</v>
          </cell>
          <cell r="B497">
            <v>35121</v>
          </cell>
          <cell r="C497" t="str">
            <v>加拿大</v>
          </cell>
          <cell r="D497" t="str">
            <v>饮料</v>
          </cell>
          <cell r="E497">
            <v>285</v>
          </cell>
        </row>
        <row r="498">
          <cell r="A498">
            <v>1996</v>
          </cell>
          <cell r="B498">
            <v>35121</v>
          </cell>
          <cell r="C498" t="str">
            <v>加拿大</v>
          </cell>
          <cell r="D498" t="str">
            <v>肉/家禽</v>
          </cell>
          <cell r="E498">
            <v>234</v>
          </cell>
        </row>
        <row r="499">
          <cell r="A499">
            <v>1996</v>
          </cell>
          <cell r="B499">
            <v>35121</v>
          </cell>
          <cell r="C499" t="str">
            <v>加拿大</v>
          </cell>
          <cell r="D499" t="str">
            <v>糖果</v>
          </cell>
          <cell r="E499">
            <v>2465</v>
          </cell>
        </row>
        <row r="500">
          <cell r="A500">
            <v>1996</v>
          </cell>
          <cell r="B500">
            <v>35122</v>
          </cell>
          <cell r="C500" t="str">
            <v>美国</v>
          </cell>
          <cell r="D500" t="str">
            <v>海洋食品</v>
          </cell>
          <cell r="E500">
            <v>625</v>
          </cell>
        </row>
        <row r="501">
          <cell r="A501">
            <v>1996</v>
          </cell>
          <cell r="B501">
            <v>35122</v>
          </cell>
          <cell r="C501" t="str">
            <v>加拿大</v>
          </cell>
          <cell r="D501" t="str">
            <v>糖果</v>
          </cell>
          <cell r="E501">
            <v>872.5</v>
          </cell>
        </row>
        <row r="502">
          <cell r="A502">
            <v>1996</v>
          </cell>
          <cell r="B502">
            <v>35122</v>
          </cell>
          <cell r="C502" t="str">
            <v>加拿大</v>
          </cell>
          <cell r="D502" t="str">
            <v>乳制品</v>
          </cell>
          <cell r="E502">
            <v>175</v>
          </cell>
        </row>
        <row r="503">
          <cell r="A503">
            <v>1996</v>
          </cell>
          <cell r="B503">
            <v>35122</v>
          </cell>
          <cell r="C503" t="str">
            <v>加拿大</v>
          </cell>
          <cell r="D503" t="str">
            <v>面食/谷类</v>
          </cell>
          <cell r="E503">
            <v>912</v>
          </cell>
        </row>
        <row r="504">
          <cell r="A504">
            <v>1996</v>
          </cell>
          <cell r="B504">
            <v>35122</v>
          </cell>
          <cell r="C504" t="str">
            <v>加拿大</v>
          </cell>
          <cell r="D504" t="str">
            <v>香料</v>
          </cell>
          <cell r="E504">
            <v>268.38749811798334</v>
          </cell>
        </row>
        <row r="505">
          <cell r="A505">
            <v>1996</v>
          </cell>
          <cell r="B505">
            <v>35124</v>
          </cell>
          <cell r="C505" t="str">
            <v>美国</v>
          </cell>
          <cell r="D505" t="str">
            <v>饮料</v>
          </cell>
          <cell r="E505">
            <v>135</v>
          </cell>
        </row>
        <row r="506">
          <cell r="A506">
            <v>1996</v>
          </cell>
          <cell r="B506">
            <v>35124</v>
          </cell>
          <cell r="C506" t="str">
            <v>美国</v>
          </cell>
          <cell r="D506" t="str">
            <v>肉/家禽</v>
          </cell>
          <cell r="E506">
            <v>195.5625</v>
          </cell>
        </row>
        <row r="507">
          <cell r="A507">
            <v>1996</v>
          </cell>
          <cell r="B507">
            <v>35124</v>
          </cell>
          <cell r="C507" t="str">
            <v>美国</v>
          </cell>
          <cell r="D507" t="str">
            <v>面食/谷类</v>
          </cell>
          <cell r="E507">
            <v>748.125</v>
          </cell>
        </row>
        <row r="508">
          <cell r="A508">
            <v>1996</v>
          </cell>
          <cell r="B508">
            <v>35125</v>
          </cell>
          <cell r="C508" t="str">
            <v>加拿大</v>
          </cell>
          <cell r="D508" t="str">
            <v>肉/家禽</v>
          </cell>
          <cell r="E508">
            <v>1638</v>
          </cell>
        </row>
        <row r="509">
          <cell r="A509">
            <v>1996</v>
          </cell>
          <cell r="B509">
            <v>35125</v>
          </cell>
          <cell r="C509" t="str">
            <v>加拿大</v>
          </cell>
          <cell r="D509" t="str">
            <v>海洋食品</v>
          </cell>
          <cell r="E509">
            <v>1250</v>
          </cell>
        </row>
        <row r="510">
          <cell r="A510">
            <v>1996</v>
          </cell>
          <cell r="B510">
            <v>35125</v>
          </cell>
          <cell r="C510" t="str">
            <v>加拿大</v>
          </cell>
          <cell r="D510" t="str">
            <v>糖果</v>
          </cell>
          <cell r="E510">
            <v>400</v>
          </cell>
        </row>
        <row r="511">
          <cell r="A511">
            <v>1996</v>
          </cell>
          <cell r="B511">
            <v>35125</v>
          </cell>
          <cell r="C511" t="str">
            <v>加拿大</v>
          </cell>
          <cell r="D511" t="str">
            <v>乳制品</v>
          </cell>
          <cell r="E511">
            <v>87.5</v>
          </cell>
        </row>
        <row r="512">
          <cell r="A512">
            <v>1996</v>
          </cell>
          <cell r="B512">
            <v>35125</v>
          </cell>
          <cell r="C512" t="str">
            <v>加拿大</v>
          </cell>
          <cell r="D512" t="str">
            <v>糖果</v>
          </cell>
          <cell r="E512">
            <v>147.9</v>
          </cell>
        </row>
        <row r="513">
          <cell r="A513">
            <v>1996</v>
          </cell>
          <cell r="B513">
            <v>35125</v>
          </cell>
          <cell r="C513" t="str">
            <v>美国</v>
          </cell>
          <cell r="D513" t="str">
            <v>乳制品</v>
          </cell>
          <cell r="E513">
            <v>525</v>
          </cell>
        </row>
        <row r="514">
          <cell r="A514">
            <v>1996</v>
          </cell>
          <cell r="B514">
            <v>35125</v>
          </cell>
          <cell r="C514" t="str">
            <v>美国</v>
          </cell>
          <cell r="D514" t="str">
            <v>面食/谷类</v>
          </cell>
          <cell r="E514">
            <v>56</v>
          </cell>
        </row>
        <row r="515">
          <cell r="A515">
            <v>1996</v>
          </cell>
          <cell r="B515">
            <v>35128</v>
          </cell>
          <cell r="C515" t="str">
            <v>美国</v>
          </cell>
          <cell r="D515" t="str">
            <v>饮料</v>
          </cell>
          <cell r="E515">
            <v>15019.499988220632</v>
          </cell>
        </row>
        <row r="516">
          <cell r="A516">
            <v>1996</v>
          </cell>
          <cell r="B516">
            <v>35128</v>
          </cell>
          <cell r="C516" t="str">
            <v>美国</v>
          </cell>
          <cell r="D516" t="str">
            <v>饮料</v>
          </cell>
          <cell r="E516">
            <v>1367.9999989271164</v>
          </cell>
        </row>
        <row r="517">
          <cell r="A517">
            <v>1996</v>
          </cell>
          <cell r="B517">
            <v>35129</v>
          </cell>
          <cell r="C517" t="str">
            <v>加拿大</v>
          </cell>
          <cell r="D517" t="str">
            <v>肉/家禽</v>
          </cell>
          <cell r="E517">
            <v>98.4</v>
          </cell>
        </row>
        <row r="518">
          <cell r="A518">
            <v>1996</v>
          </cell>
          <cell r="B518">
            <v>35136</v>
          </cell>
          <cell r="C518" t="str">
            <v>美国</v>
          </cell>
          <cell r="D518" t="str">
            <v>糖果</v>
          </cell>
          <cell r="E518">
            <v>1538.9999987930059</v>
          </cell>
        </row>
        <row r="519">
          <cell r="A519">
            <v>1996</v>
          </cell>
          <cell r="B519">
            <v>35137</v>
          </cell>
          <cell r="C519" t="str">
            <v>加拿大</v>
          </cell>
          <cell r="D519" t="str">
            <v>面食/谷类</v>
          </cell>
          <cell r="E519">
            <v>350</v>
          </cell>
        </row>
        <row r="520">
          <cell r="A520">
            <v>1996</v>
          </cell>
          <cell r="B520">
            <v>35137</v>
          </cell>
          <cell r="C520" t="str">
            <v>加拿大</v>
          </cell>
          <cell r="D520" t="str">
            <v>糖果</v>
          </cell>
          <cell r="E520">
            <v>339.99999761581421</v>
          </cell>
        </row>
        <row r="521">
          <cell r="A521">
            <v>1996</v>
          </cell>
          <cell r="B521">
            <v>35137</v>
          </cell>
          <cell r="C521" t="str">
            <v>加拿大</v>
          </cell>
          <cell r="D521" t="str">
            <v>肉/家禽</v>
          </cell>
          <cell r="E521">
            <v>202.63999857902527</v>
          </cell>
        </row>
        <row r="522">
          <cell r="A522">
            <v>1996</v>
          </cell>
          <cell r="B522">
            <v>35138</v>
          </cell>
          <cell r="C522" t="str">
            <v>加拿大</v>
          </cell>
          <cell r="D522" t="str">
            <v>饮料</v>
          </cell>
          <cell r="E522">
            <v>36</v>
          </cell>
        </row>
        <row r="523">
          <cell r="A523">
            <v>1996</v>
          </cell>
          <cell r="B523">
            <v>35138</v>
          </cell>
          <cell r="C523" t="str">
            <v>加拿大</v>
          </cell>
          <cell r="D523" t="str">
            <v>糖果</v>
          </cell>
          <cell r="E523">
            <v>379.99999970197678</v>
          </cell>
        </row>
        <row r="524">
          <cell r="A524">
            <v>1996</v>
          </cell>
          <cell r="B524">
            <v>35138</v>
          </cell>
          <cell r="C524" t="str">
            <v>加拿大</v>
          </cell>
          <cell r="D524" t="str">
            <v>面食/谷类</v>
          </cell>
          <cell r="E524">
            <v>758.09999940544367</v>
          </cell>
        </row>
        <row r="525">
          <cell r="A525">
            <v>1996</v>
          </cell>
          <cell r="B525">
            <v>35138</v>
          </cell>
          <cell r="C525" t="str">
            <v>加拿大</v>
          </cell>
          <cell r="D525" t="str">
            <v>香料</v>
          </cell>
          <cell r="E525">
            <v>239.96999981179832</v>
          </cell>
        </row>
        <row r="526">
          <cell r="A526">
            <v>1996</v>
          </cell>
          <cell r="B526">
            <v>35142</v>
          </cell>
          <cell r="C526" t="str">
            <v>加拿大</v>
          </cell>
          <cell r="D526" t="str">
            <v>乳制品</v>
          </cell>
          <cell r="E526">
            <v>840</v>
          </cell>
        </row>
        <row r="527">
          <cell r="A527">
            <v>1996</v>
          </cell>
          <cell r="B527">
            <v>35142</v>
          </cell>
          <cell r="C527" t="str">
            <v>加拿大</v>
          </cell>
          <cell r="D527" t="str">
            <v>饮料</v>
          </cell>
          <cell r="E527">
            <v>10540</v>
          </cell>
        </row>
        <row r="528">
          <cell r="A528">
            <v>1996</v>
          </cell>
          <cell r="B528">
            <v>35143</v>
          </cell>
          <cell r="C528" t="str">
            <v>美国</v>
          </cell>
          <cell r="D528" t="str">
            <v>海洋食品</v>
          </cell>
          <cell r="E528">
            <v>368.93249971065671</v>
          </cell>
        </row>
        <row r="529">
          <cell r="A529">
            <v>1996</v>
          </cell>
          <cell r="B529">
            <v>35144</v>
          </cell>
          <cell r="C529" t="str">
            <v>美国</v>
          </cell>
          <cell r="D529" t="str">
            <v>香料</v>
          </cell>
          <cell r="E529">
            <v>1200</v>
          </cell>
        </row>
        <row r="530">
          <cell r="A530">
            <v>1996</v>
          </cell>
          <cell r="B530">
            <v>35144</v>
          </cell>
          <cell r="C530" t="str">
            <v>美国</v>
          </cell>
          <cell r="D530" t="str">
            <v>饮料</v>
          </cell>
          <cell r="E530">
            <v>45</v>
          </cell>
        </row>
        <row r="531">
          <cell r="A531">
            <v>1996</v>
          </cell>
          <cell r="B531">
            <v>35144</v>
          </cell>
          <cell r="C531" t="str">
            <v>美国</v>
          </cell>
          <cell r="D531" t="str">
            <v>肉/家禽</v>
          </cell>
          <cell r="E531">
            <v>2970.96</v>
          </cell>
        </row>
        <row r="532">
          <cell r="A532">
            <v>1996</v>
          </cell>
          <cell r="B532">
            <v>35144</v>
          </cell>
          <cell r="C532" t="str">
            <v>美国</v>
          </cell>
          <cell r="D532" t="str">
            <v>海洋食品</v>
          </cell>
          <cell r="E532">
            <v>906.15</v>
          </cell>
        </row>
        <row r="533">
          <cell r="A533">
            <v>1996</v>
          </cell>
          <cell r="B533">
            <v>35144</v>
          </cell>
          <cell r="C533" t="str">
            <v>美国</v>
          </cell>
          <cell r="D533" t="str">
            <v>海洋食品</v>
          </cell>
          <cell r="E533">
            <v>380</v>
          </cell>
        </row>
        <row r="534">
          <cell r="A534">
            <v>1996</v>
          </cell>
          <cell r="B534">
            <v>35144</v>
          </cell>
          <cell r="C534" t="str">
            <v>加拿大</v>
          </cell>
          <cell r="D534" t="str">
            <v>海洋食品</v>
          </cell>
          <cell r="E534">
            <v>159.59999987483025</v>
          </cell>
        </row>
        <row r="535">
          <cell r="A535">
            <v>1996</v>
          </cell>
          <cell r="B535">
            <v>35144</v>
          </cell>
          <cell r="C535" t="str">
            <v>加拿大</v>
          </cell>
          <cell r="D535" t="str">
            <v>乳制品</v>
          </cell>
          <cell r="E535">
            <v>1709.9999986588955</v>
          </cell>
        </row>
        <row r="536">
          <cell r="A536">
            <v>1996</v>
          </cell>
          <cell r="B536">
            <v>35144</v>
          </cell>
          <cell r="C536" t="str">
            <v>加拿大</v>
          </cell>
          <cell r="D536" t="str">
            <v>饮料</v>
          </cell>
          <cell r="E536">
            <v>883.499999307096</v>
          </cell>
        </row>
        <row r="537">
          <cell r="A537">
            <v>1996</v>
          </cell>
          <cell r="B537">
            <v>35150</v>
          </cell>
          <cell r="C537" t="str">
            <v>加拿大</v>
          </cell>
          <cell r="D537" t="str">
            <v>海洋食品</v>
          </cell>
          <cell r="E537">
            <v>198.75</v>
          </cell>
        </row>
        <row r="538">
          <cell r="A538">
            <v>1996</v>
          </cell>
          <cell r="B538">
            <v>35150</v>
          </cell>
          <cell r="C538" t="str">
            <v>加拿大</v>
          </cell>
          <cell r="D538" t="str">
            <v>糖果</v>
          </cell>
          <cell r="E538">
            <v>1725.5</v>
          </cell>
        </row>
        <row r="539">
          <cell r="A539">
            <v>1996</v>
          </cell>
          <cell r="B539">
            <v>35159</v>
          </cell>
          <cell r="C539" t="str">
            <v>美国</v>
          </cell>
          <cell r="D539" t="str">
            <v>糖果</v>
          </cell>
          <cell r="E539">
            <v>600</v>
          </cell>
        </row>
        <row r="540">
          <cell r="A540">
            <v>1996</v>
          </cell>
          <cell r="B540">
            <v>35159</v>
          </cell>
          <cell r="C540" t="str">
            <v>美国</v>
          </cell>
          <cell r="D540" t="str">
            <v>饮料</v>
          </cell>
          <cell r="E540">
            <v>379.75</v>
          </cell>
        </row>
        <row r="541">
          <cell r="A541">
            <v>1996</v>
          </cell>
          <cell r="B541">
            <v>35159</v>
          </cell>
          <cell r="C541" t="str">
            <v>美国</v>
          </cell>
          <cell r="D541" t="str">
            <v>香料</v>
          </cell>
          <cell r="E541">
            <v>195</v>
          </cell>
        </row>
        <row r="542">
          <cell r="A542">
            <v>1996</v>
          </cell>
          <cell r="B542">
            <v>35163</v>
          </cell>
          <cell r="C542" t="str">
            <v>美国</v>
          </cell>
          <cell r="D542" t="str">
            <v>香料</v>
          </cell>
          <cell r="E542">
            <v>500</v>
          </cell>
        </row>
        <row r="543">
          <cell r="A543">
            <v>1996</v>
          </cell>
          <cell r="B543">
            <v>35163</v>
          </cell>
          <cell r="C543" t="str">
            <v>加拿大</v>
          </cell>
          <cell r="D543" t="str">
            <v>海洋食品</v>
          </cell>
          <cell r="E543">
            <v>455.99999830126762</v>
          </cell>
        </row>
        <row r="544">
          <cell r="A544">
            <v>1996</v>
          </cell>
          <cell r="B544">
            <v>35164</v>
          </cell>
          <cell r="C544" t="str">
            <v>美国</v>
          </cell>
          <cell r="D544" t="str">
            <v>海洋食品</v>
          </cell>
          <cell r="E544">
            <v>90</v>
          </cell>
        </row>
        <row r="545">
          <cell r="A545">
            <v>1996</v>
          </cell>
          <cell r="B545">
            <v>35164</v>
          </cell>
          <cell r="C545" t="str">
            <v>美国</v>
          </cell>
          <cell r="D545" t="str">
            <v>饮料</v>
          </cell>
          <cell r="E545">
            <v>828</v>
          </cell>
        </row>
        <row r="546">
          <cell r="A546">
            <v>1996</v>
          </cell>
          <cell r="B546">
            <v>35164</v>
          </cell>
          <cell r="C546" t="str">
            <v>美国</v>
          </cell>
          <cell r="D546" t="str">
            <v>乳制品</v>
          </cell>
          <cell r="E546">
            <v>1249.5</v>
          </cell>
        </row>
        <row r="547">
          <cell r="A547">
            <v>1996</v>
          </cell>
          <cell r="B547">
            <v>35164</v>
          </cell>
          <cell r="C547" t="str">
            <v>美国</v>
          </cell>
          <cell r="D547" t="str">
            <v>乳制品</v>
          </cell>
          <cell r="E547">
            <v>564.375</v>
          </cell>
        </row>
        <row r="548">
          <cell r="A548">
            <v>1996</v>
          </cell>
          <cell r="B548">
            <v>35165</v>
          </cell>
          <cell r="C548" t="str">
            <v>加拿大</v>
          </cell>
          <cell r="D548" t="str">
            <v>乳制品</v>
          </cell>
          <cell r="E548">
            <v>412.5</v>
          </cell>
        </row>
        <row r="549">
          <cell r="A549">
            <v>1996</v>
          </cell>
          <cell r="B549">
            <v>35165</v>
          </cell>
          <cell r="C549" t="str">
            <v>加拿大</v>
          </cell>
          <cell r="D549" t="str">
            <v>糖果</v>
          </cell>
          <cell r="E549">
            <v>1109.25</v>
          </cell>
        </row>
        <row r="550">
          <cell r="A550">
            <v>1996</v>
          </cell>
          <cell r="B550">
            <v>35165</v>
          </cell>
          <cell r="C550" t="str">
            <v>加拿大</v>
          </cell>
          <cell r="D550" t="str">
            <v>糖果</v>
          </cell>
          <cell r="E550">
            <v>750</v>
          </cell>
        </row>
        <row r="551">
          <cell r="A551">
            <v>1996</v>
          </cell>
          <cell r="B551">
            <v>35165</v>
          </cell>
          <cell r="C551" t="str">
            <v>加拿大</v>
          </cell>
          <cell r="D551" t="str">
            <v>乳制品</v>
          </cell>
          <cell r="E551">
            <v>1740</v>
          </cell>
        </row>
        <row r="552">
          <cell r="A552">
            <v>1996</v>
          </cell>
          <cell r="B552">
            <v>35166</v>
          </cell>
          <cell r="C552" t="str">
            <v>美国</v>
          </cell>
          <cell r="D552" t="str">
            <v>海洋食品</v>
          </cell>
          <cell r="E552">
            <v>120</v>
          </cell>
        </row>
        <row r="553">
          <cell r="A553">
            <v>1996</v>
          </cell>
          <cell r="B553">
            <v>35166</v>
          </cell>
          <cell r="C553" t="str">
            <v>美国</v>
          </cell>
          <cell r="D553" t="str">
            <v>乳制品</v>
          </cell>
          <cell r="E553">
            <v>125</v>
          </cell>
        </row>
        <row r="554">
          <cell r="A554">
            <v>1996</v>
          </cell>
          <cell r="B554">
            <v>35170</v>
          </cell>
          <cell r="C554" t="str">
            <v>美国</v>
          </cell>
          <cell r="D554" t="str">
            <v>香料</v>
          </cell>
          <cell r="E554">
            <v>379.99999970197678</v>
          </cell>
        </row>
        <row r="555">
          <cell r="A555">
            <v>1996</v>
          </cell>
          <cell r="B555">
            <v>35170</v>
          </cell>
          <cell r="C555" t="str">
            <v>美国</v>
          </cell>
          <cell r="D555" t="str">
            <v>农产品</v>
          </cell>
          <cell r="E555">
            <v>91.2</v>
          </cell>
        </row>
        <row r="556">
          <cell r="A556">
            <v>1996</v>
          </cell>
          <cell r="B556">
            <v>35171</v>
          </cell>
          <cell r="C556" t="str">
            <v>美国</v>
          </cell>
          <cell r="D556" t="str">
            <v>糖果</v>
          </cell>
          <cell r="E556">
            <v>120</v>
          </cell>
        </row>
        <row r="557">
          <cell r="A557">
            <v>1996</v>
          </cell>
          <cell r="B557">
            <v>35171</v>
          </cell>
          <cell r="C557" t="str">
            <v>美国</v>
          </cell>
          <cell r="D557" t="str">
            <v>糖果</v>
          </cell>
          <cell r="E557">
            <v>133</v>
          </cell>
        </row>
        <row r="558">
          <cell r="A558">
            <v>1996</v>
          </cell>
          <cell r="B558">
            <v>35171</v>
          </cell>
          <cell r="C558" t="str">
            <v>美国</v>
          </cell>
          <cell r="D558" t="str">
            <v>农产品</v>
          </cell>
          <cell r="E558">
            <v>424</v>
          </cell>
        </row>
        <row r="559">
          <cell r="A559">
            <v>1996</v>
          </cell>
          <cell r="B559">
            <v>35173</v>
          </cell>
          <cell r="C559" t="str">
            <v>美国</v>
          </cell>
          <cell r="D559" t="str">
            <v>农产品</v>
          </cell>
          <cell r="E559">
            <v>1350</v>
          </cell>
        </row>
        <row r="560">
          <cell r="A560">
            <v>1996</v>
          </cell>
          <cell r="B560">
            <v>35173</v>
          </cell>
          <cell r="C560" t="str">
            <v>美国</v>
          </cell>
          <cell r="D560" t="str">
            <v>海洋食品</v>
          </cell>
          <cell r="E560">
            <v>462</v>
          </cell>
        </row>
        <row r="561">
          <cell r="A561">
            <v>1996</v>
          </cell>
          <cell r="B561">
            <v>35173</v>
          </cell>
          <cell r="C561" t="str">
            <v>美国</v>
          </cell>
          <cell r="D561" t="str">
            <v>肉/家禽</v>
          </cell>
          <cell r="E561">
            <v>656</v>
          </cell>
        </row>
        <row r="562">
          <cell r="A562">
            <v>1996</v>
          </cell>
          <cell r="B562">
            <v>35173</v>
          </cell>
          <cell r="C562" t="str">
            <v>美国</v>
          </cell>
          <cell r="D562" t="str">
            <v>乳制品</v>
          </cell>
          <cell r="E562">
            <v>324</v>
          </cell>
        </row>
        <row r="563">
          <cell r="A563">
            <v>1996</v>
          </cell>
          <cell r="B563">
            <v>35173</v>
          </cell>
          <cell r="C563" t="str">
            <v>美国</v>
          </cell>
          <cell r="D563" t="str">
            <v>饮料</v>
          </cell>
          <cell r="E563">
            <v>792</v>
          </cell>
        </row>
        <row r="564">
          <cell r="A564">
            <v>1996</v>
          </cell>
          <cell r="B564">
            <v>35174</v>
          </cell>
          <cell r="C564" t="str">
            <v>加拿大</v>
          </cell>
          <cell r="D564" t="str">
            <v>农产品</v>
          </cell>
          <cell r="E564">
            <v>848</v>
          </cell>
        </row>
        <row r="565">
          <cell r="A565">
            <v>1996</v>
          </cell>
          <cell r="B565">
            <v>35177</v>
          </cell>
          <cell r="C565" t="str">
            <v>美国</v>
          </cell>
          <cell r="D565" t="str">
            <v>糖果</v>
          </cell>
          <cell r="E565">
            <v>110.4</v>
          </cell>
        </row>
        <row r="566">
          <cell r="A566">
            <v>1996</v>
          </cell>
          <cell r="B566">
            <v>35177</v>
          </cell>
          <cell r="C566" t="str">
            <v>美国</v>
          </cell>
          <cell r="D566" t="str">
            <v>糖果</v>
          </cell>
          <cell r="E566">
            <v>800</v>
          </cell>
        </row>
        <row r="567">
          <cell r="A567">
            <v>1996</v>
          </cell>
          <cell r="B567">
            <v>35179</v>
          </cell>
          <cell r="C567" t="str">
            <v>加拿大</v>
          </cell>
          <cell r="D567" t="str">
            <v>香料</v>
          </cell>
          <cell r="E567">
            <v>439</v>
          </cell>
        </row>
        <row r="568">
          <cell r="A568">
            <v>1996</v>
          </cell>
          <cell r="B568">
            <v>35181</v>
          </cell>
          <cell r="C568" t="str">
            <v>加拿大</v>
          </cell>
          <cell r="D568" t="str">
            <v>海洋食品</v>
          </cell>
          <cell r="E568">
            <v>428.3999969959259</v>
          </cell>
        </row>
        <row r="569">
          <cell r="A569">
            <v>1996</v>
          </cell>
          <cell r="B569">
            <v>35181</v>
          </cell>
          <cell r="C569" t="str">
            <v>加拿大</v>
          </cell>
          <cell r="D569" t="str">
            <v>面食/谷类</v>
          </cell>
          <cell r="E569">
            <v>292.5</v>
          </cell>
        </row>
        <row r="570">
          <cell r="A570">
            <v>1996</v>
          </cell>
          <cell r="B570">
            <v>35184</v>
          </cell>
          <cell r="C570" t="str">
            <v>加拿大</v>
          </cell>
          <cell r="D570" t="str">
            <v>糖果</v>
          </cell>
          <cell r="E570">
            <v>959.75</v>
          </cell>
        </row>
        <row r="571">
          <cell r="A571">
            <v>1996</v>
          </cell>
          <cell r="B571">
            <v>35184</v>
          </cell>
          <cell r="C571" t="str">
            <v>加拿大</v>
          </cell>
          <cell r="D571" t="str">
            <v>饮料</v>
          </cell>
          <cell r="E571">
            <v>90</v>
          </cell>
        </row>
        <row r="572">
          <cell r="A572">
            <v>1996</v>
          </cell>
          <cell r="B572">
            <v>35184</v>
          </cell>
          <cell r="C572" t="str">
            <v>加拿大</v>
          </cell>
          <cell r="D572" t="str">
            <v>海洋食品</v>
          </cell>
          <cell r="E572">
            <v>760</v>
          </cell>
        </row>
        <row r="573">
          <cell r="A573">
            <v>1996</v>
          </cell>
          <cell r="B573">
            <v>35185</v>
          </cell>
          <cell r="C573" t="str">
            <v>加拿大</v>
          </cell>
          <cell r="D573" t="str">
            <v>农产品</v>
          </cell>
          <cell r="E573">
            <v>1800</v>
          </cell>
        </row>
        <row r="574">
          <cell r="A574">
            <v>1996</v>
          </cell>
          <cell r="B574">
            <v>35185</v>
          </cell>
          <cell r="C574" t="str">
            <v>加拿大</v>
          </cell>
          <cell r="D574" t="str">
            <v>糖果</v>
          </cell>
          <cell r="E574">
            <v>1774.799997061491</v>
          </cell>
        </row>
        <row r="575">
          <cell r="A575">
            <v>1996</v>
          </cell>
          <cell r="B575">
            <v>35186</v>
          </cell>
          <cell r="C575" t="str">
            <v>美国</v>
          </cell>
          <cell r="D575" t="str">
            <v>饮料</v>
          </cell>
          <cell r="E575">
            <v>759.99999716877937</v>
          </cell>
        </row>
        <row r="576">
          <cell r="A576">
            <v>1996</v>
          </cell>
          <cell r="B576">
            <v>35186</v>
          </cell>
          <cell r="C576" t="str">
            <v>美国</v>
          </cell>
          <cell r="D576" t="str">
            <v>饮料</v>
          </cell>
          <cell r="E576">
            <v>239.99999910593033</v>
          </cell>
        </row>
        <row r="577">
          <cell r="A577">
            <v>1996</v>
          </cell>
          <cell r="B577">
            <v>35186</v>
          </cell>
          <cell r="C577" t="str">
            <v>美国</v>
          </cell>
          <cell r="D577" t="str">
            <v>饮料</v>
          </cell>
          <cell r="E577">
            <v>1295.9999951720238</v>
          </cell>
        </row>
        <row r="578">
          <cell r="A578">
            <v>1996</v>
          </cell>
          <cell r="B578">
            <v>35186</v>
          </cell>
          <cell r="C578" t="str">
            <v>加拿大</v>
          </cell>
          <cell r="D578" t="str">
            <v>乳制品</v>
          </cell>
          <cell r="E578">
            <v>69.599999999999994</v>
          </cell>
        </row>
        <row r="579">
          <cell r="A579">
            <v>1996</v>
          </cell>
          <cell r="B579">
            <v>35187</v>
          </cell>
          <cell r="C579" t="str">
            <v>美国</v>
          </cell>
          <cell r="D579" t="str">
            <v>面食/谷类</v>
          </cell>
          <cell r="E579">
            <v>560</v>
          </cell>
        </row>
        <row r="580">
          <cell r="A580">
            <v>1996</v>
          </cell>
          <cell r="B580">
            <v>35188</v>
          </cell>
          <cell r="C580" t="str">
            <v>美国</v>
          </cell>
          <cell r="D580" t="str">
            <v>海洋食品</v>
          </cell>
          <cell r="E580">
            <v>183.34999985620379</v>
          </cell>
        </row>
        <row r="581">
          <cell r="A581">
            <v>1996</v>
          </cell>
          <cell r="B581">
            <v>35188</v>
          </cell>
          <cell r="C581" t="str">
            <v>美国</v>
          </cell>
          <cell r="D581" t="str">
            <v>农产品</v>
          </cell>
          <cell r="E581">
            <v>755.24999940767884</v>
          </cell>
        </row>
        <row r="582">
          <cell r="A582">
            <v>1996</v>
          </cell>
          <cell r="B582">
            <v>35188</v>
          </cell>
          <cell r="C582" t="str">
            <v>美国</v>
          </cell>
          <cell r="D582" t="str">
            <v>香料</v>
          </cell>
          <cell r="E582">
            <v>259.34999979659915</v>
          </cell>
        </row>
        <row r="583">
          <cell r="A583">
            <v>1996</v>
          </cell>
          <cell r="B583">
            <v>35191</v>
          </cell>
          <cell r="C583" t="str">
            <v>加拿大</v>
          </cell>
          <cell r="D583" t="str">
            <v>香料</v>
          </cell>
          <cell r="E583">
            <v>412.5</v>
          </cell>
        </row>
        <row r="584">
          <cell r="A584">
            <v>1996</v>
          </cell>
          <cell r="B584">
            <v>35191</v>
          </cell>
          <cell r="C584" t="str">
            <v>加拿大</v>
          </cell>
          <cell r="D584" t="str">
            <v>饮料</v>
          </cell>
          <cell r="E584">
            <v>101.25</v>
          </cell>
        </row>
        <row r="585">
          <cell r="A585">
            <v>1996</v>
          </cell>
          <cell r="B585">
            <v>35191</v>
          </cell>
          <cell r="C585" t="str">
            <v>加拿大</v>
          </cell>
          <cell r="D585" t="str">
            <v>香料</v>
          </cell>
          <cell r="E585">
            <v>390</v>
          </cell>
        </row>
        <row r="586">
          <cell r="A586">
            <v>1996</v>
          </cell>
          <cell r="B586">
            <v>35191</v>
          </cell>
          <cell r="C586" t="str">
            <v>加拿大</v>
          </cell>
          <cell r="D586" t="str">
            <v>海洋食品</v>
          </cell>
          <cell r="E586">
            <v>336</v>
          </cell>
        </row>
        <row r="587">
          <cell r="A587">
            <v>1996</v>
          </cell>
          <cell r="B587">
            <v>35191</v>
          </cell>
          <cell r="C587" t="str">
            <v>加拿大</v>
          </cell>
          <cell r="D587" t="str">
            <v>饮料</v>
          </cell>
          <cell r="E587">
            <v>229.49999839067459</v>
          </cell>
        </row>
        <row r="588">
          <cell r="A588">
            <v>1996</v>
          </cell>
          <cell r="B588">
            <v>35191</v>
          </cell>
          <cell r="C588" t="str">
            <v>加拿大</v>
          </cell>
          <cell r="D588" t="str">
            <v>面食/谷类</v>
          </cell>
          <cell r="E588">
            <v>285.59999799728394</v>
          </cell>
        </row>
        <row r="589">
          <cell r="A589">
            <v>1996</v>
          </cell>
          <cell r="B589">
            <v>35191</v>
          </cell>
          <cell r="C589" t="str">
            <v>加拿大</v>
          </cell>
          <cell r="D589" t="str">
            <v>肉/家禽</v>
          </cell>
          <cell r="E589">
            <v>960</v>
          </cell>
        </row>
        <row r="590">
          <cell r="A590">
            <v>1996</v>
          </cell>
          <cell r="B590">
            <v>35191</v>
          </cell>
          <cell r="C590" t="str">
            <v>加拿大</v>
          </cell>
          <cell r="D590" t="str">
            <v>饮料</v>
          </cell>
          <cell r="E590">
            <v>72</v>
          </cell>
        </row>
        <row r="591">
          <cell r="A591">
            <v>1996</v>
          </cell>
          <cell r="B591">
            <v>35191</v>
          </cell>
          <cell r="C591" t="str">
            <v>加拿大</v>
          </cell>
          <cell r="D591" t="str">
            <v>海洋食品</v>
          </cell>
          <cell r="E591">
            <v>184</v>
          </cell>
        </row>
        <row r="592">
          <cell r="A592">
            <v>1996</v>
          </cell>
          <cell r="B592">
            <v>35191</v>
          </cell>
          <cell r="C592" t="str">
            <v>加拿大</v>
          </cell>
          <cell r="D592" t="str">
            <v>面食/谷类</v>
          </cell>
          <cell r="E592">
            <v>70</v>
          </cell>
        </row>
        <row r="593">
          <cell r="A593">
            <v>1996</v>
          </cell>
          <cell r="B593">
            <v>35192</v>
          </cell>
          <cell r="C593" t="str">
            <v>加拿大</v>
          </cell>
          <cell r="D593" t="str">
            <v>饮料</v>
          </cell>
          <cell r="E593">
            <v>144</v>
          </cell>
        </row>
        <row r="594">
          <cell r="A594">
            <v>1996</v>
          </cell>
          <cell r="B594">
            <v>35192</v>
          </cell>
          <cell r="C594" t="str">
            <v>加拿大</v>
          </cell>
          <cell r="D594" t="str">
            <v>肉/家禽</v>
          </cell>
          <cell r="E594">
            <v>185.685</v>
          </cell>
        </row>
        <row r="595">
          <cell r="A595">
            <v>1996</v>
          </cell>
          <cell r="B595">
            <v>35194</v>
          </cell>
          <cell r="C595" t="str">
            <v>美国</v>
          </cell>
          <cell r="D595" t="str">
            <v>糖果</v>
          </cell>
          <cell r="E595">
            <v>436.99999965727329</v>
          </cell>
        </row>
        <row r="596">
          <cell r="A596">
            <v>1996</v>
          </cell>
          <cell r="B596">
            <v>35194</v>
          </cell>
          <cell r="C596" t="str">
            <v>美国</v>
          </cell>
          <cell r="D596" t="str">
            <v>乳制品</v>
          </cell>
          <cell r="E596">
            <v>1162.7999990880489</v>
          </cell>
        </row>
        <row r="597">
          <cell r="A597">
            <v>1996</v>
          </cell>
          <cell r="B597">
            <v>35194</v>
          </cell>
          <cell r="C597" t="str">
            <v>美国</v>
          </cell>
          <cell r="D597" t="str">
            <v>乳制品</v>
          </cell>
          <cell r="E597">
            <v>1225.4999990388751</v>
          </cell>
        </row>
        <row r="598">
          <cell r="A598">
            <v>1996</v>
          </cell>
          <cell r="B598">
            <v>35198</v>
          </cell>
          <cell r="C598" t="str">
            <v>加拿大</v>
          </cell>
          <cell r="D598" t="str">
            <v>乳制品</v>
          </cell>
          <cell r="E598">
            <v>760</v>
          </cell>
        </row>
        <row r="599">
          <cell r="A599">
            <v>1996</v>
          </cell>
          <cell r="B599">
            <v>35198</v>
          </cell>
          <cell r="C599" t="str">
            <v>加拿大</v>
          </cell>
          <cell r="D599" t="str">
            <v>海洋食品</v>
          </cell>
          <cell r="E599">
            <v>625</v>
          </cell>
        </row>
        <row r="600">
          <cell r="A600">
            <v>1996</v>
          </cell>
          <cell r="B600">
            <v>35198</v>
          </cell>
          <cell r="C600" t="str">
            <v>加拿大</v>
          </cell>
          <cell r="D600" t="str">
            <v>面食/谷类</v>
          </cell>
          <cell r="E600">
            <v>190</v>
          </cell>
        </row>
        <row r="601">
          <cell r="A601">
            <v>1996</v>
          </cell>
          <cell r="B601">
            <v>35199</v>
          </cell>
          <cell r="C601" t="str">
            <v>美国</v>
          </cell>
          <cell r="D601" t="str">
            <v>海洋食品</v>
          </cell>
          <cell r="E601">
            <v>632.39999556541443</v>
          </cell>
        </row>
        <row r="602">
          <cell r="A602">
            <v>1996</v>
          </cell>
          <cell r="B602">
            <v>35199</v>
          </cell>
          <cell r="C602" t="str">
            <v>美国</v>
          </cell>
          <cell r="D602" t="str">
            <v>饮料</v>
          </cell>
          <cell r="E602">
            <v>156.75</v>
          </cell>
        </row>
        <row r="603">
          <cell r="A603">
            <v>1996</v>
          </cell>
          <cell r="B603">
            <v>35199</v>
          </cell>
          <cell r="C603" t="str">
            <v>美国</v>
          </cell>
          <cell r="D603" t="str">
            <v>糖果</v>
          </cell>
          <cell r="E603">
            <v>1215</v>
          </cell>
        </row>
        <row r="604">
          <cell r="A604">
            <v>1996</v>
          </cell>
          <cell r="B604">
            <v>35199</v>
          </cell>
          <cell r="C604" t="str">
            <v>美国</v>
          </cell>
          <cell r="D604" t="str">
            <v>糖果</v>
          </cell>
          <cell r="E604">
            <v>1967.49</v>
          </cell>
        </row>
        <row r="605">
          <cell r="A605">
            <v>1996</v>
          </cell>
          <cell r="B605">
            <v>35199</v>
          </cell>
          <cell r="C605" t="str">
            <v>美国</v>
          </cell>
          <cell r="D605" t="str">
            <v>农产品</v>
          </cell>
          <cell r="E605">
            <v>1749</v>
          </cell>
        </row>
        <row r="606">
          <cell r="A606">
            <v>1996</v>
          </cell>
          <cell r="B606">
            <v>35199</v>
          </cell>
          <cell r="C606" t="str">
            <v>美国</v>
          </cell>
          <cell r="D606" t="str">
            <v>乳制品</v>
          </cell>
          <cell r="E606">
            <v>1218</v>
          </cell>
        </row>
        <row r="607">
          <cell r="A607">
            <v>1996</v>
          </cell>
          <cell r="B607">
            <v>35201</v>
          </cell>
          <cell r="C607" t="str">
            <v>美国</v>
          </cell>
          <cell r="D607" t="str">
            <v>肉/家禽</v>
          </cell>
          <cell r="E607">
            <v>840</v>
          </cell>
        </row>
        <row r="608">
          <cell r="A608">
            <v>1996</v>
          </cell>
          <cell r="B608">
            <v>35201</v>
          </cell>
          <cell r="C608" t="str">
            <v>美国</v>
          </cell>
          <cell r="D608" t="str">
            <v>乳制品</v>
          </cell>
          <cell r="E608">
            <v>1320</v>
          </cell>
        </row>
        <row r="609">
          <cell r="A609">
            <v>1996</v>
          </cell>
          <cell r="B609">
            <v>35202</v>
          </cell>
          <cell r="C609" t="str">
            <v>加拿大</v>
          </cell>
          <cell r="D609" t="str">
            <v>饮料</v>
          </cell>
          <cell r="E609">
            <v>1425</v>
          </cell>
        </row>
        <row r="610">
          <cell r="A610">
            <v>1996</v>
          </cell>
          <cell r="B610">
            <v>35202</v>
          </cell>
          <cell r="C610" t="str">
            <v>加拿大</v>
          </cell>
          <cell r="D610" t="str">
            <v>香料</v>
          </cell>
          <cell r="E610">
            <v>1494.5</v>
          </cell>
        </row>
        <row r="611">
          <cell r="A611">
            <v>1996</v>
          </cell>
          <cell r="B611">
            <v>35202</v>
          </cell>
          <cell r="C611" t="str">
            <v>加拿大</v>
          </cell>
          <cell r="D611" t="str">
            <v>肉/家禽</v>
          </cell>
          <cell r="E611">
            <v>5570.55</v>
          </cell>
        </row>
        <row r="612">
          <cell r="A612">
            <v>1996</v>
          </cell>
          <cell r="B612">
            <v>35202</v>
          </cell>
          <cell r="C612" t="str">
            <v>加拿大</v>
          </cell>
          <cell r="D612" t="str">
            <v>乳制品</v>
          </cell>
          <cell r="E612">
            <v>4125</v>
          </cell>
        </row>
        <row r="613">
          <cell r="A613">
            <v>1996</v>
          </cell>
          <cell r="B613">
            <v>35202</v>
          </cell>
          <cell r="C613" t="str">
            <v>加拿大</v>
          </cell>
          <cell r="D613" t="str">
            <v>饮料</v>
          </cell>
          <cell r="E613">
            <v>810</v>
          </cell>
        </row>
        <row r="614">
          <cell r="A614">
            <v>1996</v>
          </cell>
          <cell r="B614">
            <v>35202</v>
          </cell>
          <cell r="C614" t="str">
            <v>加拿大</v>
          </cell>
          <cell r="D614" t="str">
            <v>海洋食品</v>
          </cell>
          <cell r="E614">
            <v>480</v>
          </cell>
        </row>
        <row r="615">
          <cell r="A615">
            <v>1996</v>
          </cell>
          <cell r="B615">
            <v>35202</v>
          </cell>
          <cell r="C615" t="str">
            <v>加拿大</v>
          </cell>
          <cell r="D615" t="str">
            <v>饮料</v>
          </cell>
          <cell r="E615">
            <v>94.5</v>
          </cell>
        </row>
        <row r="616">
          <cell r="A616">
            <v>1996</v>
          </cell>
          <cell r="B616">
            <v>35202</v>
          </cell>
          <cell r="C616" t="str">
            <v>加拿大</v>
          </cell>
          <cell r="D616" t="str">
            <v>面食/谷类</v>
          </cell>
          <cell r="E616">
            <v>665</v>
          </cell>
        </row>
        <row r="617">
          <cell r="A617">
            <v>1996</v>
          </cell>
          <cell r="B617">
            <v>35202</v>
          </cell>
          <cell r="C617" t="str">
            <v>加拿大</v>
          </cell>
          <cell r="D617" t="str">
            <v>乳制品</v>
          </cell>
          <cell r="E617">
            <v>344</v>
          </cell>
        </row>
        <row r="618">
          <cell r="A618">
            <v>1996</v>
          </cell>
          <cell r="B618">
            <v>35202</v>
          </cell>
          <cell r="C618" t="str">
            <v>加拿大</v>
          </cell>
          <cell r="D618" t="str">
            <v>海洋食品</v>
          </cell>
          <cell r="E618">
            <v>665</v>
          </cell>
        </row>
        <row r="619">
          <cell r="A619">
            <v>1996</v>
          </cell>
          <cell r="B619">
            <v>35202</v>
          </cell>
          <cell r="C619" t="str">
            <v>加拿大</v>
          </cell>
          <cell r="D619" t="str">
            <v>饮料</v>
          </cell>
          <cell r="E619">
            <v>6587.5</v>
          </cell>
        </row>
        <row r="620">
          <cell r="A620">
            <v>1996</v>
          </cell>
          <cell r="B620">
            <v>35202</v>
          </cell>
          <cell r="C620" t="str">
            <v>加拿大</v>
          </cell>
          <cell r="D620" t="str">
            <v>乳制品</v>
          </cell>
          <cell r="E620">
            <v>1650</v>
          </cell>
        </row>
        <row r="621">
          <cell r="A621">
            <v>1996</v>
          </cell>
          <cell r="B621">
            <v>35205</v>
          </cell>
          <cell r="C621" t="str">
            <v>加拿大</v>
          </cell>
          <cell r="D621" t="str">
            <v>糖果</v>
          </cell>
          <cell r="E621">
            <v>134.99999977648258</v>
          </cell>
        </row>
        <row r="622">
          <cell r="A622">
            <v>1996</v>
          </cell>
          <cell r="B622">
            <v>35205</v>
          </cell>
          <cell r="C622" t="str">
            <v>加拿大</v>
          </cell>
          <cell r="D622" t="str">
            <v>香料</v>
          </cell>
          <cell r="E622">
            <v>233.4</v>
          </cell>
        </row>
        <row r="623">
          <cell r="A623">
            <v>1996</v>
          </cell>
          <cell r="B623">
            <v>35205</v>
          </cell>
          <cell r="C623" t="str">
            <v>加拿大</v>
          </cell>
          <cell r="D623" t="str">
            <v>香料</v>
          </cell>
          <cell r="E623">
            <v>171</v>
          </cell>
        </row>
        <row r="624">
          <cell r="A624">
            <v>1996</v>
          </cell>
          <cell r="B624">
            <v>35205</v>
          </cell>
          <cell r="C624" t="str">
            <v>美国</v>
          </cell>
          <cell r="D624" t="str">
            <v>海洋食品</v>
          </cell>
          <cell r="E624">
            <v>42</v>
          </cell>
        </row>
        <row r="625">
          <cell r="A625">
            <v>1996</v>
          </cell>
          <cell r="B625">
            <v>35205</v>
          </cell>
          <cell r="C625" t="str">
            <v>美国</v>
          </cell>
          <cell r="D625" t="str">
            <v>乳制品</v>
          </cell>
          <cell r="E625">
            <v>1650</v>
          </cell>
        </row>
        <row r="626">
          <cell r="A626">
            <v>1996</v>
          </cell>
          <cell r="B626">
            <v>35207</v>
          </cell>
          <cell r="C626" t="str">
            <v>加拿大</v>
          </cell>
          <cell r="D626" t="str">
            <v>糖果</v>
          </cell>
          <cell r="E626">
            <v>200</v>
          </cell>
        </row>
        <row r="627">
          <cell r="A627">
            <v>1996</v>
          </cell>
          <cell r="B627">
            <v>35208</v>
          </cell>
          <cell r="C627" t="str">
            <v>美国</v>
          </cell>
          <cell r="D627" t="str">
            <v>乳制品</v>
          </cell>
          <cell r="E627">
            <v>721.99999943375587</v>
          </cell>
        </row>
        <row r="628">
          <cell r="A628">
            <v>1996</v>
          </cell>
          <cell r="B628">
            <v>35208</v>
          </cell>
          <cell r="C628" t="str">
            <v>美国</v>
          </cell>
          <cell r="D628" t="str">
            <v>乳制品</v>
          </cell>
          <cell r="E628">
            <v>455.99999964237213</v>
          </cell>
        </row>
        <row r="629">
          <cell r="A629">
            <v>1996</v>
          </cell>
          <cell r="B629">
            <v>35208</v>
          </cell>
          <cell r="C629" t="str">
            <v>美国</v>
          </cell>
          <cell r="D629" t="str">
            <v>饮料</v>
          </cell>
          <cell r="E629">
            <v>307.79999975860119</v>
          </cell>
        </row>
        <row r="630">
          <cell r="A630">
            <v>1996</v>
          </cell>
          <cell r="B630">
            <v>35214</v>
          </cell>
          <cell r="C630" t="str">
            <v>美国</v>
          </cell>
          <cell r="D630" t="str">
            <v>糖果</v>
          </cell>
          <cell r="E630">
            <v>30</v>
          </cell>
        </row>
        <row r="631">
          <cell r="A631">
            <v>1996</v>
          </cell>
          <cell r="B631">
            <v>35214</v>
          </cell>
          <cell r="C631" t="str">
            <v>美国</v>
          </cell>
          <cell r="D631" t="str">
            <v>乳制品</v>
          </cell>
          <cell r="E631">
            <v>714</v>
          </cell>
        </row>
        <row r="632">
          <cell r="A632">
            <v>1996</v>
          </cell>
          <cell r="B632">
            <v>35214</v>
          </cell>
          <cell r="C632" t="str">
            <v>美国</v>
          </cell>
          <cell r="D632" t="str">
            <v>香料</v>
          </cell>
          <cell r="E632">
            <v>114</v>
          </cell>
        </row>
        <row r="633">
          <cell r="A633">
            <v>1996</v>
          </cell>
          <cell r="B633">
            <v>35215</v>
          </cell>
          <cell r="C633" t="str">
            <v>加拿大</v>
          </cell>
          <cell r="D633" t="str">
            <v>乳制品</v>
          </cell>
          <cell r="E633">
            <v>510</v>
          </cell>
        </row>
        <row r="634">
          <cell r="A634">
            <v>1996</v>
          </cell>
          <cell r="B634">
            <v>35216</v>
          </cell>
          <cell r="C634" t="str">
            <v>加拿大</v>
          </cell>
          <cell r="D634" t="str">
            <v>肉/家禽</v>
          </cell>
          <cell r="E634">
            <v>2702.6999955251813</v>
          </cell>
        </row>
        <row r="635">
          <cell r="A635">
            <v>1996</v>
          </cell>
          <cell r="B635">
            <v>35216</v>
          </cell>
          <cell r="C635" t="str">
            <v>加拿大</v>
          </cell>
          <cell r="D635" t="str">
            <v>海洋食品</v>
          </cell>
          <cell r="E635">
            <v>115.8</v>
          </cell>
        </row>
        <row r="636">
          <cell r="A636">
            <v>1996</v>
          </cell>
          <cell r="B636">
            <v>35216</v>
          </cell>
          <cell r="C636" t="str">
            <v>加拿大</v>
          </cell>
          <cell r="D636" t="str">
            <v>肉/家禽</v>
          </cell>
          <cell r="E636">
            <v>737.99999877810478</v>
          </cell>
        </row>
        <row r="637">
          <cell r="A637">
            <v>1996</v>
          </cell>
          <cell r="B637">
            <v>35216</v>
          </cell>
          <cell r="C637" t="str">
            <v>加拿大</v>
          </cell>
          <cell r="D637" t="str">
            <v>肉/家禽</v>
          </cell>
          <cell r="E637">
            <v>86.399999856948853</v>
          </cell>
        </row>
        <row r="638">
          <cell r="A638">
            <v>1996</v>
          </cell>
          <cell r="B638">
            <v>35216</v>
          </cell>
          <cell r="C638" t="str">
            <v>加拿大</v>
          </cell>
          <cell r="D638" t="str">
            <v>糖果</v>
          </cell>
          <cell r="E638">
            <v>687.5</v>
          </cell>
        </row>
        <row r="639">
          <cell r="A639">
            <v>1996</v>
          </cell>
          <cell r="B639">
            <v>35216</v>
          </cell>
          <cell r="C639" t="str">
            <v>加拿大</v>
          </cell>
          <cell r="D639" t="str">
            <v>糖果</v>
          </cell>
          <cell r="E639">
            <v>52.35</v>
          </cell>
        </row>
        <row r="640">
          <cell r="A640">
            <v>1996</v>
          </cell>
          <cell r="B640">
            <v>35216</v>
          </cell>
          <cell r="C640" t="str">
            <v>加拿大</v>
          </cell>
          <cell r="D640" t="str">
            <v>糖果</v>
          </cell>
          <cell r="E640">
            <v>386.4</v>
          </cell>
        </row>
        <row r="641">
          <cell r="A641">
            <v>1996</v>
          </cell>
          <cell r="B641">
            <v>35216</v>
          </cell>
          <cell r="C641" t="str">
            <v>加拿大</v>
          </cell>
          <cell r="D641" t="str">
            <v>饮料</v>
          </cell>
          <cell r="E641">
            <v>490</v>
          </cell>
        </row>
        <row r="642">
          <cell r="A642">
            <v>1996</v>
          </cell>
          <cell r="B642">
            <v>35219</v>
          </cell>
          <cell r="C642" t="str">
            <v>美国</v>
          </cell>
          <cell r="D642" t="str">
            <v>海洋食品</v>
          </cell>
          <cell r="E642">
            <v>86.85</v>
          </cell>
        </row>
        <row r="643">
          <cell r="A643">
            <v>1996</v>
          </cell>
          <cell r="B643">
            <v>35220</v>
          </cell>
          <cell r="C643" t="str">
            <v>美国</v>
          </cell>
          <cell r="D643" t="str">
            <v>饮料</v>
          </cell>
          <cell r="E643">
            <v>611.99999570846558</v>
          </cell>
        </row>
        <row r="644">
          <cell r="A644">
            <v>1996</v>
          </cell>
          <cell r="B644">
            <v>35220</v>
          </cell>
          <cell r="C644" t="str">
            <v>美国</v>
          </cell>
          <cell r="D644" t="str">
            <v>饮料</v>
          </cell>
          <cell r="E644">
            <v>322.9999977350235</v>
          </cell>
        </row>
        <row r="645">
          <cell r="A645">
            <v>1996</v>
          </cell>
          <cell r="B645">
            <v>35220</v>
          </cell>
          <cell r="C645" t="str">
            <v>美国</v>
          </cell>
          <cell r="D645" t="str">
            <v>糖果</v>
          </cell>
          <cell r="E645">
            <v>444.97499687969685</v>
          </cell>
        </row>
        <row r="646">
          <cell r="A646">
            <v>1996</v>
          </cell>
          <cell r="B646">
            <v>35220</v>
          </cell>
          <cell r="C646" t="str">
            <v>美国</v>
          </cell>
          <cell r="D646" t="str">
            <v>乳制品</v>
          </cell>
          <cell r="E646">
            <v>250</v>
          </cell>
        </row>
        <row r="647">
          <cell r="A647">
            <v>1996</v>
          </cell>
          <cell r="B647">
            <v>35221</v>
          </cell>
          <cell r="C647" t="str">
            <v>加拿大</v>
          </cell>
          <cell r="D647" t="str">
            <v>饮料</v>
          </cell>
          <cell r="E647">
            <v>364.7999986410141</v>
          </cell>
        </row>
        <row r="648">
          <cell r="A648">
            <v>1996</v>
          </cell>
          <cell r="B648">
            <v>35221</v>
          </cell>
          <cell r="C648" t="str">
            <v>加拿大</v>
          </cell>
          <cell r="D648" t="str">
            <v>香料</v>
          </cell>
          <cell r="E648">
            <v>40</v>
          </cell>
        </row>
        <row r="649">
          <cell r="A649">
            <v>1996</v>
          </cell>
          <cell r="B649">
            <v>35221</v>
          </cell>
          <cell r="C649" t="str">
            <v>加拿大</v>
          </cell>
          <cell r="D649" t="str">
            <v>香料</v>
          </cell>
          <cell r="E649">
            <v>22</v>
          </cell>
        </row>
        <row r="650">
          <cell r="A650">
            <v>1996</v>
          </cell>
          <cell r="B650">
            <v>35221</v>
          </cell>
          <cell r="C650" t="str">
            <v>加拿大</v>
          </cell>
          <cell r="D650" t="str">
            <v>香料</v>
          </cell>
          <cell r="E650">
            <v>24.500000011175871</v>
          </cell>
        </row>
        <row r="651">
          <cell r="A651">
            <v>1996</v>
          </cell>
          <cell r="B651">
            <v>35221</v>
          </cell>
          <cell r="C651" t="str">
            <v>加拿大</v>
          </cell>
          <cell r="D651" t="str">
            <v>农产品</v>
          </cell>
          <cell r="E651">
            <v>28.499999977648258</v>
          </cell>
        </row>
        <row r="652">
          <cell r="A652">
            <v>1996</v>
          </cell>
          <cell r="B652">
            <v>35221</v>
          </cell>
          <cell r="C652" t="str">
            <v>加拿大</v>
          </cell>
          <cell r="D652" t="str">
            <v>香料</v>
          </cell>
          <cell r="E652">
            <v>71.99999988079071</v>
          </cell>
        </row>
        <row r="653">
          <cell r="A653">
            <v>1996</v>
          </cell>
          <cell r="B653">
            <v>35221</v>
          </cell>
          <cell r="C653" t="str">
            <v>加拿大</v>
          </cell>
          <cell r="D653" t="str">
            <v>海洋食品</v>
          </cell>
          <cell r="E653">
            <v>31</v>
          </cell>
        </row>
        <row r="654">
          <cell r="A654">
            <v>1996</v>
          </cell>
          <cell r="B654">
            <v>35221</v>
          </cell>
          <cell r="C654" t="str">
            <v>加拿大</v>
          </cell>
          <cell r="D654" t="str">
            <v>乳制品</v>
          </cell>
          <cell r="E654">
            <v>72.199999943375587</v>
          </cell>
        </row>
        <row r="655">
          <cell r="A655">
            <v>1996</v>
          </cell>
          <cell r="B655">
            <v>35221</v>
          </cell>
          <cell r="C655" t="str">
            <v>加拿大</v>
          </cell>
          <cell r="D655" t="str">
            <v>海洋食品</v>
          </cell>
          <cell r="E655">
            <v>24</v>
          </cell>
        </row>
        <row r="656">
          <cell r="A656">
            <v>1996</v>
          </cell>
          <cell r="B656">
            <v>35221</v>
          </cell>
          <cell r="C656" t="str">
            <v>加拿大</v>
          </cell>
          <cell r="D656" t="str">
            <v>农产品</v>
          </cell>
          <cell r="E656">
            <v>22.55250001559034</v>
          </cell>
        </row>
        <row r="657">
          <cell r="A657">
            <v>1996</v>
          </cell>
          <cell r="B657">
            <v>35221</v>
          </cell>
          <cell r="C657" t="str">
            <v>加拿大</v>
          </cell>
          <cell r="D657" t="str">
            <v>糖果</v>
          </cell>
          <cell r="E657">
            <v>33.853000023402274</v>
          </cell>
        </row>
        <row r="658">
          <cell r="A658">
            <v>1996</v>
          </cell>
          <cell r="B658">
            <v>35221</v>
          </cell>
          <cell r="C658" t="str">
            <v>加拿大</v>
          </cell>
          <cell r="D658" t="str">
            <v>糖果</v>
          </cell>
          <cell r="E658">
            <v>77.760000072419643</v>
          </cell>
        </row>
        <row r="659">
          <cell r="A659">
            <v>1996</v>
          </cell>
          <cell r="B659">
            <v>35221</v>
          </cell>
          <cell r="C659" t="str">
            <v>加拿大</v>
          </cell>
          <cell r="D659" t="str">
            <v>面食/谷类</v>
          </cell>
          <cell r="E659">
            <v>18</v>
          </cell>
        </row>
        <row r="660">
          <cell r="A660">
            <v>1996</v>
          </cell>
          <cell r="B660">
            <v>35221</v>
          </cell>
          <cell r="C660" t="str">
            <v>加拿大</v>
          </cell>
          <cell r="D660" t="str">
            <v>乳制品</v>
          </cell>
          <cell r="E660">
            <v>32</v>
          </cell>
        </row>
        <row r="661">
          <cell r="A661">
            <v>1996</v>
          </cell>
          <cell r="B661">
            <v>35221</v>
          </cell>
          <cell r="C661" t="str">
            <v>加拿大</v>
          </cell>
          <cell r="D661" t="str">
            <v>饮料</v>
          </cell>
          <cell r="E661">
            <v>34.19999997317791</v>
          </cell>
        </row>
        <row r="662">
          <cell r="A662">
            <v>1996</v>
          </cell>
          <cell r="B662">
            <v>35221</v>
          </cell>
          <cell r="C662" t="str">
            <v>加拿大</v>
          </cell>
          <cell r="D662" t="str">
            <v>海洋食品</v>
          </cell>
          <cell r="E662">
            <v>28.95</v>
          </cell>
        </row>
        <row r="663">
          <cell r="A663">
            <v>1996</v>
          </cell>
          <cell r="B663">
            <v>35221</v>
          </cell>
          <cell r="C663" t="str">
            <v>加拿大</v>
          </cell>
          <cell r="D663" t="str">
            <v>海洋食品</v>
          </cell>
          <cell r="E663">
            <v>35.280000016093254</v>
          </cell>
        </row>
        <row r="664">
          <cell r="A664">
            <v>1996</v>
          </cell>
          <cell r="B664">
            <v>35221</v>
          </cell>
          <cell r="C664" t="str">
            <v>加拿大</v>
          </cell>
          <cell r="D664" t="str">
            <v>面食/谷类</v>
          </cell>
          <cell r="E664">
            <v>14</v>
          </cell>
        </row>
        <row r="665">
          <cell r="A665">
            <v>1996</v>
          </cell>
          <cell r="B665">
            <v>35221</v>
          </cell>
          <cell r="C665" t="str">
            <v>加拿大</v>
          </cell>
          <cell r="D665" t="str">
            <v>肉/家禽</v>
          </cell>
          <cell r="E665">
            <v>48</v>
          </cell>
        </row>
        <row r="666">
          <cell r="A666">
            <v>1996</v>
          </cell>
          <cell r="B666">
            <v>35221</v>
          </cell>
          <cell r="C666" t="str">
            <v>加拿大</v>
          </cell>
          <cell r="D666" t="str">
            <v>乳制品</v>
          </cell>
          <cell r="E666">
            <v>63.920000091195107</v>
          </cell>
        </row>
        <row r="667">
          <cell r="A667">
            <v>1996</v>
          </cell>
          <cell r="B667">
            <v>35221</v>
          </cell>
          <cell r="C667" t="str">
            <v>加拿大</v>
          </cell>
          <cell r="D667" t="str">
            <v>面食/谷类</v>
          </cell>
          <cell r="E667">
            <v>64.505000044591725</v>
          </cell>
        </row>
        <row r="668">
          <cell r="A668">
            <v>1996</v>
          </cell>
          <cell r="B668">
            <v>35221</v>
          </cell>
          <cell r="C668" t="str">
            <v>加拿大</v>
          </cell>
          <cell r="D668" t="str">
            <v>香料</v>
          </cell>
          <cell r="E668">
            <v>17</v>
          </cell>
        </row>
        <row r="669">
          <cell r="A669">
            <v>1996</v>
          </cell>
          <cell r="B669">
            <v>35221</v>
          </cell>
          <cell r="C669" t="str">
            <v>加拿大</v>
          </cell>
          <cell r="D669" t="str">
            <v>海洋食品</v>
          </cell>
          <cell r="E669">
            <v>29.700000006705523</v>
          </cell>
        </row>
        <row r="670">
          <cell r="A670">
            <v>1996</v>
          </cell>
          <cell r="B670">
            <v>35221</v>
          </cell>
          <cell r="C670" t="str">
            <v>加拿大</v>
          </cell>
          <cell r="D670" t="str">
            <v>饮料</v>
          </cell>
          <cell r="E670">
            <v>31</v>
          </cell>
        </row>
        <row r="671">
          <cell r="A671">
            <v>1996</v>
          </cell>
          <cell r="B671">
            <v>35221</v>
          </cell>
          <cell r="C671" t="str">
            <v>加拿大</v>
          </cell>
          <cell r="D671" t="str">
            <v>香料</v>
          </cell>
          <cell r="E671">
            <v>26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透视表题1"/>
      <sheetName val="透视表题2"/>
      <sheetName val="D函数2"/>
      <sheetName val="D函数第2题透视表"/>
      <sheetName val="D函数2答案"/>
      <sheetName val="D函数1"/>
      <sheetName val="D函数1答案"/>
    </sheetNames>
    <sheetDataSet>
      <sheetData sheetId="0"/>
      <sheetData sheetId="1"/>
      <sheetData sheetId="2">
        <row r="1">
          <cell r="A1" t="str">
            <v>订购日期</v>
          </cell>
          <cell r="B1" t="str">
            <v>货主国家</v>
          </cell>
          <cell r="C1" t="str">
            <v>类别名称</v>
          </cell>
          <cell r="D1" t="str">
            <v>销售额</v>
          </cell>
        </row>
        <row r="2">
          <cell r="A2">
            <v>34551</v>
          </cell>
          <cell r="B2" t="str">
            <v>英国</v>
          </cell>
          <cell r="C2" t="str">
            <v>农产品</v>
          </cell>
          <cell r="D2">
            <v>167.4</v>
          </cell>
        </row>
        <row r="3">
          <cell r="A3">
            <v>34551</v>
          </cell>
          <cell r="B3" t="str">
            <v>英国</v>
          </cell>
          <cell r="C3" t="str">
            <v>农产品</v>
          </cell>
          <cell r="D3">
            <v>1696</v>
          </cell>
        </row>
        <row r="4">
          <cell r="A4">
            <v>34565</v>
          </cell>
          <cell r="B4" t="str">
            <v>英国</v>
          </cell>
          <cell r="C4" t="str">
            <v>海洋食品</v>
          </cell>
          <cell r="D4">
            <v>92.4</v>
          </cell>
        </row>
        <row r="5">
          <cell r="A5">
            <v>34565</v>
          </cell>
          <cell r="B5" t="str">
            <v>英国</v>
          </cell>
          <cell r="C5" t="str">
            <v>面食/谷类</v>
          </cell>
          <cell r="D5">
            <v>780</v>
          </cell>
        </row>
        <row r="6">
          <cell r="A6">
            <v>34565</v>
          </cell>
          <cell r="B6" t="str">
            <v>英国</v>
          </cell>
          <cell r="C6" t="str">
            <v>糖果</v>
          </cell>
          <cell r="D6">
            <v>443.25</v>
          </cell>
        </row>
        <row r="7">
          <cell r="A7">
            <v>34565</v>
          </cell>
          <cell r="B7" t="str">
            <v>英国</v>
          </cell>
          <cell r="C7" t="str">
            <v>饮料</v>
          </cell>
          <cell r="D7">
            <v>189</v>
          </cell>
        </row>
        <row r="8">
          <cell r="A8">
            <v>34568</v>
          </cell>
          <cell r="B8" t="str">
            <v>法国</v>
          </cell>
          <cell r="C8" t="str">
            <v>香料</v>
          </cell>
          <cell r="D8">
            <v>163.19999939203262</v>
          </cell>
        </row>
        <row r="9">
          <cell r="A9">
            <v>34568</v>
          </cell>
          <cell r="B9" t="str">
            <v>法国</v>
          </cell>
          <cell r="C9" t="str">
            <v>农产品</v>
          </cell>
          <cell r="D9">
            <v>360</v>
          </cell>
        </row>
        <row r="10">
          <cell r="A10">
            <v>34568</v>
          </cell>
          <cell r="B10" t="str">
            <v>法国</v>
          </cell>
          <cell r="C10" t="str">
            <v>面食/谷类</v>
          </cell>
          <cell r="D10">
            <v>60.8</v>
          </cell>
        </row>
        <row r="11">
          <cell r="A11">
            <v>34575</v>
          </cell>
          <cell r="B11" t="str">
            <v>英国</v>
          </cell>
          <cell r="C11" t="str">
            <v>海洋食品</v>
          </cell>
          <cell r="D11">
            <v>735</v>
          </cell>
        </row>
        <row r="12">
          <cell r="A12">
            <v>34575</v>
          </cell>
          <cell r="B12" t="str">
            <v>英国</v>
          </cell>
          <cell r="C12" t="str">
            <v>乳制品</v>
          </cell>
          <cell r="D12">
            <v>2617.9999816417694</v>
          </cell>
        </row>
        <row r="13">
          <cell r="A13">
            <v>34575</v>
          </cell>
          <cell r="B13" t="str">
            <v>英国</v>
          </cell>
          <cell r="C13" t="str">
            <v>饮料</v>
          </cell>
          <cell r="D13">
            <v>183.59999871253967</v>
          </cell>
        </row>
        <row r="14">
          <cell r="A14">
            <v>34577</v>
          </cell>
          <cell r="B14" t="str">
            <v>法国</v>
          </cell>
          <cell r="C14" t="str">
            <v>乳制品</v>
          </cell>
          <cell r="D14">
            <v>113.99999991059303</v>
          </cell>
        </row>
        <row r="15">
          <cell r="A15">
            <v>34577</v>
          </cell>
          <cell r="B15" t="str">
            <v>法国</v>
          </cell>
          <cell r="C15" t="str">
            <v>乳制品</v>
          </cell>
          <cell r="D15">
            <v>528.19999958574772</v>
          </cell>
        </row>
        <row r="16">
          <cell r="A16">
            <v>34578</v>
          </cell>
          <cell r="B16" t="str">
            <v>法国</v>
          </cell>
          <cell r="C16" t="str">
            <v>乳制品</v>
          </cell>
          <cell r="D16">
            <v>48</v>
          </cell>
        </row>
        <row r="17">
          <cell r="A17">
            <v>34579</v>
          </cell>
          <cell r="B17" t="str">
            <v>法国</v>
          </cell>
          <cell r="C17" t="str">
            <v>糖果</v>
          </cell>
          <cell r="D17">
            <v>388.8</v>
          </cell>
        </row>
        <row r="18">
          <cell r="A18">
            <v>34579</v>
          </cell>
          <cell r="B18" t="str">
            <v>法国</v>
          </cell>
          <cell r="C18" t="str">
            <v>乳制品</v>
          </cell>
          <cell r="D18">
            <v>400</v>
          </cell>
        </row>
        <row r="19">
          <cell r="A19">
            <v>34579</v>
          </cell>
          <cell r="B19" t="str">
            <v>法国</v>
          </cell>
          <cell r="C19" t="str">
            <v>乳制品</v>
          </cell>
          <cell r="D19">
            <v>667.2</v>
          </cell>
        </row>
        <row r="20">
          <cell r="A20">
            <v>34582</v>
          </cell>
          <cell r="B20" t="str">
            <v>英国</v>
          </cell>
          <cell r="C20" t="str">
            <v>海洋食品</v>
          </cell>
          <cell r="D20">
            <v>565.43999955654147</v>
          </cell>
        </row>
        <row r="21">
          <cell r="A21">
            <v>34582</v>
          </cell>
          <cell r="B21" t="str">
            <v>英国</v>
          </cell>
          <cell r="C21" t="str">
            <v>乳制品</v>
          </cell>
          <cell r="D21">
            <v>142.49999988824129</v>
          </cell>
        </row>
        <row r="22">
          <cell r="A22">
            <v>34582</v>
          </cell>
          <cell r="B22" t="str">
            <v>英国</v>
          </cell>
          <cell r="C22" t="str">
            <v>乳制品</v>
          </cell>
          <cell r="D22">
            <v>40</v>
          </cell>
        </row>
        <row r="23">
          <cell r="A23">
            <v>34582</v>
          </cell>
          <cell r="B23" t="str">
            <v>英国</v>
          </cell>
          <cell r="C23" t="str">
            <v>海洋食品</v>
          </cell>
          <cell r="D23">
            <v>837.89999934285879</v>
          </cell>
        </row>
        <row r="24">
          <cell r="A24">
            <v>34582</v>
          </cell>
          <cell r="B24" t="str">
            <v>英国</v>
          </cell>
          <cell r="C24" t="str">
            <v>饮料</v>
          </cell>
          <cell r="D24">
            <v>451.43999964594838</v>
          </cell>
        </row>
        <row r="25">
          <cell r="A25">
            <v>34586</v>
          </cell>
          <cell r="B25" t="str">
            <v>英国</v>
          </cell>
          <cell r="C25" t="str">
            <v>农产品</v>
          </cell>
          <cell r="D25">
            <v>728</v>
          </cell>
        </row>
        <row r="26">
          <cell r="A26">
            <v>34586</v>
          </cell>
          <cell r="B26" t="str">
            <v>英国</v>
          </cell>
          <cell r="C26" t="str">
            <v>糖果</v>
          </cell>
          <cell r="D26">
            <v>472.8</v>
          </cell>
        </row>
        <row r="27">
          <cell r="A27">
            <v>34590</v>
          </cell>
          <cell r="B27" t="str">
            <v>英国</v>
          </cell>
          <cell r="C27" t="str">
            <v>肉/家禽</v>
          </cell>
          <cell r="D27">
            <v>351</v>
          </cell>
        </row>
        <row r="28">
          <cell r="A28">
            <v>34596</v>
          </cell>
          <cell r="B28" t="str">
            <v>英国</v>
          </cell>
          <cell r="C28" t="str">
            <v>糖果</v>
          </cell>
          <cell r="D28">
            <v>394.875</v>
          </cell>
        </row>
        <row r="29">
          <cell r="A29">
            <v>34596</v>
          </cell>
          <cell r="B29" t="str">
            <v>英国</v>
          </cell>
          <cell r="C29" t="str">
            <v>香料</v>
          </cell>
          <cell r="D29">
            <v>325.5</v>
          </cell>
        </row>
        <row r="30">
          <cell r="A30">
            <v>34596</v>
          </cell>
          <cell r="B30" t="str">
            <v>英国</v>
          </cell>
          <cell r="C30" t="str">
            <v>乳制品</v>
          </cell>
          <cell r="D30">
            <v>408</v>
          </cell>
        </row>
        <row r="31">
          <cell r="A31">
            <v>34596</v>
          </cell>
          <cell r="B31" t="str">
            <v>英国</v>
          </cell>
          <cell r="C31" t="str">
            <v>饮料</v>
          </cell>
          <cell r="D31">
            <v>42</v>
          </cell>
        </row>
        <row r="32">
          <cell r="A32">
            <v>34597</v>
          </cell>
          <cell r="B32" t="str">
            <v>英国</v>
          </cell>
          <cell r="C32" t="str">
            <v>饮料</v>
          </cell>
          <cell r="D32">
            <v>518.39999806880951</v>
          </cell>
        </row>
        <row r="33">
          <cell r="A33">
            <v>34597</v>
          </cell>
          <cell r="B33" t="str">
            <v>英国</v>
          </cell>
          <cell r="C33" t="str">
            <v>海洋食品</v>
          </cell>
          <cell r="D33">
            <v>470.39999824762344</v>
          </cell>
        </row>
        <row r="34">
          <cell r="A34">
            <v>34597</v>
          </cell>
          <cell r="B34" t="str">
            <v>英国</v>
          </cell>
          <cell r="C34" t="str">
            <v>肉/家禽</v>
          </cell>
          <cell r="D34">
            <v>754.55999718904502</v>
          </cell>
        </row>
        <row r="35">
          <cell r="A35">
            <v>34598</v>
          </cell>
          <cell r="B35" t="str">
            <v>英国</v>
          </cell>
          <cell r="C35" t="str">
            <v>饮料</v>
          </cell>
          <cell r="D35">
            <v>1440</v>
          </cell>
        </row>
        <row r="36">
          <cell r="A36">
            <v>34598</v>
          </cell>
          <cell r="B36" t="str">
            <v>英国</v>
          </cell>
          <cell r="C36" t="str">
            <v>糖果</v>
          </cell>
          <cell r="D36">
            <v>1576</v>
          </cell>
        </row>
        <row r="37">
          <cell r="A37">
            <v>34607</v>
          </cell>
          <cell r="B37" t="str">
            <v>法国</v>
          </cell>
          <cell r="C37" t="str">
            <v>饮料</v>
          </cell>
          <cell r="D37">
            <v>259.2</v>
          </cell>
        </row>
        <row r="38">
          <cell r="A38">
            <v>34607</v>
          </cell>
          <cell r="B38" t="str">
            <v>法国</v>
          </cell>
          <cell r="C38" t="str">
            <v>肉/家禽</v>
          </cell>
          <cell r="D38">
            <v>468</v>
          </cell>
        </row>
        <row r="39">
          <cell r="A39">
            <v>34607</v>
          </cell>
          <cell r="B39" t="str">
            <v>法国</v>
          </cell>
          <cell r="C39" t="str">
            <v>饮料</v>
          </cell>
          <cell r="D39">
            <v>552</v>
          </cell>
        </row>
        <row r="40">
          <cell r="A40">
            <v>34607</v>
          </cell>
          <cell r="B40" t="str">
            <v>法国</v>
          </cell>
          <cell r="C40" t="str">
            <v>乳制品</v>
          </cell>
          <cell r="D40">
            <v>571.20000000000005</v>
          </cell>
        </row>
        <row r="41">
          <cell r="A41">
            <v>34607</v>
          </cell>
          <cell r="B41" t="str">
            <v>法国</v>
          </cell>
          <cell r="C41" t="str">
            <v>饮料</v>
          </cell>
          <cell r="D41">
            <v>37.200000000000003</v>
          </cell>
        </row>
        <row r="42">
          <cell r="A42">
            <v>34617</v>
          </cell>
          <cell r="B42" t="str">
            <v>英国</v>
          </cell>
          <cell r="C42" t="str">
            <v>海洋食品</v>
          </cell>
          <cell r="D42">
            <v>147</v>
          </cell>
        </row>
        <row r="43">
          <cell r="A43">
            <v>34617</v>
          </cell>
          <cell r="B43" t="str">
            <v>英国</v>
          </cell>
          <cell r="C43" t="str">
            <v>面食/谷类</v>
          </cell>
          <cell r="D43">
            <v>608</v>
          </cell>
        </row>
        <row r="44">
          <cell r="A44">
            <v>34621</v>
          </cell>
          <cell r="B44" t="str">
            <v>法国</v>
          </cell>
          <cell r="C44" t="str">
            <v>海洋食品</v>
          </cell>
          <cell r="D44">
            <v>1124.9999981373549</v>
          </cell>
        </row>
        <row r="45">
          <cell r="A45">
            <v>34621</v>
          </cell>
          <cell r="B45" t="str">
            <v>法国</v>
          </cell>
          <cell r="C45" t="str">
            <v>肉/家禽</v>
          </cell>
          <cell r="D45">
            <v>2227.4999963119626</v>
          </cell>
        </row>
        <row r="46">
          <cell r="A46">
            <v>34621</v>
          </cell>
          <cell r="B46" t="str">
            <v>法国</v>
          </cell>
          <cell r="C46" t="str">
            <v>饮料</v>
          </cell>
          <cell r="D46">
            <v>388.79999935626984</v>
          </cell>
        </row>
        <row r="47">
          <cell r="A47">
            <v>34625</v>
          </cell>
          <cell r="B47" t="str">
            <v>法国</v>
          </cell>
          <cell r="C47" t="str">
            <v>糖果</v>
          </cell>
          <cell r="D47">
            <v>394</v>
          </cell>
        </row>
        <row r="48">
          <cell r="A48">
            <v>34625</v>
          </cell>
          <cell r="B48" t="str">
            <v>法国</v>
          </cell>
          <cell r="C48" t="str">
            <v>糖果</v>
          </cell>
          <cell r="D48">
            <v>30</v>
          </cell>
        </row>
        <row r="49">
          <cell r="A49">
            <v>34628</v>
          </cell>
          <cell r="B49" t="str">
            <v>法国</v>
          </cell>
          <cell r="C49" t="str">
            <v>糖果</v>
          </cell>
          <cell r="D49">
            <v>139</v>
          </cell>
        </row>
        <row r="50">
          <cell r="A50">
            <v>34628</v>
          </cell>
          <cell r="B50" t="str">
            <v>法国</v>
          </cell>
          <cell r="C50" t="str">
            <v>糖果</v>
          </cell>
          <cell r="D50">
            <v>197</v>
          </cell>
        </row>
        <row r="51">
          <cell r="A51">
            <v>34631</v>
          </cell>
          <cell r="B51" t="str">
            <v>英国</v>
          </cell>
          <cell r="C51" t="str">
            <v>农产品</v>
          </cell>
          <cell r="D51">
            <v>145.6</v>
          </cell>
        </row>
        <row r="52">
          <cell r="A52">
            <v>34631</v>
          </cell>
          <cell r="B52" t="str">
            <v>英国</v>
          </cell>
          <cell r="C52" t="str">
            <v>饮料</v>
          </cell>
          <cell r="D52">
            <v>883.2</v>
          </cell>
        </row>
        <row r="53">
          <cell r="A53">
            <v>34631</v>
          </cell>
          <cell r="B53" t="str">
            <v>英国</v>
          </cell>
          <cell r="C53" t="str">
            <v>肉/家禽</v>
          </cell>
          <cell r="D53">
            <v>524</v>
          </cell>
        </row>
        <row r="54">
          <cell r="A54">
            <v>34631</v>
          </cell>
          <cell r="B54" t="str">
            <v>英国</v>
          </cell>
          <cell r="C54" t="str">
            <v>饮料</v>
          </cell>
          <cell r="D54">
            <v>62</v>
          </cell>
        </row>
        <row r="55">
          <cell r="A55">
            <v>34632</v>
          </cell>
          <cell r="B55" t="str">
            <v>英国</v>
          </cell>
          <cell r="C55" t="str">
            <v>海洋食品</v>
          </cell>
          <cell r="D55">
            <v>182.4</v>
          </cell>
        </row>
        <row r="56">
          <cell r="A56">
            <v>34633</v>
          </cell>
          <cell r="B56" t="str">
            <v>法国</v>
          </cell>
          <cell r="C56" t="str">
            <v>乳制品</v>
          </cell>
          <cell r="D56">
            <v>921.59999847412109</v>
          </cell>
        </row>
        <row r="57">
          <cell r="A57">
            <v>34633</v>
          </cell>
          <cell r="B57" t="str">
            <v>法国</v>
          </cell>
          <cell r="C57" t="str">
            <v>海洋食品</v>
          </cell>
          <cell r="D57">
            <v>286.19999952614307</v>
          </cell>
        </row>
        <row r="58">
          <cell r="A58">
            <v>34633</v>
          </cell>
          <cell r="B58" t="str">
            <v>法国</v>
          </cell>
          <cell r="C58" t="str">
            <v>糖果</v>
          </cell>
          <cell r="D58">
            <v>886.49999853223562</v>
          </cell>
        </row>
        <row r="59">
          <cell r="A59">
            <v>34635</v>
          </cell>
          <cell r="B59" t="str">
            <v>法国</v>
          </cell>
          <cell r="C59" t="str">
            <v>海洋食品</v>
          </cell>
          <cell r="D59">
            <v>77</v>
          </cell>
        </row>
        <row r="60">
          <cell r="A60">
            <v>34635</v>
          </cell>
          <cell r="B60" t="str">
            <v>法国</v>
          </cell>
          <cell r="C60" t="str">
            <v>糖果</v>
          </cell>
          <cell r="D60">
            <v>2758</v>
          </cell>
        </row>
        <row r="61">
          <cell r="A61">
            <v>34638</v>
          </cell>
          <cell r="B61" t="str">
            <v>法国</v>
          </cell>
          <cell r="C61" t="str">
            <v>饮料</v>
          </cell>
          <cell r="D61">
            <v>288</v>
          </cell>
        </row>
        <row r="62">
          <cell r="A62">
            <v>34645</v>
          </cell>
          <cell r="B62" t="str">
            <v>英国</v>
          </cell>
          <cell r="C62" t="str">
            <v>香料</v>
          </cell>
          <cell r="D62">
            <v>62</v>
          </cell>
        </row>
        <row r="63">
          <cell r="A63">
            <v>34645</v>
          </cell>
          <cell r="B63" t="str">
            <v>英国</v>
          </cell>
          <cell r="C63" t="str">
            <v>糖果</v>
          </cell>
          <cell r="D63">
            <v>44.8</v>
          </cell>
        </row>
        <row r="64">
          <cell r="A64">
            <v>34645</v>
          </cell>
          <cell r="B64" t="str">
            <v>英国</v>
          </cell>
          <cell r="C64" t="str">
            <v>饮料</v>
          </cell>
          <cell r="D64">
            <v>57.6</v>
          </cell>
        </row>
        <row r="65">
          <cell r="A65">
            <v>34646</v>
          </cell>
          <cell r="B65" t="str">
            <v>法国</v>
          </cell>
          <cell r="C65" t="str">
            <v>糖果</v>
          </cell>
          <cell r="D65">
            <v>248.1149982601404</v>
          </cell>
        </row>
        <row r="66">
          <cell r="A66">
            <v>34646</v>
          </cell>
          <cell r="B66" t="str">
            <v>法国</v>
          </cell>
          <cell r="C66" t="str">
            <v>饮料</v>
          </cell>
          <cell r="D66">
            <v>856.79999399185181</v>
          </cell>
        </row>
        <row r="67">
          <cell r="A67">
            <v>34646</v>
          </cell>
          <cell r="B67" t="str">
            <v>法国</v>
          </cell>
          <cell r="C67" t="str">
            <v>海洋食品</v>
          </cell>
          <cell r="D67">
            <v>288</v>
          </cell>
        </row>
        <row r="68">
          <cell r="A68">
            <v>34646</v>
          </cell>
          <cell r="B68" t="str">
            <v>法国</v>
          </cell>
          <cell r="C68" t="str">
            <v>乳制品</v>
          </cell>
          <cell r="D68">
            <v>1495.9999895095825</v>
          </cell>
        </row>
        <row r="69">
          <cell r="A69">
            <v>34646</v>
          </cell>
          <cell r="B69" t="str">
            <v>法国</v>
          </cell>
          <cell r="C69" t="str">
            <v>香料</v>
          </cell>
          <cell r="D69">
            <v>2386.7999832630157</v>
          </cell>
        </row>
        <row r="70">
          <cell r="A70">
            <v>34647</v>
          </cell>
          <cell r="B70" t="str">
            <v>英国</v>
          </cell>
          <cell r="C70" t="str">
            <v>香料</v>
          </cell>
          <cell r="D70">
            <v>120</v>
          </cell>
        </row>
        <row r="71">
          <cell r="A71">
            <v>34647</v>
          </cell>
          <cell r="B71" t="str">
            <v>英国</v>
          </cell>
          <cell r="C71" t="str">
            <v>海洋食品</v>
          </cell>
          <cell r="D71">
            <v>57.6</v>
          </cell>
        </row>
        <row r="72">
          <cell r="A72">
            <v>34647</v>
          </cell>
          <cell r="B72" t="str">
            <v>英国</v>
          </cell>
          <cell r="C72" t="str">
            <v>农产品</v>
          </cell>
          <cell r="D72">
            <v>167.4</v>
          </cell>
        </row>
        <row r="73">
          <cell r="A73">
            <v>34647</v>
          </cell>
          <cell r="B73" t="str">
            <v>英国</v>
          </cell>
          <cell r="C73" t="str">
            <v>乳制品</v>
          </cell>
          <cell r="D73">
            <v>40</v>
          </cell>
        </row>
        <row r="74">
          <cell r="A74">
            <v>34647</v>
          </cell>
          <cell r="B74" t="str">
            <v>英国</v>
          </cell>
          <cell r="C74" t="str">
            <v>乳制品</v>
          </cell>
          <cell r="D74">
            <v>1112</v>
          </cell>
        </row>
        <row r="75">
          <cell r="A75">
            <v>34653</v>
          </cell>
          <cell r="B75" t="str">
            <v>法国</v>
          </cell>
          <cell r="C75" t="str">
            <v>糖果</v>
          </cell>
          <cell r="D75">
            <v>69.349999945610762</v>
          </cell>
        </row>
        <row r="76">
          <cell r="A76">
            <v>34653</v>
          </cell>
          <cell r="B76" t="str">
            <v>法国</v>
          </cell>
          <cell r="C76" t="str">
            <v>海洋食品</v>
          </cell>
          <cell r="D76">
            <v>157.31999987661837</v>
          </cell>
        </row>
        <row r="77">
          <cell r="A77">
            <v>34653</v>
          </cell>
          <cell r="B77" t="str">
            <v>法国</v>
          </cell>
          <cell r="C77" t="str">
            <v>饮料</v>
          </cell>
          <cell r="D77">
            <v>4005.1999968588352</v>
          </cell>
        </row>
        <row r="78">
          <cell r="A78">
            <v>34653</v>
          </cell>
          <cell r="B78" t="str">
            <v>法国</v>
          </cell>
          <cell r="C78" t="str">
            <v>面食/谷类</v>
          </cell>
          <cell r="D78">
            <v>346.55999972820285</v>
          </cell>
        </row>
        <row r="79">
          <cell r="A79">
            <v>34662</v>
          </cell>
          <cell r="B79" t="str">
            <v>英国</v>
          </cell>
          <cell r="C79" t="str">
            <v>面食/谷类</v>
          </cell>
          <cell r="D79">
            <v>288</v>
          </cell>
        </row>
        <row r="80">
          <cell r="A80">
            <v>34662</v>
          </cell>
          <cell r="B80" t="str">
            <v>英国</v>
          </cell>
          <cell r="C80" t="str">
            <v>糖果</v>
          </cell>
          <cell r="D80">
            <v>597.6</v>
          </cell>
        </row>
        <row r="81">
          <cell r="A81">
            <v>34662</v>
          </cell>
          <cell r="B81" t="str">
            <v>英国</v>
          </cell>
          <cell r="C81" t="str">
            <v>海洋食品</v>
          </cell>
          <cell r="D81">
            <v>304</v>
          </cell>
        </row>
        <row r="82">
          <cell r="A82">
            <v>34662</v>
          </cell>
          <cell r="B82" t="str">
            <v>英国</v>
          </cell>
          <cell r="C82" t="str">
            <v>海洋食品</v>
          </cell>
          <cell r="D82">
            <v>582.4</v>
          </cell>
        </row>
        <row r="83">
          <cell r="A83">
            <v>34662</v>
          </cell>
          <cell r="B83" t="str">
            <v>英国</v>
          </cell>
          <cell r="C83" t="str">
            <v>乳制品</v>
          </cell>
          <cell r="D83">
            <v>695</v>
          </cell>
        </row>
        <row r="84">
          <cell r="A84">
            <v>34663</v>
          </cell>
          <cell r="B84" t="str">
            <v>法国</v>
          </cell>
          <cell r="C84" t="str">
            <v>肉/家禽</v>
          </cell>
          <cell r="D84">
            <v>624</v>
          </cell>
        </row>
        <row r="85">
          <cell r="A85">
            <v>34663</v>
          </cell>
          <cell r="B85" t="str">
            <v>法国</v>
          </cell>
          <cell r="C85" t="str">
            <v>海洋食品</v>
          </cell>
          <cell r="D85">
            <v>310.5</v>
          </cell>
        </row>
        <row r="86">
          <cell r="A86">
            <v>34668</v>
          </cell>
          <cell r="B86" t="str">
            <v>英国</v>
          </cell>
          <cell r="C86" t="str">
            <v>饮料</v>
          </cell>
          <cell r="D86">
            <v>291.83999891281127</v>
          </cell>
        </row>
        <row r="87">
          <cell r="A87">
            <v>34668</v>
          </cell>
          <cell r="B87" t="str">
            <v>英国</v>
          </cell>
          <cell r="C87" t="str">
            <v>乳制品</v>
          </cell>
          <cell r="D87">
            <v>447.99999833106995</v>
          </cell>
        </row>
        <row r="88">
          <cell r="A88">
            <v>34668</v>
          </cell>
          <cell r="B88" t="str">
            <v>英国</v>
          </cell>
          <cell r="C88" t="str">
            <v>海洋食品</v>
          </cell>
          <cell r="D88">
            <v>486.3999981880188</v>
          </cell>
        </row>
        <row r="89">
          <cell r="A89">
            <v>34668</v>
          </cell>
          <cell r="B89" t="str">
            <v>英国</v>
          </cell>
          <cell r="C89" t="str">
            <v>肉/家禽</v>
          </cell>
          <cell r="D89">
            <v>614.39999771118164</v>
          </cell>
        </row>
        <row r="90">
          <cell r="A90">
            <v>34669</v>
          </cell>
          <cell r="B90" t="str">
            <v>英国</v>
          </cell>
          <cell r="C90" t="str">
            <v>面食/谷类</v>
          </cell>
          <cell r="D90">
            <v>1330</v>
          </cell>
        </row>
        <row r="91">
          <cell r="A91">
            <v>34669</v>
          </cell>
          <cell r="B91" t="str">
            <v>英国</v>
          </cell>
          <cell r="C91" t="str">
            <v>糖果</v>
          </cell>
          <cell r="D91">
            <v>37.999999970197678</v>
          </cell>
        </row>
        <row r="92">
          <cell r="A92">
            <v>34669</v>
          </cell>
          <cell r="B92" t="str">
            <v>英国</v>
          </cell>
          <cell r="C92" t="str">
            <v>饮料</v>
          </cell>
          <cell r="D92">
            <v>216</v>
          </cell>
        </row>
        <row r="93">
          <cell r="A93">
            <v>34670</v>
          </cell>
          <cell r="B93" t="str">
            <v>法国</v>
          </cell>
          <cell r="C93" t="str">
            <v>香料</v>
          </cell>
          <cell r="D93">
            <v>616</v>
          </cell>
        </row>
        <row r="94">
          <cell r="A94">
            <v>34670</v>
          </cell>
          <cell r="B94" t="str">
            <v>法国</v>
          </cell>
          <cell r="C94" t="str">
            <v>香料</v>
          </cell>
          <cell r="D94">
            <v>1680</v>
          </cell>
        </row>
        <row r="95">
          <cell r="A95">
            <v>34673</v>
          </cell>
          <cell r="B95" t="str">
            <v>英国</v>
          </cell>
          <cell r="C95" t="str">
            <v>香料</v>
          </cell>
          <cell r="D95">
            <v>2240</v>
          </cell>
        </row>
        <row r="96">
          <cell r="A96">
            <v>34673</v>
          </cell>
          <cell r="B96" t="str">
            <v>英国</v>
          </cell>
          <cell r="C96" t="str">
            <v>糖果</v>
          </cell>
          <cell r="D96">
            <v>584</v>
          </cell>
        </row>
        <row r="97">
          <cell r="A97">
            <v>34673</v>
          </cell>
          <cell r="B97" t="str">
            <v>英国</v>
          </cell>
          <cell r="C97" t="str">
            <v>面食/谷类</v>
          </cell>
          <cell r="D97">
            <v>100.8</v>
          </cell>
        </row>
        <row r="98">
          <cell r="A98">
            <v>34674</v>
          </cell>
          <cell r="B98" t="str">
            <v>法国</v>
          </cell>
          <cell r="C98" t="str">
            <v>肉/家禽</v>
          </cell>
          <cell r="D98">
            <v>1010.8799983263016</v>
          </cell>
        </row>
        <row r="99">
          <cell r="A99">
            <v>34674</v>
          </cell>
          <cell r="B99" t="str">
            <v>法国</v>
          </cell>
          <cell r="C99" t="str">
            <v>面食/谷类</v>
          </cell>
          <cell r="D99">
            <v>608</v>
          </cell>
        </row>
        <row r="100">
          <cell r="A100">
            <v>34676</v>
          </cell>
          <cell r="B100" t="str">
            <v>英国</v>
          </cell>
          <cell r="C100" t="str">
            <v>饮料</v>
          </cell>
          <cell r="D100">
            <v>183.59999871253967</v>
          </cell>
        </row>
        <row r="101">
          <cell r="A101">
            <v>34676</v>
          </cell>
          <cell r="B101" t="str">
            <v>英国</v>
          </cell>
          <cell r="C101" t="str">
            <v>面食/谷类</v>
          </cell>
          <cell r="D101">
            <v>180</v>
          </cell>
        </row>
        <row r="102">
          <cell r="A102">
            <v>34677</v>
          </cell>
          <cell r="B102" t="str">
            <v>法国</v>
          </cell>
          <cell r="C102" t="str">
            <v>肉/家禽</v>
          </cell>
          <cell r="D102">
            <v>141.6</v>
          </cell>
        </row>
        <row r="103">
          <cell r="A103">
            <v>34687</v>
          </cell>
          <cell r="B103" t="str">
            <v>英国</v>
          </cell>
          <cell r="C103" t="str">
            <v>乳制品</v>
          </cell>
          <cell r="D103">
            <v>300</v>
          </cell>
        </row>
        <row r="104">
          <cell r="A104">
            <v>34687</v>
          </cell>
          <cell r="B104" t="str">
            <v>英国</v>
          </cell>
          <cell r="C104" t="str">
            <v>肉/家禽</v>
          </cell>
          <cell r="D104">
            <v>230.4</v>
          </cell>
        </row>
        <row r="105">
          <cell r="A105">
            <v>34687</v>
          </cell>
          <cell r="B105" t="str">
            <v>英国</v>
          </cell>
          <cell r="C105" t="str">
            <v>乳制品</v>
          </cell>
          <cell r="D105">
            <v>576</v>
          </cell>
        </row>
        <row r="106">
          <cell r="A106">
            <v>34691</v>
          </cell>
          <cell r="B106" t="str">
            <v>英国</v>
          </cell>
          <cell r="C106" t="str">
            <v>饮料</v>
          </cell>
          <cell r="D106">
            <v>699.83999884128571</v>
          </cell>
        </row>
        <row r="107">
          <cell r="A107">
            <v>34691</v>
          </cell>
          <cell r="B107" t="str">
            <v>英国</v>
          </cell>
          <cell r="C107" t="str">
            <v>乳制品</v>
          </cell>
          <cell r="D107">
            <v>1346.3999977707863</v>
          </cell>
        </row>
        <row r="108">
          <cell r="A108">
            <v>34695</v>
          </cell>
          <cell r="B108" t="str">
            <v>英国</v>
          </cell>
          <cell r="C108" t="str">
            <v>乳制品</v>
          </cell>
          <cell r="D108">
            <v>200</v>
          </cell>
        </row>
        <row r="109">
          <cell r="A109">
            <v>34695</v>
          </cell>
          <cell r="B109" t="str">
            <v>英国</v>
          </cell>
          <cell r="C109" t="str">
            <v>饮料</v>
          </cell>
          <cell r="D109">
            <v>74.400000000000006</v>
          </cell>
        </row>
        <row r="110">
          <cell r="A110">
            <v>34695</v>
          </cell>
          <cell r="B110" t="str">
            <v>英国</v>
          </cell>
          <cell r="C110" t="str">
            <v>饮料</v>
          </cell>
          <cell r="D110">
            <v>172.8</v>
          </cell>
        </row>
        <row r="111">
          <cell r="A111">
            <v>34701</v>
          </cell>
          <cell r="B111" t="str">
            <v>法国</v>
          </cell>
          <cell r="C111" t="str">
            <v>肉/家禽</v>
          </cell>
          <cell r="D111">
            <v>1980</v>
          </cell>
        </row>
        <row r="112">
          <cell r="A112">
            <v>34701</v>
          </cell>
          <cell r="B112" t="str">
            <v>法国</v>
          </cell>
          <cell r="C112" t="str">
            <v>面食/谷类</v>
          </cell>
          <cell r="D112">
            <v>410.4</v>
          </cell>
        </row>
        <row r="113">
          <cell r="A113">
            <v>34705</v>
          </cell>
          <cell r="B113" t="str">
            <v>法国</v>
          </cell>
          <cell r="C113" t="str">
            <v>农产品</v>
          </cell>
          <cell r="D113">
            <v>279</v>
          </cell>
        </row>
        <row r="114">
          <cell r="A114">
            <v>34705</v>
          </cell>
          <cell r="B114" t="str">
            <v>法国</v>
          </cell>
          <cell r="C114" t="str">
            <v>肉/家禽</v>
          </cell>
          <cell r="D114">
            <v>59</v>
          </cell>
        </row>
        <row r="115">
          <cell r="A115">
            <v>34716</v>
          </cell>
          <cell r="B115" t="str">
            <v>法国</v>
          </cell>
          <cell r="C115" t="str">
            <v>农产品</v>
          </cell>
          <cell r="D115">
            <v>191.99999928474426</v>
          </cell>
        </row>
        <row r="116">
          <cell r="A116">
            <v>34716</v>
          </cell>
          <cell r="B116" t="str">
            <v>法国</v>
          </cell>
          <cell r="C116" t="str">
            <v>乳制品</v>
          </cell>
          <cell r="D116">
            <v>435.19999837875366</v>
          </cell>
        </row>
        <row r="117">
          <cell r="A117">
            <v>34716</v>
          </cell>
          <cell r="B117" t="str">
            <v>法国</v>
          </cell>
          <cell r="C117" t="str">
            <v>糖果</v>
          </cell>
          <cell r="D117">
            <v>63.999999761581421</v>
          </cell>
        </row>
        <row r="118">
          <cell r="A118">
            <v>34722</v>
          </cell>
          <cell r="B118" t="str">
            <v>英国</v>
          </cell>
          <cell r="C118" t="str">
            <v>海洋食品</v>
          </cell>
          <cell r="D118">
            <v>86.4</v>
          </cell>
        </row>
        <row r="119">
          <cell r="A119">
            <v>34724</v>
          </cell>
          <cell r="B119" t="str">
            <v>法国</v>
          </cell>
          <cell r="C119" t="str">
            <v>饮料</v>
          </cell>
          <cell r="D119">
            <v>285</v>
          </cell>
        </row>
        <row r="120">
          <cell r="A120">
            <v>34724</v>
          </cell>
          <cell r="B120" t="str">
            <v>法国</v>
          </cell>
          <cell r="C120" t="str">
            <v>农产品</v>
          </cell>
          <cell r="D120">
            <v>585.9</v>
          </cell>
        </row>
        <row r="121">
          <cell r="A121">
            <v>34724</v>
          </cell>
          <cell r="B121" t="str">
            <v>法国</v>
          </cell>
          <cell r="C121" t="str">
            <v>糖果</v>
          </cell>
          <cell r="D121">
            <v>58.8</v>
          </cell>
        </row>
        <row r="122">
          <cell r="A122">
            <v>34724</v>
          </cell>
          <cell r="B122" t="str">
            <v>法国</v>
          </cell>
          <cell r="C122" t="str">
            <v>糖果</v>
          </cell>
          <cell r="D122">
            <v>1307.25</v>
          </cell>
        </row>
        <row r="123">
          <cell r="A123">
            <v>34724</v>
          </cell>
          <cell r="B123" t="str">
            <v>法国</v>
          </cell>
          <cell r="C123" t="str">
            <v>乳制品</v>
          </cell>
          <cell r="D123">
            <v>320</v>
          </cell>
        </row>
        <row r="124">
          <cell r="A124">
            <v>34724</v>
          </cell>
          <cell r="B124" t="str">
            <v>法国</v>
          </cell>
          <cell r="C124" t="str">
            <v>海洋食品</v>
          </cell>
          <cell r="D124">
            <v>48</v>
          </cell>
        </row>
        <row r="125">
          <cell r="A125">
            <v>34724</v>
          </cell>
          <cell r="B125" t="str">
            <v>法国</v>
          </cell>
          <cell r="C125" t="str">
            <v>糖果</v>
          </cell>
          <cell r="D125">
            <v>394</v>
          </cell>
        </row>
        <row r="126">
          <cell r="A126">
            <v>34726</v>
          </cell>
          <cell r="B126" t="str">
            <v>英国</v>
          </cell>
          <cell r="C126" t="str">
            <v>面食/谷类</v>
          </cell>
          <cell r="D126">
            <v>288</v>
          </cell>
        </row>
        <row r="127">
          <cell r="A127">
            <v>34726</v>
          </cell>
          <cell r="B127" t="str">
            <v>英国</v>
          </cell>
          <cell r="C127" t="str">
            <v>乳制品</v>
          </cell>
          <cell r="D127">
            <v>1032</v>
          </cell>
        </row>
        <row r="128">
          <cell r="A128">
            <v>34726</v>
          </cell>
          <cell r="B128" t="str">
            <v>英国</v>
          </cell>
          <cell r="C128" t="str">
            <v>乳制品</v>
          </cell>
          <cell r="D128">
            <v>583.79999999999995</v>
          </cell>
        </row>
        <row r="129">
          <cell r="A129">
            <v>34729</v>
          </cell>
          <cell r="B129" t="str">
            <v>法国</v>
          </cell>
          <cell r="C129" t="str">
            <v>饮料</v>
          </cell>
          <cell r="D129">
            <v>432</v>
          </cell>
        </row>
        <row r="130">
          <cell r="A130">
            <v>34729</v>
          </cell>
          <cell r="B130" t="str">
            <v>法国</v>
          </cell>
          <cell r="C130" t="str">
            <v>肉/家禽</v>
          </cell>
          <cell r="D130">
            <v>2073.5999965667725</v>
          </cell>
        </row>
        <row r="131">
          <cell r="A131">
            <v>34731</v>
          </cell>
          <cell r="B131" t="str">
            <v>法国</v>
          </cell>
          <cell r="C131" t="str">
            <v>海洋食品</v>
          </cell>
          <cell r="D131">
            <v>372.6</v>
          </cell>
        </row>
        <row r="132">
          <cell r="A132">
            <v>34731</v>
          </cell>
          <cell r="B132" t="str">
            <v>法国</v>
          </cell>
          <cell r="C132" t="str">
            <v>面食/谷类</v>
          </cell>
          <cell r="D132">
            <v>2128</v>
          </cell>
        </row>
        <row r="133">
          <cell r="A133">
            <v>34731</v>
          </cell>
          <cell r="B133" t="str">
            <v>法国</v>
          </cell>
          <cell r="C133" t="str">
            <v>香料</v>
          </cell>
          <cell r="D133">
            <v>336</v>
          </cell>
        </row>
        <row r="134">
          <cell r="A134">
            <v>34731</v>
          </cell>
          <cell r="B134" t="str">
            <v>法国</v>
          </cell>
          <cell r="C134" t="str">
            <v>乳制品</v>
          </cell>
          <cell r="D134">
            <v>1032</v>
          </cell>
        </row>
        <row r="135">
          <cell r="A135">
            <v>34737</v>
          </cell>
          <cell r="B135" t="str">
            <v>英国</v>
          </cell>
          <cell r="C135" t="str">
            <v>乳制品</v>
          </cell>
          <cell r="D135">
            <v>504</v>
          </cell>
        </row>
        <row r="136">
          <cell r="A136">
            <v>34737</v>
          </cell>
          <cell r="B136" t="str">
            <v>英国</v>
          </cell>
          <cell r="C136" t="str">
            <v>乳制品</v>
          </cell>
          <cell r="D136">
            <v>432</v>
          </cell>
        </row>
        <row r="137">
          <cell r="A137">
            <v>34737</v>
          </cell>
          <cell r="B137" t="str">
            <v>英国</v>
          </cell>
          <cell r="C137" t="str">
            <v>乳制品</v>
          </cell>
          <cell r="D137">
            <v>258</v>
          </cell>
        </row>
        <row r="138">
          <cell r="A138">
            <v>34745</v>
          </cell>
          <cell r="B138" t="str">
            <v>法国</v>
          </cell>
          <cell r="C138" t="str">
            <v>肉/家禽</v>
          </cell>
          <cell r="D138">
            <v>62.4</v>
          </cell>
        </row>
        <row r="139">
          <cell r="A139">
            <v>34745</v>
          </cell>
          <cell r="B139" t="str">
            <v>法国</v>
          </cell>
          <cell r="C139" t="str">
            <v>乳制品</v>
          </cell>
          <cell r="D139">
            <v>40</v>
          </cell>
        </row>
        <row r="140">
          <cell r="A140">
            <v>34747</v>
          </cell>
          <cell r="B140" t="str">
            <v>英国</v>
          </cell>
          <cell r="C140" t="str">
            <v>饮料</v>
          </cell>
          <cell r="D140">
            <v>912</v>
          </cell>
        </row>
        <row r="141">
          <cell r="A141">
            <v>34747</v>
          </cell>
          <cell r="B141" t="str">
            <v>英国</v>
          </cell>
          <cell r="C141" t="str">
            <v>糖果</v>
          </cell>
          <cell r="D141">
            <v>418</v>
          </cell>
        </row>
        <row r="142">
          <cell r="A142">
            <v>34747</v>
          </cell>
          <cell r="B142" t="str">
            <v>英国</v>
          </cell>
          <cell r="C142" t="str">
            <v>香料</v>
          </cell>
          <cell r="D142">
            <v>364.8</v>
          </cell>
        </row>
        <row r="143">
          <cell r="A143">
            <v>34747</v>
          </cell>
          <cell r="B143" t="str">
            <v>英国</v>
          </cell>
          <cell r="C143" t="str">
            <v>农产品</v>
          </cell>
          <cell r="D143">
            <v>120</v>
          </cell>
        </row>
        <row r="144">
          <cell r="A144">
            <v>34761</v>
          </cell>
          <cell r="B144" t="str">
            <v>法国</v>
          </cell>
          <cell r="C144" t="str">
            <v>糖果</v>
          </cell>
          <cell r="D144">
            <v>249</v>
          </cell>
        </row>
        <row r="145">
          <cell r="A145">
            <v>34761</v>
          </cell>
          <cell r="B145" t="str">
            <v>法国</v>
          </cell>
          <cell r="C145" t="str">
            <v>肉/家禽</v>
          </cell>
          <cell r="D145">
            <v>236</v>
          </cell>
        </row>
        <row r="146">
          <cell r="A146">
            <v>34767</v>
          </cell>
          <cell r="B146" t="str">
            <v>英国</v>
          </cell>
          <cell r="C146" t="str">
            <v>糖果</v>
          </cell>
          <cell r="D146">
            <v>87.59999967366457</v>
          </cell>
        </row>
        <row r="147">
          <cell r="A147">
            <v>34767</v>
          </cell>
          <cell r="B147" t="str">
            <v>英国</v>
          </cell>
          <cell r="C147" t="str">
            <v>饮料</v>
          </cell>
          <cell r="D147">
            <v>179.19999933242798</v>
          </cell>
        </row>
        <row r="148">
          <cell r="A148">
            <v>34767</v>
          </cell>
          <cell r="B148" t="str">
            <v>英国</v>
          </cell>
          <cell r="C148" t="str">
            <v>面食/谷类</v>
          </cell>
          <cell r="D148">
            <v>187.19999930262566</v>
          </cell>
        </row>
        <row r="149">
          <cell r="A149">
            <v>34771</v>
          </cell>
          <cell r="B149" t="str">
            <v>法国</v>
          </cell>
          <cell r="C149" t="str">
            <v>饮料</v>
          </cell>
          <cell r="D149">
            <v>581.3999959230423</v>
          </cell>
        </row>
        <row r="150">
          <cell r="A150">
            <v>34771</v>
          </cell>
          <cell r="B150" t="str">
            <v>法国</v>
          </cell>
          <cell r="C150" t="str">
            <v>糖果</v>
          </cell>
          <cell r="D150">
            <v>578.93499594032767</v>
          </cell>
        </row>
        <row r="151">
          <cell r="A151">
            <v>34771</v>
          </cell>
          <cell r="B151" t="str">
            <v>法国</v>
          </cell>
          <cell r="C151" t="str">
            <v>肉/家禽</v>
          </cell>
          <cell r="D151">
            <v>2019.5999858379364</v>
          </cell>
        </row>
        <row r="152">
          <cell r="A152">
            <v>34771</v>
          </cell>
          <cell r="B152" t="str">
            <v>法国</v>
          </cell>
          <cell r="C152" t="str">
            <v>香料</v>
          </cell>
          <cell r="D152">
            <v>1744.1999877691269</v>
          </cell>
        </row>
        <row r="153">
          <cell r="A153">
            <v>34771</v>
          </cell>
          <cell r="B153" t="str">
            <v>法国</v>
          </cell>
          <cell r="C153" t="str">
            <v>糖果</v>
          </cell>
          <cell r="D153">
            <v>1755</v>
          </cell>
        </row>
        <row r="154">
          <cell r="A154">
            <v>34775</v>
          </cell>
          <cell r="B154" t="str">
            <v>英国</v>
          </cell>
          <cell r="C154" t="str">
            <v>糖果</v>
          </cell>
          <cell r="D154">
            <v>78.839999869465828</v>
          </cell>
        </row>
        <row r="155">
          <cell r="A155">
            <v>34775</v>
          </cell>
          <cell r="B155" t="str">
            <v>英国</v>
          </cell>
          <cell r="C155" t="str">
            <v>饮料</v>
          </cell>
          <cell r="D155">
            <v>64.799999892711639</v>
          </cell>
        </row>
        <row r="156">
          <cell r="A156">
            <v>34775</v>
          </cell>
          <cell r="B156" t="str">
            <v>英国</v>
          </cell>
          <cell r="C156" t="str">
            <v>乳制品</v>
          </cell>
          <cell r="D156">
            <v>26.999999955296516</v>
          </cell>
        </row>
        <row r="157">
          <cell r="A157">
            <v>34775</v>
          </cell>
          <cell r="B157" t="str">
            <v>英国</v>
          </cell>
          <cell r="C157" t="str">
            <v>面食/谷类</v>
          </cell>
          <cell r="D157">
            <v>75.599999874830246</v>
          </cell>
        </row>
        <row r="158">
          <cell r="A158">
            <v>34780</v>
          </cell>
          <cell r="B158" t="str">
            <v>英国</v>
          </cell>
          <cell r="C158" t="str">
            <v>肉/家禽</v>
          </cell>
          <cell r="D158">
            <v>2073.5999965667725</v>
          </cell>
        </row>
        <row r="159">
          <cell r="A159">
            <v>34780</v>
          </cell>
          <cell r="B159" t="str">
            <v>英国</v>
          </cell>
          <cell r="C159" t="str">
            <v>面食/谷类</v>
          </cell>
          <cell r="D159">
            <v>837.89999861270189</v>
          </cell>
        </row>
        <row r="160">
          <cell r="A160">
            <v>34780</v>
          </cell>
          <cell r="B160" t="str">
            <v>英国</v>
          </cell>
          <cell r="C160" t="str">
            <v>香料</v>
          </cell>
          <cell r="D160">
            <v>423.35999929904938</v>
          </cell>
        </row>
        <row r="161">
          <cell r="A161">
            <v>34780</v>
          </cell>
          <cell r="B161" t="str">
            <v>英国</v>
          </cell>
          <cell r="C161" t="str">
            <v>香料</v>
          </cell>
          <cell r="D161">
            <v>514.79999914765358</v>
          </cell>
        </row>
        <row r="162">
          <cell r="A162">
            <v>34781</v>
          </cell>
          <cell r="B162" t="str">
            <v>法国</v>
          </cell>
          <cell r="C162" t="str">
            <v>农产品</v>
          </cell>
          <cell r="D162">
            <v>546</v>
          </cell>
        </row>
        <row r="163">
          <cell r="A163">
            <v>34781</v>
          </cell>
          <cell r="B163" t="str">
            <v>法国</v>
          </cell>
          <cell r="C163" t="str">
            <v>香料</v>
          </cell>
          <cell r="D163">
            <v>1472.49999884516</v>
          </cell>
        </row>
        <row r="164">
          <cell r="A164">
            <v>34786</v>
          </cell>
          <cell r="B164" t="str">
            <v>英国</v>
          </cell>
          <cell r="C164" t="str">
            <v>糖果</v>
          </cell>
          <cell r="D164">
            <v>271.99999809265137</v>
          </cell>
        </row>
        <row r="165">
          <cell r="A165">
            <v>34786</v>
          </cell>
          <cell r="B165" t="str">
            <v>英国</v>
          </cell>
          <cell r="C165" t="str">
            <v>糖果</v>
          </cell>
          <cell r="D165">
            <v>285.59999799728394</v>
          </cell>
        </row>
        <row r="166">
          <cell r="A166">
            <v>34786</v>
          </cell>
          <cell r="B166" t="str">
            <v>英国</v>
          </cell>
          <cell r="C166" t="str">
            <v>乳制品</v>
          </cell>
          <cell r="D166">
            <v>1584</v>
          </cell>
        </row>
        <row r="167">
          <cell r="A167">
            <v>34796</v>
          </cell>
          <cell r="B167" t="str">
            <v>英国</v>
          </cell>
          <cell r="C167" t="str">
            <v>海洋食品</v>
          </cell>
          <cell r="D167">
            <v>165.6</v>
          </cell>
        </row>
        <row r="168">
          <cell r="A168">
            <v>34796</v>
          </cell>
          <cell r="B168" t="str">
            <v>英国</v>
          </cell>
          <cell r="C168" t="str">
            <v>饮料</v>
          </cell>
          <cell r="D168">
            <v>552</v>
          </cell>
        </row>
        <row r="169">
          <cell r="A169">
            <v>34799</v>
          </cell>
          <cell r="B169" t="str">
            <v>法国</v>
          </cell>
          <cell r="C169" t="str">
            <v>饮料</v>
          </cell>
          <cell r="D169">
            <v>516.7999963760376</v>
          </cell>
        </row>
        <row r="170">
          <cell r="A170">
            <v>34799</v>
          </cell>
          <cell r="B170" t="str">
            <v>法国</v>
          </cell>
          <cell r="C170" t="str">
            <v>糖果</v>
          </cell>
          <cell r="D170">
            <v>413.52499710023403</v>
          </cell>
        </row>
        <row r="171">
          <cell r="A171">
            <v>34799</v>
          </cell>
          <cell r="B171" t="str">
            <v>法国</v>
          </cell>
          <cell r="C171" t="str">
            <v>香料</v>
          </cell>
          <cell r="D171">
            <v>26.349999815225601</v>
          </cell>
        </row>
        <row r="172">
          <cell r="A172">
            <v>34808</v>
          </cell>
          <cell r="B172" t="str">
            <v>法国</v>
          </cell>
          <cell r="C172" t="str">
            <v>饮料</v>
          </cell>
          <cell r="D172">
            <v>6324</v>
          </cell>
        </row>
        <row r="173">
          <cell r="A173">
            <v>34808</v>
          </cell>
          <cell r="B173" t="str">
            <v>法国</v>
          </cell>
          <cell r="C173" t="str">
            <v>肉/家禽</v>
          </cell>
          <cell r="D173">
            <v>733.6</v>
          </cell>
        </row>
        <row r="174">
          <cell r="A174">
            <v>34808</v>
          </cell>
          <cell r="B174" t="str">
            <v>法国</v>
          </cell>
          <cell r="C174" t="str">
            <v>乳制品</v>
          </cell>
          <cell r="D174">
            <v>2640</v>
          </cell>
        </row>
        <row r="175">
          <cell r="A175">
            <v>34808</v>
          </cell>
          <cell r="B175" t="str">
            <v>法国</v>
          </cell>
          <cell r="C175" t="str">
            <v>面食/谷类</v>
          </cell>
          <cell r="D175">
            <v>798</v>
          </cell>
        </row>
        <row r="176">
          <cell r="A176">
            <v>34810</v>
          </cell>
          <cell r="B176" t="str">
            <v>法国</v>
          </cell>
          <cell r="C176" t="str">
            <v>海洋食品</v>
          </cell>
          <cell r="D176">
            <v>147</v>
          </cell>
        </row>
        <row r="177">
          <cell r="A177">
            <v>34813</v>
          </cell>
          <cell r="B177" t="str">
            <v>法国</v>
          </cell>
          <cell r="C177" t="str">
            <v>饮料</v>
          </cell>
          <cell r="D177">
            <v>372.39999970793724</v>
          </cell>
        </row>
        <row r="178">
          <cell r="A178">
            <v>34813</v>
          </cell>
          <cell r="B178" t="str">
            <v>法国</v>
          </cell>
          <cell r="C178" t="str">
            <v>香料</v>
          </cell>
          <cell r="D178">
            <v>296.39999976754189</v>
          </cell>
        </row>
        <row r="179">
          <cell r="A179">
            <v>34816</v>
          </cell>
          <cell r="B179" t="str">
            <v>英国</v>
          </cell>
          <cell r="C179" t="str">
            <v>乳制品</v>
          </cell>
          <cell r="D179">
            <v>1320</v>
          </cell>
        </row>
        <row r="180">
          <cell r="A180">
            <v>34816</v>
          </cell>
          <cell r="B180" t="str">
            <v>英国</v>
          </cell>
          <cell r="C180" t="str">
            <v>海洋食品</v>
          </cell>
          <cell r="D180">
            <v>191.99999928474426</v>
          </cell>
        </row>
        <row r="181">
          <cell r="A181">
            <v>34824</v>
          </cell>
          <cell r="B181" t="str">
            <v>英国</v>
          </cell>
          <cell r="C181" t="str">
            <v>面食/谷类</v>
          </cell>
          <cell r="D181">
            <v>425.6</v>
          </cell>
        </row>
        <row r="182">
          <cell r="A182">
            <v>34824</v>
          </cell>
          <cell r="B182" t="str">
            <v>英国</v>
          </cell>
          <cell r="C182" t="str">
            <v>乳制品</v>
          </cell>
          <cell r="D182">
            <v>695</v>
          </cell>
        </row>
        <row r="183">
          <cell r="A183">
            <v>34824</v>
          </cell>
          <cell r="B183" t="str">
            <v>英国</v>
          </cell>
          <cell r="C183" t="str">
            <v>香料</v>
          </cell>
          <cell r="D183">
            <v>260</v>
          </cell>
        </row>
        <row r="184">
          <cell r="A184">
            <v>34829</v>
          </cell>
          <cell r="B184" t="str">
            <v>英国</v>
          </cell>
          <cell r="C184" t="str">
            <v>肉/家禽</v>
          </cell>
          <cell r="D184">
            <v>149</v>
          </cell>
        </row>
        <row r="185">
          <cell r="A185">
            <v>34831</v>
          </cell>
          <cell r="B185" t="str">
            <v>法国</v>
          </cell>
          <cell r="C185" t="str">
            <v>饮料</v>
          </cell>
          <cell r="D185">
            <v>228</v>
          </cell>
        </row>
        <row r="186">
          <cell r="A186">
            <v>34831</v>
          </cell>
          <cell r="B186" t="str">
            <v>法国</v>
          </cell>
          <cell r="C186" t="str">
            <v>糖果</v>
          </cell>
          <cell r="D186">
            <v>120</v>
          </cell>
        </row>
        <row r="187">
          <cell r="A187">
            <v>34831</v>
          </cell>
          <cell r="B187" t="str">
            <v>法国</v>
          </cell>
          <cell r="C187" t="str">
            <v>肉/家禽</v>
          </cell>
          <cell r="D187">
            <v>328</v>
          </cell>
        </row>
        <row r="188">
          <cell r="A188">
            <v>34831</v>
          </cell>
          <cell r="B188" t="str">
            <v>法国</v>
          </cell>
          <cell r="C188" t="str">
            <v>香料</v>
          </cell>
          <cell r="D188">
            <v>712.5</v>
          </cell>
        </row>
        <row r="189">
          <cell r="A189">
            <v>34835</v>
          </cell>
          <cell r="B189" t="str">
            <v>英国</v>
          </cell>
          <cell r="C189" t="str">
            <v>糖果</v>
          </cell>
          <cell r="D189">
            <v>226.79999962449074</v>
          </cell>
        </row>
        <row r="190">
          <cell r="A190">
            <v>34835</v>
          </cell>
          <cell r="B190" t="str">
            <v>英国</v>
          </cell>
          <cell r="C190" t="str">
            <v>饮料</v>
          </cell>
          <cell r="D190">
            <v>188.99999968707561</v>
          </cell>
        </row>
        <row r="191">
          <cell r="A191">
            <v>34836</v>
          </cell>
          <cell r="B191" t="str">
            <v>英国</v>
          </cell>
          <cell r="C191" t="str">
            <v>海洋食品</v>
          </cell>
          <cell r="D191">
            <v>60</v>
          </cell>
        </row>
        <row r="192">
          <cell r="A192">
            <v>34836</v>
          </cell>
          <cell r="B192" t="str">
            <v>英国</v>
          </cell>
          <cell r="C192" t="str">
            <v>饮料</v>
          </cell>
          <cell r="D192">
            <v>180</v>
          </cell>
        </row>
        <row r="193">
          <cell r="A193">
            <v>34837</v>
          </cell>
          <cell r="B193" t="str">
            <v>英国</v>
          </cell>
          <cell r="C193" t="str">
            <v>农产品</v>
          </cell>
          <cell r="D193">
            <v>136.80000000000001</v>
          </cell>
        </row>
        <row r="194">
          <cell r="A194">
            <v>34838</v>
          </cell>
          <cell r="B194" t="str">
            <v>法国</v>
          </cell>
          <cell r="C194" t="str">
            <v>肉/家禽</v>
          </cell>
          <cell r="D194">
            <v>4456.4399999999996</v>
          </cell>
        </row>
        <row r="195">
          <cell r="A195">
            <v>34838</v>
          </cell>
          <cell r="B195" t="str">
            <v>法国</v>
          </cell>
          <cell r="C195" t="str">
            <v>饮料</v>
          </cell>
          <cell r="D195">
            <v>251.0999995842576</v>
          </cell>
        </row>
        <row r="196">
          <cell r="A196">
            <v>34842</v>
          </cell>
          <cell r="B196" t="str">
            <v>英国</v>
          </cell>
          <cell r="C196" t="str">
            <v>糖果</v>
          </cell>
          <cell r="D196">
            <v>319.9999988079071</v>
          </cell>
        </row>
        <row r="197">
          <cell r="A197">
            <v>34842</v>
          </cell>
          <cell r="B197" t="str">
            <v>英国</v>
          </cell>
          <cell r="C197" t="str">
            <v>乳制品</v>
          </cell>
          <cell r="D197">
            <v>1279.9999952316284</v>
          </cell>
        </row>
        <row r="198">
          <cell r="A198">
            <v>34842</v>
          </cell>
          <cell r="B198" t="str">
            <v>英国</v>
          </cell>
          <cell r="C198" t="str">
            <v>香料</v>
          </cell>
          <cell r="D198">
            <v>341.99999872595072</v>
          </cell>
        </row>
        <row r="199">
          <cell r="A199">
            <v>34843</v>
          </cell>
          <cell r="B199" t="str">
            <v>英国</v>
          </cell>
          <cell r="C199" t="str">
            <v>肉/家禽</v>
          </cell>
          <cell r="D199">
            <v>1319.1999907493591</v>
          </cell>
        </row>
        <row r="200">
          <cell r="A200">
            <v>34843</v>
          </cell>
          <cell r="B200" t="str">
            <v>英国</v>
          </cell>
          <cell r="C200" t="str">
            <v>糖果</v>
          </cell>
          <cell r="D200">
            <v>872.5</v>
          </cell>
        </row>
        <row r="201">
          <cell r="A201">
            <v>34843</v>
          </cell>
          <cell r="B201" t="str">
            <v>英国</v>
          </cell>
          <cell r="C201" t="str">
            <v>糖果</v>
          </cell>
          <cell r="D201">
            <v>5268</v>
          </cell>
        </row>
        <row r="202">
          <cell r="A202">
            <v>34843</v>
          </cell>
          <cell r="B202" t="str">
            <v>英国</v>
          </cell>
          <cell r="C202" t="str">
            <v>乳制品</v>
          </cell>
          <cell r="D202">
            <v>33.999999761581421</v>
          </cell>
        </row>
        <row r="203">
          <cell r="A203">
            <v>34843</v>
          </cell>
          <cell r="B203" t="str">
            <v>英国</v>
          </cell>
          <cell r="C203" t="str">
            <v>乳制品</v>
          </cell>
          <cell r="D203">
            <v>2427.5999829769135</v>
          </cell>
        </row>
        <row r="204">
          <cell r="A204">
            <v>34850</v>
          </cell>
          <cell r="B204" t="str">
            <v>英国</v>
          </cell>
          <cell r="C204" t="str">
            <v>饮料</v>
          </cell>
          <cell r="D204">
            <v>575.99999785423279</v>
          </cell>
        </row>
        <row r="205">
          <cell r="A205">
            <v>34850</v>
          </cell>
          <cell r="B205" t="str">
            <v>英国</v>
          </cell>
          <cell r="C205" t="str">
            <v>香料</v>
          </cell>
          <cell r="D205">
            <v>960</v>
          </cell>
        </row>
        <row r="206">
          <cell r="A206">
            <v>34850</v>
          </cell>
          <cell r="B206" t="str">
            <v>英国</v>
          </cell>
          <cell r="C206" t="str">
            <v>海洋食品</v>
          </cell>
          <cell r="D206">
            <v>414.23999845683574</v>
          </cell>
        </row>
        <row r="207">
          <cell r="A207">
            <v>34850</v>
          </cell>
          <cell r="B207" t="str">
            <v>英国</v>
          </cell>
          <cell r="C207" t="str">
            <v>海洋食品</v>
          </cell>
          <cell r="D207">
            <v>367.99999862909317</v>
          </cell>
        </row>
        <row r="208">
          <cell r="A208">
            <v>34855</v>
          </cell>
          <cell r="B208" t="str">
            <v>英国</v>
          </cell>
          <cell r="C208" t="str">
            <v>香料</v>
          </cell>
          <cell r="D208">
            <v>989.99999836087227</v>
          </cell>
        </row>
        <row r="209">
          <cell r="A209">
            <v>34855</v>
          </cell>
          <cell r="B209" t="str">
            <v>英国</v>
          </cell>
          <cell r="C209" t="str">
            <v>海洋食品</v>
          </cell>
          <cell r="D209">
            <v>512.99999915063381</v>
          </cell>
        </row>
        <row r="210">
          <cell r="A210">
            <v>34856</v>
          </cell>
          <cell r="B210" t="str">
            <v>法国</v>
          </cell>
          <cell r="C210" t="str">
            <v>乳制品</v>
          </cell>
          <cell r="D210">
            <v>63</v>
          </cell>
        </row>
        <row r="211">
          <cell r="A211">
            <v>34856</v>
          </cell>
          <cell r="B211" t="str">
            <v>法国</v>
          </cell>
          <cell r="C211" t="str">
            <v>乳制品</v>
          </cell>
          <cell r="D211">
            <v>15.999999940395355</v>
          </cell>
        </row>
        <row r="212">
          <cell r="A212">
            <v>34856</v>
          </cell>
          <cell r="B212" t="str">
            <v>法国</v>
          </cell>
          <cell r="C212" t="str">
            <v>乳制品</v>
          </cell>
          <cell r="D212">
            <v>313.2</v>
          </cell>
        </row>
        <row r="213">
          <cell r="A213">
            <v>34862</v>
          </cell>
          <cell r="B213" t="str">
            <v>英国</v>
          </cell>
          <cell r="C213" t="str">
            <v>海洋食品</v>
          </cell>
          <cell r="D213">
            <v>258.89999999999998</v>
          </cell>
        </row>
        <row r="214">
          <cell r="A214">
            <v>34862</v>
          </cell>
          <cell r="B214" t="str">
            <v>英国</v>
          </cell>
          <cell r="C214" t="str">
            <v>海洋食品</v>
          </cell>
          <cell r="D214">
            <v>147.19999945163727</v>
          </cell>
        </row>
        <row r="215">
          <cell r="A215">
            <v>34862</v>
          </cell>
          <cell r="B215" t="str">
            <v>英国</v>
          </cell>
          <cell r="C215" t="str">
            <v>肉/家禽</v>
          </cell>
          <cell r="D215">
            <v>59.599999777972698</v>
          </cell>
        </row>
        <row r="216">
          <cell r="A216">
            <v>34864</v>
          </cell>
          <cell r="B216" t="str">
            <v>英国</v>
          </cell>
          <cell r="C216" t="str">
            <v>乳制品</v>
          </cell>
          <cell r="D216">
            <v>427.5</v>
          </cell>
        </row>
        <row r="217">
          <cell r="A217">
            <v>34864</v>
          </cell>
          <cell r="B217" t="str">
            <v>英国</v>
          </cell>
          <cell r="C217" t="str">
            <v>乳制品</v>
          </cell>
          <cell r="D217">
            <v>250</v>
          </cell>
        </row>
        <row r="218">
          <cell r="A218">
            <v>34864</v>
          </cell>
          <cell r="B218" t="str">
            <v>英国</v>
          </cell>
          <cell r="C218" t="str">
            <v>乳制品</v>
          </cell>
          <cell r="D218">
            <v>75</v>
          </cell>
        </row>
        <row r="219">
          <cell r="A219">
            <v>34864</v>
          </cell>
          <cell r="B219" t="str">
            <v>英国</v>
          </cell>
          <cell r="C219" t="str">
            <v>乳制品</v>
          </cell>
          <cell r="D219">
            <v>892.5</v>
          </cell>
        </row>
        <row r="220">
          <cell r="A220">
            <v>34869</v>
          </cell>
          <cell r="B220" t="str">
            <v>英国</v>
          </cell>
          <cell r="C220" t="str">
            <v>香料</v>
          </cell>
          <cell r="D220">
            <v>600</v>
          </cell>
        </row>
        <row r="221">
          <cell r="A221">
            <v>34869</v>
          </cell>
          <cell r="B221" t="str">
            <v>英国</v>
          </cell>
          <cell r="C221" t="str">
            <v>糖果</v>
          </cell>
          <cell r="D221">
            <v>1249.2</v>
          </cell>
        </row>
        <row r="222">
          <cell r="A222">
            <v>34869</v>
          </cell>
          <cell r="B222" t="str">
            <v>英国</v>
          </cell>
          <cell r="C222" t="str">
            <v>饮料</v>
          </cell>
          <cell r="D222">
            <v>7905</v>
          </cell>
        </row>
        <row r="223">
          <cell r="A223">
            <v>34869</v>
          </cell>
          <cell r="B223" t="str">
            <v>英国</v>
          </cell>
          <cell r="C223" t="str">
            <v>糖果</v>
          </cell>
          <cell r="D223">
            <v>437.5</v>
          </cell>
        </row>
        <row r="224">
          <cell r="A224">
            <v>34870</v>
          </cell>
          <cell r="B224" t="str">
            <v>英国</v>
          </cell>
          <cell r="C224" t="str">
            <v>乳制品</v>
          </cell>
          <cell r="D224">
            <v>299.24999976530671</v>
          </cell>
        </row>
        <row r="225">
          <cell r="A225">
            <v>34870</v>
          </cell>
          <cell r="B225" t="str">
            <v>英国</v>
          </cell>
          <cell r="C225" t="str">
            <v>肉/家禽</v>
          </cell>
          <cell r="D225">
            <v>169.85999986678362</v>
          </cell>
        </row>
        <row r="226">
          <cell r="A226">
            <v>34871</v>
          </cell>
          <cell r="B226" t="str">
            <v>法国</v>
          </cell>
          <cell r="C226" t="str">
            <v>农产品</v>
          </cell>
          <cell r="D226">
            <v>319.2</v>
          </cell>
        </row>
        <row r="227">
          <cell r="A227">
            <v>34871</v>
          </cell>
          <cell r="B227" t="str">
            <v>法国</v>
          </cell>
          <cell r="C227" t="str">
            <v>饮料</v>
          </cell>
          <cell r="D227">
            <v>98</v>
          </cell>
        </row>
        <row r="228">
          <cell r="A228">
            <v>34872</v>
          </cell>
          <cell r="B228" t="str">
            <v>法国</v>
          </cell>
          <cell r="C228" t="str">
            <v>乳制品</v>
          </cell>
          <cell r="D228">
            <v>210</v>
          </cell>
        </row>
        <row r="229">
          <cell r="A229">
            <v>34876</v>
          </cell>
          <cell r="B229" t="str">
            <v>英国</v>
          </cell>
          <cell r="C229" t="str">
            <v>饮料</v>
          </cell>
          <cell r="D229">
            <v>105</v>
          </cell>
        </row>
        <row r="230">
          <cell r="A230">
            <v>34876</v>
          </cell>
          <cell r="B230" t="str">
            <v>英国</v>
          </cell>
          <cell r="C230" t="str">
            <v>海洋食品</v>
          </cell>
          <cell r="D230">
            <v>135.1</v>
          </cell>
        </row>
        <row r="231">
          <cell r="A231">
            <v>34877</v>
          </cell>
          <cell r="B231" t="str">
            <v>英国</v>
          </cell>
          <cell r="C231" t="str">
            <v>乳制品</v>
          </cell>
          <cell r="D231">
            <v>584.37499590218067</v>
          </cell>
        </row>
        <row r="232">
          <cell r="A232">
            <v>34877</v>
          </cell>
          <cell r="B232" t="str">
            <v>英国</v>
          </cell>
          <cell r="C232" t="str">
            <v>海洋食品</v>
          </cell>
          <cell r="D232">
            <v>807.49999433755875</v>
          </cell>
        </row>
        <row r="233">
          <cell r="A233">
            <v>34877</v>
          </cell>
          <cell r="B233" t="str">
            <v>英国</v>
          </cell>
          <cell r="C233" t="str">
            <v>农产品</v>
          </cell>
          <cell r="D233">
            <v>2162.3999848365784</v>
          </cell>
        </row>
        <row r="234">
          <cell r="A234">
            <v>34880</v>
          </cell>
          <cell r="B234" t="str">
            <v>英国</v>
          </cell>
          <cell r="C234" t="str">
            <v>糖果</v>
          </cell>
          <cell r="D234">
            <v>497.32499960996211</v>
          </cell>
        </row>
        <row r="235">
          <cell r="A235">
            <v>34880</v>
          </cell>
          <cell r="B235" t="str">
            <v>英国</v>
          </cell>
          <cell r="C235" t="str">
            <v>面食/谷类</v>
          </cell>
          <cell r="D235">
            <v>170.99999986588955</v>
          </cell>
        </row>
        <row r="236">
          <cell r="A236">
            <v>34880</v>
          </cell>
          <cell r="B236" t="str">
            <v>英国</v>
          </cell>
          <cell r="C236" t="str">
            <v>糖果</v>
          </cell>
          <cell r="D236">
            <v>936.69999926537275</v>
          </cell>
        </row>
        <row r="237">
          <cell r="A237">
            <v>34880</v>
          </cell>
          <cell r="B237" t="str">
            <v>英国</v>
          </cell>
          <cell r="C237" t="str">
            <v>香料</v>
          </cell>
          <cell r="D237">
            <v>123.49999990314245</v>
          </cell>
        </row>
        <row r="238">
          <cell r="A238">
            <v>34883</v>
          </cell>
          <cell r="B238" t="str">
            <v>法国</v>
          </cell>
          <cell r="C238" t="str">
            <v>农产品</v>
          </cell>
          <cell r="D238">
            <v>557.99999792128801</v>
          </cell>
        </row>
        <row r="239">
          <cell r="A239">
            <v>34883</v>
          </cell>
          <cell r="B239" t="str">
            <v>法国</v>
          </cell>
          <cell r="C239" t="str">
            <v>糖果</v>
          </cell>
          <cell r="D239">
            <v>257.59999904036522</v>
          </cell>
        </row>
        <row r="240">
          <cell r="A240">
            <v>34883</v>
          </cell>
          <cell r="B240" t="str">
            <v>法国</v>
          </cell>
          <cell r="C240" t="str">
            <v>饮料</v>
          </cell>
          <cell r="D240">
            <v>64.799999758601189</v>
          </cell>
        </row>
        <row r="241">
          <cell r="A241">
            <v>34883</v>
          </cell>
          <cell r="B241" t="str">
            <v>法国</v>
          </cell>
          <cell r="C241" t="str">
            <v>农产品</v>
          </cell>
          <cell r="D241">
            <v>847.99999684095383</v>
          </cell>
        </row>
        <row r="242">
          <cell r="A242">
            <v>34883</v>
          </cell>
          <cell r="B242" t="str">
            <v>法国</v>
          </cell>
          <cell r="C242" t="str">
            <v>面食/谷类</v>
          </cell>
          <cell r="D242">
            <v>1215.999995470047</v>
          </cell>
        </row>
        <row r="243">
          <cell r="A243">
            <v>34884</v>
          </cell>
          <cell r="B243" t="str">
            <v>英国</v>
          </cell>
          <cell r="C243" t="str">
            <v>面食/谷类</v>
          </cell>
          <cell r="D243">
            <v>997.5</v>
          </cell>
        </row>
        <row r="244">
          <cell r="A244">
            <v>34884</v>
          </cell>
          <cell r="B244" t="str">
            <v>英国</v>
          </cell>
          <cell r="C244" t="str">
            <v>饮料</v>
          </cell>
          <cell r="D244">
            <v>155</v>
          </cell>
        </row>
        <row r="245">
          <cell r="A245">
            <v>34887</v>
          </cell>
          <cell r="B245" t="str">
            <v>英国</v>
          </cell>
          <cell r="C245" t="str">
            <v>海洋食品</v>
          </cell>
          <cell r="D245">
            <v>517.79999999999995</v>
          </cell>
        </row>
        <row r="246">
          <cell r="A246">
            <v>34887</v>
          </cell>
          <cell r="B246" t="str">
            <v>英国</v>
          </cell>
          <cell r="C246" t="str">
            <v>糖果</v>
          </cell>
          <cell r="D246">
            <v>554.625</v>
          </cell>
        </row>
        <row r="247">
          <cell r="A247">
            <v>34891</v>
          </cell>
          <cell r="B247" t="str">
            <v>法国</v>
          </cell>
          <cell r="C247" t="str">
            <v>肉/家禽</v>
          </cell>
          <cell r="D247">
            <v>592.79999953508377</v>
          </cell>
        </row>
        <row r="248">
          <cell r="A248">
            <v>34891</v>
          </cell>
          <cell r="B248" t="str">
            <v>法国</v>
          </cell>
          <cell r="C248" t="str">
            <v>乳制品</v>
          </cell>
          <cell r="D248">
            <v>71.249999944120646</v>
          </cell>
        </row>
        <row r="249">
          <cell r="A249">
            <v>34891</v>
          </cell>
          <cell r="B249" t="str">
            <v>法国</v>
          </cell>
          <cell r="C249" t="str">
            <v>肉/家禽</v>
          </cell>
          <cell r="D249">
            <v>569.99999955296516</v>
          </cell>
        </row>
        <row r="250">
          <cell r="A250">
            <v>34897</v>
          </cell>
          <cell r="B250" t="str">
            <v>法国</v>
          </cell>
          <cell r="C250" t="str">
            <v>乳制品</v>
          </cell>
          <cell r="D250">
            <v>349.9999986961484</v>
          </cell>
        </row>
        <row r="251">
          <cell r="A251">
            <v>34897</v>
          </cell>
          <cell r="B251" t="str">
            <v>法国</v>
          </cell>
          <cell r="C251" t="str">
            <v>饮料</v>
          </cell>
          <cell r="D251">
            <v>540</v>
          </cell>
        </row>
        <row r="252">
          <cell r="A252">
            <v>34900</v>
          </cell>
          <cell r="B252" t="str">
            <v>法国</v>
          </cell>
          <cell r="C252" t="str">
            <v>乳制品</v>
          </cell>
          <cell r="D252">
            <v>35</v>
          </cell>
        </row>
        <row r="253">
          <cell r="A253">
            <v>34900</v>
          </cell>
          <cell r="B253" t="str">
            <v>法国</v>
          </cell>
          <cell r="C253" t="str">
            <v>海洋食品</v>
          </cell>
          <cell r="D253">
            <v>36.799999999999997</v>
          </cell>
        </row>
        <row r="254">
          <cell r="A254">
            <v>34900</v>
          </cell>
          <cell r="B254" t="str">
            <v>法国</v>
          </cell>
          <cell r="C254" t="str">
            <v>糖果</v>
          </cell>
          <cell r="D254">
            <v>493</v>
          </cell>
        </row>
        <row r="255">
          <cell r="A255">
            <v>34900</v>
          </cell>
          <cell r="B255" t="str">
            <v>法国</v>
          </cell>
          <cell r="C255" t="str">
            <v>面食/谷类</v>
          </cell>
          <cell r="D255">
            <v>199.5</v>
          </cell>
        </row>
        <row r="256">
          <cell r="A256">
            <v>34901</v>
          </cell>
          <cell r="B256" t="str">
            <v>英国</v>
          </cell>
          <cell r="C256" t="str">
            <v>乳制品</v>
          </cell>
          <cell r="D256">
            <v>660</v>
          </cell>
        </row>
        <row r="257">
          <cell r="A257">
            <v>34901</v>
          </cell>
          <cell r="B257" t="str">
            <v>英国</v>
          </cell>
          <cell r="C257" t="str">
            <v>香料</v>
          </cell>
          <cell r="D257">
            <v>263.39999999999998</v>
          </cell>
        </row>
        <row r="258">
          <cell r="A258">
            <v>34901</v>
          </cell>
          <cell r="B258" t="str">
            <v>英国</v>
          </cell>
          <cell r="C258" t="str">
            <v>乳制品</v>
          </cell>
          <cell r="D258">
            <v>1044</v>
          </cell>
        </row>
        <row r="259">
          <cell r="A259">
            <v>34901</v>
          </cell>
          <cell r="B259" t="str">
            <v>英国</v>
          </cell>
          <cell r="C259" t="str">
            <v>饮料</v>
          </cell>
          <cell r="D259">
            <v>180</v>
          </cell>
        </row>
        <row r="260">
          <cell r="A260">
            <v>34904</v>
          </cell>
          <cell r="B260" t="str">
            <v>法国</v>
          </cell>
          <cell r="C260" t="str">
            <v>饮料</v>
          </cell>
          <cell r="D260">
            <v>180</v>
          </cell>
        </row>
        <row r="261">
          <cell r="A261">
            <v>34904</v>
          </cell>
          <cell r="B261" t="str">
            <v>法国</v>
          </cell>
          <cell r="C261" t="str">
            <v>饮料</v>
          </cell>
          <cell r="D261">
            <v>155</v>
          </cell>
        </row>
        <row r="262">
          <cell r="A262">
            <v>34904</v>
          </cell>
          <cell r="B262" t="str">
            <v>法国</v>
          </cell>
          <cell r="C262" t="str">
            <v>香料</v>
          </cell>
          <cell r="D262">
            <v>234</v>
          </cell>
        </row>
        <row r="263">
          <cell r="A263">
            <v>34906</v>
          </cell>
          <cell r="B263" t="str">
            <v>法国</v>
          </cell>
          <cell r="C263" t="str">
            <v>香料</v>
          </cell>
          <cell r="D263">
            <v>155</v>
          </cell>
        </row>
        <row r="264">
          <cell r="A264">
            <v>34906</v>
          </cell>
          <cell r="B264" t="str">
            <v>法国</v>
          </cell>
          <cell r="C264" t="str">
            <v>饮料</v>
          </cell>
          <cell r="D264">
            <v>162.75</v>
          </cell>
        </row>
        <row r="265">
          <cell r="A265">
            <v>34907</v>
          </cell>
          <cell r="B265" t="str">
            <v>英国</v>
          </cell>
          <cell r="C265" t="str">
            <v>农产品</v>
          </cell>
          <cell r="D265">
            <v>331.312499740161</v>
          </cell>
        </row>
        <row r="266">
          <cell r="A266">
            <v>34907</v>
          </cell>
          <cell r="B266" t="str">
            <v>英国</v>
          </cell>
          <cell r="C266" t="str">
            <v>海洋食品</v>
          </cell>
          <cell r="D266">
            <v>82.507499935291705</v>
          </cell>
        </row>
        <row r="267">
          <cell r="A267">
            <v>34907</v>
          </cell>
          <cell r="B267" t="str">
            <v>英国</v>
          </cell>
          <cell r="C267" t="str">
            <v>香料</v>
          </cell>
          <cell r="D267">
            <v>599.92499952949584</v>
          </cell>
        </row>
        <row r="268">
          <cell r="A268">
            <v>34908</v>
          </cell>
          <cell r="B268" t="str">
            <v>英国</v>
          </cell>
          <cell r="C268" t="str">
            <v>面食/谷类</v>
          </cell>
          <cell r="D268">
            <v>78</v>
          </cell>
        </row>
        <row r="269">
          <cell r="A269">
            <v>34908</v>
          </cell>
          <cell r="B269" t="str">
            <v>英国</v>
          </cell>
          <cell r="C269" t="str">
            <v>饮料</v>
          </cell>
          <cell r="D269">
            <v>252</v>
          </cell>
        </row>
        <row r="270">
          <cell r="A270">
            <v>34914</v>
          </cell>
          <cell r="B270" t="str">
            <v>英国</v>
          </cell>
          <cell r="C270" t="str">
            <v>海洋食品</v>
          </cell>
          <cell r="D270">
            <v>1999.9999925494194</v>
          </cell>
        </row>
        <row r="271">
          <cell r="A271">
            <v>34914</v>
          </cell>
          <cell r="B271" t="str">
            <v>英国</v>
          </cell>
          <cell r="C271" t="str">
            <v>面食/谷类</v>
          </cell>
          <cell r="D271">
            <v>1119.9999958276749</v>
          </cell>
        </row>
        <row r="272">
          <cell r="A272">
            <v>34915</v>
          </cell>
          <cell r="B272" t="str">
            <v>法国</v>
          </cell>
          <cell r="C272" t="str">
            <v>饮料</v>
          </cell>
          <cell r="D272">
            <v>72</v>
          </cell>
        </row>
        <row r="273">
          <cell r="A273">
            <v>34919</v>
          </cell>
          <cell r="B273" t="str">
            <v>英国</v>
          </cell>
          <cell r="C273" t="str">
            <v>香料</v>
          </cell>
          <cell r="D273">
            <v>368.12499971129</v>
          </cell>
        </row>
        <row r="274">
          <cell r="A274">
            <v>34919</v>
          </cell>
          <cell r="B274" t="str">
            <v>英国</v>
          </cell>
          <cell r="C274" t="str">
            <v>糖果</v>
          </cell>
          <cell r="D274">
            <v>148.3424998836592</v>
          </cell>
        </row>
        <row r="275">
          <cell r="A275">
            <v>34920</v>
          </cell>
          <cell r="B275" t="str">
            <v>英国</v>
          </cell>
          <cell r="C275" t="str">
            <v>糖果</v>
          </cell>
          <cell r="D275">
            <v>1360.799994930625</v>
          </cell>
        </row>
        <row r="276">
          <cell r="A276">
            <v>34920</v>
          </cell>
          <cell r="B276" t="str">
            <v>英国</v>
          </cell>
          <cell r="C276" t="str">
            <v>乳制品</v>
          </cell>
          <cell r="D276">
            <v>575.99999785423279</v>
          </cell>
        </row>
        <row r="277">
          <cell r="A277">
            <v>34920</v>
          </cell>
          <cell r="B277" t="str">
            <v>英国</v>
          </cell>
          <cell r="C277" t="str">
            <v>饮料</v>
          </cell>
          <cell r="D277">
            <v>57.599999785423279</v>
          </cell>
        </row>
        <row r="278">
          <cell r="A278">
            <v>34920</v>
          </cell>
          <cell r="B278" t="str">
            <v>法国</v>
          </cell>
          <cell r="C278" t="str">
            <v>面食/谷类</v>
          </cell>
          <cell r="D278">
            <v>168</v>
          </cell>
        </row>
        <row r="279">
          <cell r="A279">
            <v>34920</v>
          </cell>
          <cell r="B279" t="str">
            <v>法国</v>
          </cell>
          <cell r="C279" t="str">
            <v>海洋食品</v>
          </cell>
          <cell r="D279">
            <v>397.5</v>
          </cell>
        </row>
        <row r="280">
          <cell r="A280">
            <v>34922</v>
          </cell>
          <cell r="B280" t="str">
            <v>法国</v>
          </cell>
          <cell r="C280" t="str">
            <v>面食/谷类</v>
          </cell>
          <cell r="D280">
            <v>151.99999943375587</v>
          </cell>
        </row>
        <row r="281">
          <cell r="A281">
            <v>34922</v>
          </cell>
          <cell r="B281" t="str">
            <v>法国</v>
          </cell>
          <cell r="C281" t="str">
            <v>香料</v>
          </cell>
          <cell r="D281">
            <v>842.87999686002729</v>
          </cell>
        </row>
        <row r="282">
          <cell r="A282">
            <v>34922</v>
          </cell>
          <cell r="B282" t="str">
            <v>法国</v>
          </cell>
          <cell r="C282" t="str">
            <v>饮料</v>
          </cell>
          <cell r="D282">
            <v>185.999999307096</v>
          </cell>
        </row>
        <row r="283">
          <cell r="A283">
            <v>34925</v>
          </cell>
          <cell r="B283" t="str">
            <v>法国</v>
          </cell>
          <cell r="C283" t="str">
            <v>糖果</v>
          </cell>
          <cell r="D283">
            <v>2195</v>
          </cell>
        </row>
        <row r="284">
          <cell r="A284">
            <v>34925</v>
          </cell>
          <cell r="B284" t="str">
            <v>法国</v>
          </cell>
          <cell r="C284" t="str">
            <v>乳制品</v>
          </cell>
          <cell r="D284">
            <v>193.5</v>
          </cell>
        </row>
        <row r="285">
          <cell r="A285">
            <v>34927</v>
          </cell>
          <cell r="B285" t="str">
            <v>法国</v>
          </cell>
          <cell r="C285" t="str">
            <v>肉/家禽</v>
          </cell>
          <cell r="D285">
            <v>29.8</v>
          </cell>
        </row>
        <row r="286">
          <cell r="A286">
            <v>34927</v>
          </cell>
          <cell r="B286" t="str">
            <v>法国</v>
          </cell>
          <cell r="C286" t="str">
            <v>海洋食品</v>
          </cell>
          <cell r="D286">
            <v>450</v>
          </cell>
        </row>
        <row r="287">
          <cell r="A287">
            <v>34929</v>
          </cell>
          <cell r="B287" t="str">
            <v>法国</v>
          </cell>
          <cell r="C287" t="str">
            <v>面食/谷类</v>
          </cell>
          <cell r="D287">
            <v>1008</v>
          </cell>
        </row>
        <row r="288">
          <cell r="A288">
            <v>34929</v>
          </cell>
          <cell r="B288" t="str">
            <v>法国</v>
          </cell>
          <cell r="C288" t="str">
            <v>糖果</v>
          </cell>
          <cell r="D288">
            <v>474.99999962747097</v>
          </cell>
        </row>
        <row r="289">
          <cell r="A289">
            <v>34933</v>
          </cell>
          <cell r="B289" t="str">
            <v>法国</v>
          </cell>
          <cell r="C289" t="str">
            <v>农产品</v>
          </cell>
          <cell r="D289">
            <v>1350</v>
          </cell>
        </row>
        <row r="290">
          <cell r="A290">
            <v>34933</v>
          </cell>
          <cell r="B290" t="str">
            <v>法国</v>
          </cell>
          <cell r="C290" t="str">
            <v>肉/家禽</v>
          </cell>
          <cell r="D290">
            <v>3900</v>
          </cell>
        </row>
        <row r="291">
          <cell r="A291">
            <v>34933</v>
          </cell>
          <cell r="B291" t="str">
            <v>法国</v>
          </cell>
          <cell r="C291" t="str">
            <v>乳制品</v>
          </cell>
          <cell r="D291">
            <v>35</v>
          </cell>
        </row>
        <row r="292">
          <cell r="A292">
            <v>34933</v>
          </cell>
          <cell r="B292" t="str">
            <v>法国</v>
          </cell>
          <cell r="C292" t="str">
            <v>海洋食品</v>
          </cell>
          <cell r="D292">
            <v>772.8</v>
          </cell>
        </row>
        <row r="293">
          <cell r="A293">
            <v>34933</v>
          </cell>
          <cell r="B293" t="str">
            <v>法国</v>
          </cell>
          <cell r="C293" t="str">
            <v>乳制品</v>
          </cell>
          <cell r="D293">
            <v>417.6</v>
          </cell>
        </row>
        <row r="294">
          <cell r="A294">
            <v>34934</v>
          </cell>
          <cell r="B294" t="str">
            <v>英国</v>
          </cell>
          <cell r="C294" t="str">
            <v>面食/谷类</v>
          </cell>
          <cell r="D294">
            <v>1064</v>
          </cell>
        </row>
        <row r="295">
          <cell r="A295">
            <v>34939</v>
          </cell>
          <cell r="B295" t="str">
            <v>法国</v>
          </cell>
          <cell r="C295" t="str">
            <v>海洋食品</v>
          </cell>
          <cell r="D295">
            <v>2170</v>
          </cell>
        </row>
        <row r="296">
          <cell r="A296">
            <v>34939</v>
          </cell>
          <cell r="B296" t="str">
            <v>法国</v>
          </cell>
          <cell r="C296" t="str">
            <v>海洋食品</v>
          </cell>
          <cell r="D296">
            <v>1045</v>
          </cell>
        </row>
        <row r="297">
          <cell r="A297">
            <v>34939</v>
          </cell>
          <cell r="B297" t="str">
            <v>法国</v>
          </cell>
          <cell r="C297" t="str">
            <v>糖果</v>
          </cell>
          <cell r="D297">
            <v>360</v>
          </cell>
        </row>
        <row r="298">
          <cell r="A298">
            <v>34939</v>
          </cell>
          <cell r="B298" t="str">
            <v>法国</v>
          </cell>
          <cell r="C298" t="str">
            <v>乳制品</v>
          </cell>
          <cell r="D298">
            <v>1360</v>
          </cell>
        </row>
        <row r="299">
          <cell r="A299">
            <v>34939</v>
          </cell>
          <cell r="B299" t="str">
            <v>法国</v>
          </cell>
          <cell r="C299" t="str">
            <v>饮料</v>
          </cell>
          <cell r="D299">
            <v>1440</v>
          </cell>
        </row>
        <row r="300">
          <cell r="A300">
            <v>34940</v>
          </cell>
          <cell r="B300" t="str">
            <v>英国</v>
          </cell>
          <cell r="C300" t="str">
            <v>乳制品</v>
          </cell>
          <cell r="D300">
            <v>294</v>
          </cell>
        </row>
        <row r="301">
          <cell r="A301">
            <v>34940</v>
          </cell>
          <cell r="B301" t="str">
            <v>英国</v>
          </cell>
          <cell r="C301" t="str">
            <v>糖果</v>
          </cell>
          <cell r="D301">
            <v>80</v>
          </cell>
        </row>
        <row r="302">
          <cell r="A302">
            <v>34940</v>
          </cell>
          <cell r="B302" t="str">
            <v>英国</v>
          </cell>
          <cell r="C302" t="str">
            <v>饮料</v>
          </cell>
          <cell r="D302">
            <v>90</v>
          </cell>
        </row>
        <row r="303">
          <cell r="A303">
            <v>34942</v>
          </cell>
          <cell r="B303" t="str">
            <v>法国</v>
          </cell>
          <cell r="C303" t="str">
            <v>饮料</v>
          </cell>
          <cell r="D303">
            <v>3754.874997055158</v>
          </cell>
        </row>
        <row r="304">
          <cell r="A304">
            <v>34942</v>
          </cell>
          <cell r="B304" t="str">
            <v>法国</v>
          </cell>
          <cell r="C304" t="str">
            <v>面食/谷类</v>
          </cell>
          <cell r="D304">
            <v>532</v>
          </cell>
        </row>
        <row r="305">
          <cell r="A305">
            <v>34942</v>
          </cell>
          <cell r="B305" t="str">
            <v>法国</v>
          </cell>
          <cell r="C305" t="str">
            <v>饮料</v>
          </cell>
          <cell r="D305">
            <v>213.74999983236194</v>
          </cell>
        </row>
        <row r="306">
          <cell r="A306">
            <v>34942</v>
          </cell>
          <cell r="B306" t="str">
            <v>法国</v>
          </cell>
          <cell r="C306" t="str">
            <v>乳制品</v>
          </cell>
          <cell r="D306">
            <v>306.37499975971878</v>
          </cell>
        </row>
        <row r="307">
          <cell r="A307">
            <v>34942</v>
          </cell>
          <cell r="B307" t="str">
            <v>法国</v>
          </cell>
          <cell r="C307" t="str">
            <v>乳制品</v>
          </cell>
          <cell r="D307">
            <v>1402.4999901652336</v>
          </cell>
        </row>
        <row r="308">
          <cell r="A308">
            <v>34949</v>
          </cell>
          <cell r="B308" t="str">
            <v>英国</v>
          </cell>
          <cell r="C308" t="str">
            <v>农产品</v>
          </cell>
          <cell r="D308">
            <v>488.25</v>
          </cell>
        </row>
        <row r="309">
          <cell r="A309">
            <v>34949</v>
          </cell>
          <cell r="B309" t="str">
            <v>英国</v>
          </cell>
          <cell r="C309" t="str">
            <v>糖果</v>
          </cell>
          <cell r="D309">
            <v>124.19999979436398</v>
          </cell>
        </row>
        <row r="310">
          <cell r="A310">
            <v>34949</v>
          </cell>
          <cell r="B310" t="str">
            <v>英国</v>
          </cell>
          <cell r="C310" t="str">
            <v>糖果</v>
          </cell>
          <cell r="D310">
            <v>224.99999962747097</v>
          </cell>
        </row>
        <row r="311">
          <cell r="A311">
            <v>34949</v>
          </cell>
          <cell r="B311" t="str">
            <v>英国</v>
          </cell>
          <cell r="C311" t="str">
            <v>饮料</v>
          </cell>
          <cell r="D311">
            <v>13.5</v>
          </cell>
        </row>
        <row r="312">
          <cell r="A312">
            <v>34949</v>
          </cell>
          <cell r="B312" t="str">
            <v>英国</v>
          </cell>
          <cell r="C312" t="str">
            <v>饮料</v>
          </cell>
          <cell r="D312">
            <v>485.9999991953373</v>
          </cell>
        </row>
        <row r="313">
          <cell r="A313">
            <v>34949</v>
          </cell>
          <cell r="B313" t="str">
            <v>法国</v>
          </cell>
          <cell r="C313" t="str">
            <v>农产品</v>
          </cell>
          <cell r="D313">
            <v>456</v>
          </cell>
        </row>
        <row r="314">
          <cell r="A314">
            <v>34949</v>
          </cell>
          <cell r="B314" t="str">
            <v>法国</v>
          </cell>
          <cell r="C314" t="str">
            <v>肉/家禽</v>
          </cell>
          <cell r="D314">
            <v>742.74</v>
          </cell>
        </row>
        <row r="315">
          <cell r="A315">
            <v>34949</v>
          </cell>
          <cell r="B315" t="str">
            <v>法国</v>
          </cell>
          <cell r="C315" t="str">
            <v>香料</v>
          </cell>
          <cell r="D315">
            <v>194.5</v>
          </cell>
        </row>
        <row r="316">
          <cell r="A316">
            <v>34953</v>
          </cell>
          <cell r="B316" t="str">
            <v>法国</v>
          </cell>
          <cell r="C316" t="str">
            <v>糖果</v>
          </cell>
          <cell r="D316">
            <v>739.5</v>
          </cell>
        </row>
        <row r="317">
          <cell r="A317">
            <v>34953</v>
          </cell>
          <cell r="B317" t="str">
            <v>法国</v>
          </cell>
          <cell r="C317" t="str">
            <v>海洋食品</v>
          </cell>
          <cell r="D317">
            <v>446.24999687075615</v>
          </cell>
        </row>
        <row r="318">
          <cell r="A318">
            <v>34955</v>
          </cell>
          <cell r="B318" t="str">
            <v>英国</v>
          </cell>
          <cell r="C318" t="str">
            <v>肉/家禽</v>
          </cell>
          <cell r="D318">
            <v>273.59999978542328</v>
          </cell>
        </row>
        <row r="319">
          <cell r="A319">
            <v>34955</v>
          </cell>
          <cell r="B319" t="str">
            <v>英国</v>
          </cell>
          <cell r="C319" t="str">
            <v>饮料</v>
          </cell>
          <cell r="D319">
            <v>630</v>
          </cell>
        </row>
        <row r="320">
          <cell r="A320">
            <v>34956</v>
          </cell>
          <cell r="B320" t="str">
            <v>英国</v>
          </cell>
          <cell r="C320" t="str">
            <v>饮料</v>
          </cell>
          <cell r="D320">
            <v>541.49999957531691</v>
          </cell>
        </row>
        <row r="321">
          <cell r="A321">
            <v>34956</v>
          </cell>
          <cell r="B321" t="str">
            <v>英国</v>
          </cell>
          <cell r="C321" t="str">
            <v>乳制品</v>
          </cell>
          <cell r="D321">
            <v>47.499999962747097</v>
          </cell>
        </row>
        <row r="322">
          <cell r="A322">
            <v>34963</v>
          </cell>
          <cell r="B322" t="str">
            <v>英国</v>
          </cell>
          <cell r="C322" t="str">
            <v>乳制品</v>
          </cell>
          <cell r="D322">
            <v>540</v>
          </cell>
        </row>
        <row r="323">
          <cell r="A323">
            <v>34963</v>
          </cell>
          <cell r="B323" t="str">
            <v>英国</v>
          </cell>
          <cell r="C323" t="str">
            <v>饮料</v>
          </cell>
          <cell r="D323">
            <v>168.75</v>
          </cell>
        </row>
        <row r="324">
          <cell r="A324">
            <v>34974</v>
          </cell>
          <cell r="B324" t="str">
            <v>英国</v>
          </cell>
          <cell r="C324" t="str">
            <v>糖果</v>
          </cell>
          <cell r="D324">
            <v>82.8</v>
          </cell>
        </row>
        <row r="325">
          <cell r="A325">
            <v>34974</v>
          </cell>
          <cell r="B325" t="str">
            <v>英国</v>
          </cell>
          <cell r="C325" t="str">
            <v>面食/谷类</v>
          </cell>
          <cell r="D325">
            <v>315</v>
          </cell>
        </row>
        <row r="326">
          <cell r="A326">
            <v>34975</v>
          </cell>
          <cell r="B326" t="str">
            <v>英国</v>
          </cell>
          <cell r="C326" t="str">
            <v>糖果</v>
          </cell>
          <cell r="D326">
            <v>471.14999921992421</v>
          </cell>
        </row>
        <row r="327">
          <cell r="A327">
            <v>34975</v>
          </cell>
          <cell r="B327" t="str">
            <v>英国</v>
          </cell>
          <cell r="C327" t="str">
            <v>乳制品</v>
          </cell>
          <cell r="D327">
            <v>611.99999898672104</v>
          </cell>
        </row>
        <row r="328">
          <cell r="A328">
            <v>34977</v>
          </cell>
          <cell r="B328" t="str">
            <v>法国</v>
          </cell>
          <cell r="C328" t="str">
            <v>农产品</v>
          </cell>
          <cell r="D328">
            <v>62.774999896064401</v>
          </cell>
        </row>
        <row r="329">
          <cell r="A329">
            <v>34977</v>
          </cell>
          <cell r="B329" t="str">
            <v>法国</v>
          </cell>
          <cell r="C329" t="str">
            <v>香料</v>
          </cell>
          <cell r="D329">
            <v>490.13999918848276</v>
          </cell>
        </row>
        <row r="330">
          <cell r="A330">
            <v>34977</v>
          </cell>
          <cell r="B330" t="str">
            <v>法国</v>
          </cell>
          <cell r="C330" t="str">
            <v>糖果</v>
          </cell>
          <cell r="D330">
            <v>51.299999915063381</v>
          </cell>
        </row>
        <row r="331">
          <cell r="A331">
            <v>34977</v>
          </cell>
          <cell r="B331" t="str">
            <v>法国</v>
          </cell>
          <cell r="C331" t="str">
            <v>香料</v>
          </cell>
          <cell r="D331">
            <v>775</v>
          </cell>
        </row>
        <row r="332">
          <cell r="A332">
            <v>34977</v>
          </cell>
          <cell r="B332" t="str">
            <v>法国</v>
          </cell>
          <cell r="C332" t="str">
            <v>海洋食品</v>
          </cell>
          <cell r="D332">
            <v>231.6</v>
          </cell>
        </row>
        <row r="333">
          <cell r="A333">
            <v>34977</v>
          </cell>
          <cell r="B333" t="str">
            <v>法国</v>
          </cell>
          <cell r="C333" t="str">
            <v>海洋食品</v>
          </cell>
          <cell r="D333">
            <v>540</v>
          </cell>
        </row>
        <row r="334">
          <cell r="A334">
            <v>34977</v>
          </cell>
          <cell r="B334" t="str">
            <v>法国</v>
          </cell>
          <cell r="C334" t="str">
            <v>糖果</v>
          </cell>
          <cell r="D334">
            <v>95</v>
          </cell>
        </row>
        <row r="335">
          <cell r="A335">
            <v>34977</v>
          </cell>
          <cell r="B335" t="str">
            <v>法国</v>
          </cell>
          <cell r="C335" t="str">
            <v>面食/谷类</v>
          </cell>
          <cell r="D335">
            <v>1710</v>
          </cell>
        </row>
        <row r="336">
          <cell r="A336">
            <v>34977</v>
          </cell>
          <cell r="B336" t="str">
            <v>法国</v>
          </cell>
          <cell r="C336" t="str">
            <v>乳制品</v>
          </cell>
          <cell r="D336">
            <v>1020</v>
          </cell>
        </row>
        <row r="337">
          <cell r="A337">
            <v>34978</v>
          </cell>
          <cell r="B337" t="str">
            <v>英国</v>
          </cell>
          <cell r="C337" t="str">
            <v>糖果</v>
          </cell>
          <cell r="D337">
            <v>600</v>
          </cell>
        </row>
        <row r="338">
          <cell r="A338">
            <v>34978</v>
          </cell>
          <cell r="B338" t="str">
            <v>英国</v>
          </cell>
          <cell r="C338" t="str">
            <v>海洋食品</v>
          </cell>
          <cell r="D338">
            <v>1223.5999990403652</v>
          </cell>
        </row>
        <row r="339">
          <cell r="A339">
            <v>34978</v>
          </cell>
          <cell r="B339" t="str">
            <v>英国</v>
          </cell>
          <cell r="C339" t="str">
            <v>乳制品</v>
          </cell>
          <cell r="D339">
            <v>1776.4999986067414</v>
          </cell>
        </row>
        <row r="340">
          <cell r="A340">
            <v>34978</v>
          </cell>
          <cell r="B340" t="str">
            <v>英国</v>
          </cell>
          <cell r="C340" t="str">
            <v>香料</v>
          </cell>
          <cell r="D340">
            <v>864.49999932199717</v>
          </cell>
        </row>
        <row r="341">
          <cell r="A341">
            <v>34981</v>
          </cell>
          <cell r="B341" t="str">
            <v>法国</v>
          </cell>
          <cell r="C341" t="str">
            <v>糖果</v>
          </cell>
          <cell r="D341">
            <v>1701</v>
          </cell>
        </row>
        <row r="342">
          <cell r="A342">
            <v>34982</v>
          </cell>
          <cell r="B342" t="str">
            <v>法国</v>
          </cell>
          <cell r="C342" t="str">
            <v>糖果</v>
          </cell>
          <cell r="D342">
            <v>125</v>
          </cell>
        </row>
        <row r="343">
          <cell r="A343">
            <v>34984</v>
          </cell>
          <cell r="B343" t="str">
            <v>法国</v>
          </cell>
          <cell r="C343" t="str">
            <v>农产品</v>
          </cell>
          <cell r="D343">
            <v>1060</v>
          </cell>
        </row>
        <row r="344">
          <cell r="A344">
            <v>34984</v>
          </cell>
          <cell r="B344" t="str">
            <v>法国</v>
          </cell>
          <cell r="C344" t="str">
            <v>乳制品</v>
          </cell>
          <cell r="D344">
            <v>55</v>
          </cell>
        </row>
        <row r="345">
          <cell r="A345">
            <v>34984</v>
          </cell>
          <cell r="B345" t="str">
            <v>法国</v>
          </cell>
          <cell r="C345" t="str">
            <v>饮料</v>
          </cell>
          <cell r="D345">
            <v>180</v>
          </cell>
        </row>
        <row r="346">
          <cell r="A346">
            <v>34988</v>
          </cell>
          <cell r="B346" t="str">
            <v>英国</v>
          </cell>
          <cell r="C346" t="str">
            <v>乳制品</v>
          </cell>
          <cell r="D346">
            <v>89.999999850988388</v>
          </cell>
        </row>
        <row r="347">
          <cell r="A347">
            <v>34988</v>
          </cell>
          <cell r="B347" t="str">
            <v>英国</v>
          </cell>
          <cell r="C347" t="str">
            <v>肉/家禽</v>
          </cell>
          <cell r="D347">
            <v>86.399999856948853</v>
          </cell>
        </row>
        <row r="348">
          <cell r="A348">
            <v>34988</v>
          </cell>
          <cell r="B348" t="str">
            <v>英国</v>
          </cell>
          <cell r="C348" t="str">
            <v>面食/谷类</v>
          </cell>
          <cell r="D348">
            <v>448.87499925680459</v>
          </cell>
        </row>
        <row r="349">
          <cell r="A349">
            <v>34989</v>
          </cell>
          <cell r="B349" t="str">
            <v>英国</v>
          </cell>
          <cell r="C349" t="str">
            <v>面食/谷类</v>
          </cell>
          <cell r="D349">
            <v>288</v>
          </cell>
        </row>
        <row r="350">
          <cell r="A350">
            <v>34989</v>
          </cell>
          <cell r="B350" t="str">
            <v>英国</v>
          </cell>
          <cell r="C350" t="str">
            <v>海洋食品</v>
          </cell>
          <cell r="D350">
            <v>720</v>
          </cell>
        </row>
        <row r="351">
          <cell r="A351">
            <v>34989</v>
          </cell>
          <cell r="B351" t="str">
            <v>英国</v>
          </cell>
          <cell r="C351" t="str">
            <v>饮料</v>
          </cell>
          <cell r="D351">
            <v>350</v>
          </cell>
        </row>
        <row r="352">
          <cell r="A352">
            <v>34989</v>
          </cell>
          <cell r="B352" t="str">
            <v>英国</v>
          </cell>
          <cell r="C352" t="str">
            <v>海洋食品</v>
          </cell>
          <cell r="D352">
            <v>750</v>
          </cell>
        </row>
        <row r="353">
          <cell r="A353">
            <v>34989</v>
          </cell>
          <cell r="B353" t="str">
            <v>英国</v>
          </cell>
          <cell r="C353" t="str">
            <v>饮料</v>
          </cell>
          <cell r="D353">
            <v>193.75</v>
          </cell>
        </row>
        <row r="354">
          <cell r="A354">
            <v>34992</v>
          </cell>
          <cell r="B354" t="str">
            <v>英国</v>
          </cell>
          <cell r="C354" t="str">
            <v>农产品</v>
          </cell>
          <cell r="D354">
            <v>697.5</v>
          </cell>
        </row>
        <row r="355">
          <cell r="A355">
            <v>34992</v>
          </cell>
          <cell r="B355" t="str">
            <v>英国</v>
          </cell>
          <cell r="C355" t="str">
            <v>肉/家禽</v>
          </cell>
          <cell r="D355">
            <v>328</v>
          </cell>
        </row>
        <row r="356">
          <cell r="A356">
            <v>34992</v>
          </cell>
          <cell r="B356" t="str">
            <v>英国</v>
          </cell>
          <cell r="C356" t="str">
            <v>海洋食品</v>
          </cell>
          <cell r="D356">
            <v>397.5</v>
          </cell>
        </row>
        <row r="357">
          <cell r="A357">
            <v>34996</v>
          </cell>
          <cell r="B357" t="str">
            <v>法国</v>
          </cell>
          <cell r="C357" t="str">
            <v>乳制品</v>
          </cell>
          <cell r="D357">
            <v>3800</v>
          </cell>
        </row>
        <row r="358">
          <cell r="A358">
            <v>34996</v>
          </cell>
          <cell r="B358" t="str">
            <v>法国</v>
          </cell>
          <cell r="C358" t="str">
            <v>乳制品</v>
          </cell>
          <cell r="D358">
            <v>75</v>
          </cell>
        </row>
        <row r="359">
          <cell r="A359">
            <v>34996</v>
          </cell>
          <cell r="B359" t="str">
            <v>法国</v>
          </cell>
          <cell r="C359" t="str">
            <v>海洋食品</v>
          </cell>
          <cell r="D359">
            <v>1158</v>
          </cell>
        </row>
        <row r="360">
          <cell r="A360">
            <v>34996</v>
          </cell>
          <cell r="B360" t="str">
            <v>法国</v>
          </cell>
          <cell r="C360" t="str">
            <v>肉/家禽</v>
          </cell>
          <cell r="D360">
            <v>223.5</v>
          </cell>
        </row>
        <row r="361">
          <cell r="A361">
            <v>34997</v>
          </cell>
          <cell r="B361" t="str">
            <v>法国</v>
          </cell>
          <cell r="C361" t="str">
            <v>糖果</v>
          </cell>
          <cell r="D361">
            <v>654.375</v>
          </cell>
        </row>
        <row r="362">
          <cell r="A362">
            <v>34997</v>
          </cell>
          <cell r="B362" t="str">
            <v>法国</v>
          </cell>
          <cell r="C362" t="str">
            <v>乳制品</v>
          </cell>
          <cell r="D362">
            <v>187.5</v>
          </cell>
        </row>
        <row r="363">
          <cell r="A363">
            <v>34997</v>
          </cell>
          <cell r="B363" t="str">
            <v>法国</v>
          </cell>
          <cell r="C363" t="str">
            <v>面食/谷类</v>
          </cell>
          <cell r="D363">
            <v>420</v>
          </cell>
        </row>
        <row r="364">
          <cell r="A364">
            <v>34998</v>
          </cell>
          <cell r="B364" t="str">
            <v>法国</v>
          </cell>
          <cell r="C364" t="str">
            <v>糖果</v>
          </cell>
          <cell r="D364">
            <v>248.39999958872795</v>
          </cell>
        </row>
        <row r="365">
          <cell r="A365">
            <v>34998</v>
          </cell>
          <cell r="B365" t="str">
            <v>法国</v>
          </cell>
          <cell r="C365" t="str">
            <v>糖果</v>
          </cell>
          <cell r="D365">
            <v>107.99999982118607</v>
          </cell>
        </row>
        <row r="366">
          <cell r="A366">
            <v>34998</v>
          </cell>
          <cell r="B366" t="str">
            <v>法国</v>
          </cell>
          <cell r="C366" t="str">
            <v>面食/谷类</v>
          </cell>
          <cell r="D366">
            <v>931</v>
          </cell>
        </row>
        <row r="367">
          <cell r="A367">
            <v>34999</v>
          </cell>
          <cell r="B367" t="str">
            <v>英国</v>
          </cell>
          <cell r="C367" t="str">
            <v>海洋食品</v>
          </cell>
          <cell r="D367">
            <v>368</v>
          </cell>
        </row>
        <row r="368">
          <cell r="A368">
            <v>34999</v>
          </cell>
          <cell r="B368" t="str">
            <v>英国</v>
          </cell>
          <cell r="C368" t="str">
            <v>糖果</v>
          </cell>
          <cell r="D368">
            <v>380</v>
          </cell>
        </row>
        <row r="369">
          <cell r="A369">
            <v>34999</v>
          </cell>
          <cell r="B369" t="str">
            <v>英国</v>
          </cell>
          <cell r="C369" t="str">
            <v>乳制品</v>
          </cell>
          <cell r="D369">
            <v>1020</v>
          </cell>
        </row>
        <row r="370">
          <cell r="A370">
            <v>35006</v>
          </cell>
          <cell r="B370" t="str">
            <v>英国</v>
          </cell>
          <cell r="C370" t="str">
            <v>饮料</v>
          </cell>
          <cell r="D370">
            <v>540</v>
          </cell>
        </row>
        <row r="371">
          <cell r="A371">
            <v>35006</v>
          </cell>
          <cell r="B371" t="str">
            <v>英国</v>
          </cell>
          <cell r="C371" t="str">
            <v>肉/家禽</v>
          </cell>
          <cell r="D371">
            <v>4951.6000000000004</v>
          </cell>
        </row>
        <row r="372">
          <cell r="A372">
            <v>35006</v>
          </cell>
          <cell r="B372" t="str">
            <v>英国</v>
          </cell>
          <cell r="C372" t="str">
            <v>饮料</v>
          </cell>
          <cell r="D372">
            <v>1840</v>
          </cell>
        </row>
        <row r="373">
          <cell r="A373">
            <v>35006</v>
          </cell>
          <cell r="B373" t="str">
            <v>英国</v>
          </cell>
          <cell r="C373" t="str">
            <v>香料</v>
          </cell>
          <cell r="D373">
            <v>466.8</v>
          </cell>
        </row>
        <row r="374">
          <cell r="A374">
            <v>35006</v>
          </cell>
          <cell r="B374" t="str">
            <v>英国</v>
          </cell>
          <cell r="C374" t="str">
            <v>糖果</v>
          </cell>
          <cell r="D374">
            <v>2366.4</v>
          </cell>
        </row>
        <row r="375">
          <cell r="A375">
            <v>35009</v>
          </cell>
          <cell r="B375" t="str">
            <v>法国</v>
          </cell>
          <cell r="C375" t="str">
            <v>肉/家禽</v>
          </cell>
          <cell r="D375">
            <v>582</v>
          </cell>
        </row>
        <row r="376">
          <cell r="A376">
            <v>35009</v>
          </cell>
          <cell r="B376" t="str">
            <v>法国</v>
          </cell>
          <cell r="C376" t="str">
            <v>肉/家禽</v>
          </cell>
          <cell r="D376">
            <v>379.94999733567238</v>
          </cell>
        </row>
        <row r="377">
          <cell r="A377">
            <v>35009</v>
          </cell>
          <cell r="B377" t="str">
            <v>法国</v>
          </cell>
          <cell r="C377" t="str">
            <v>乳制品</v>
          </cell>
          <cell r="D377">
            <v>917.99999356269836</v>
          </cell>
        </row>
        <row r="378">
          <cell r="A378">
            <v>35009</v>
          </cell>
          <cell r="B378" t="str">
            <v>法国</v>
          </cell>
          <cell r="C378" t="str">
            <v>海洋食品</v>
          </cell>
          <cell r="D378">
            <v>191.24999865889549</v>
          </cell>
        </row>
        <row r="379">
          <cell r="A379">
            <v>35009</v>
          </cell>
          <cell r="B379" t="str">
            <v>英国</v>
          </cell>
          <cell r="C379" t="str">
            <v>农产品</v>
          </cell>
          <cell r="D379">
            <v>2700</v>
          </cell>
        </row>
        <row r="380">
          <cell r="A380">
            <v>35009</v>
          </cell>
          <cell r="B380" t="str">
            <v>英国</v>
          </cell>
          <cell r="C380" t="str">
            <v>乳制品</v>
          </cell>
          <cell r="D380">
            <v>1375</v>
          </cell>
        </row>
        <row r="381">
          <cell r="A381">
            <v>35009</v>
          </cell>
          <cell r="B381" t="str">
            <v>英国</v>
          </cell>
          <cell r="C381" t="str">
            <v>饮料</v>
          </cell>
          <cell r="D381">
            <v>750</v>
          </cell>
        </row>
        <row r="382">
          <cell r="A382">
            <v>35011</v>
          </cell>
          <cell r="B382" t="str">
            <v>法国</v>
          </cell>
          <cell r="C382" t="str">
            <v>肉/家禽</v>
          </cell>
          <cell r="D382">
            <v>780</v>
          </cell>
        </row>
        <row r="383">
          <cell r="A383">
            <v>35011</v>
          </cell>
          <cell r="B383" t="str">
            <v>法国</v>
          </cell>
          <cell r="C383" t="str">
            <v>海洋食品</v>
          </cell>
          <cell r="D383">
            <v>216</v>
          </cell>
        </row>
        <row r="384">
          <cell r="A384">
            <v>35012</v>
          </cell>
          <cell r="B384" t="str">
            <v>英国</v>
          </cell>
          <cell r="C384" t="str">
            <v>糖果</v>
          </cell>
          <cell r="D384">
            <v>114</v>
          </cell>
        </row>
        <row r="385">
          <cell r="A385">
            <v>35013</v>
          </cell>
          <cell r="B385" t="str">
            <v>法国</v>
          </cell>
          <cell r="C385" t="str">
            <v>饮料</v>
          </cell>
          <cell r="D385">
            <v>71.999999731779099</v>
          </cell>
        </row>
        <row r="386">
          <cell r="A386">
            <v>35013</v>
          </cell>
          <cell r="B386" t="str">
            <v>法国</v>
          </cell>
          <cell r="C386" t="str">
            <v>饮料</v>
          </cell>
          <cell r="D386">
            <v>134.39999949932098</v>
          </cell>
        </row>
        <row r="387">
          <cell r="A387">
            <v>35013</v>
          </cell>
          <cell r="B387" t="str">
            <v>法国</v>
          </cell>
          <cell r="C387" t="str">
            <v>糖果</v>
          </cell>
          <cell r="D387">
            <v>399.99999850988388</v>
          </cell>
        </row>
        <row r="388">
          <cell r="A388">
            <v>35013</v>
          </cell>
          <cell r="B388" t="str">
            <v>法国</v>
          </cell>
          <cell r="C388" t="str">
            <v>乳制品</v>
          </cell>
          <cell r="D388">
            <v>1031.9999961555004</v>
          </cell>
        </row>
        <row r="389">
          <cell r="A389">
            <v>35019</v>
          </cell>
          <cell r="B389" t="str">
            <v>法国</v>
          </cell>
          <cell r="C389" t="str">
            <v>糖果</v>
          </cell>
          <cell r="D389">
            <v>349</v>
          </cell>
        </row>
        <row r="390">
          <cell r="A390">
            <v>35019</v>
          </cell>
          <cell r="B390" t="str">
            <v>法国</v>
          </cell>
          <cell r="C390" t="str">
            <v>饮料</v>
          </cell>
          <cell r="D390">
            <v>1104</v>
          </cell>
        </row>
        <row r="391">
          <cell r="A391">
            <v>35019</v>
          </cell>
          <cell r="B391" t="str">
            <v>法国</v>
          </cell>
          <cell r="C391" t="str">
            <v>乳制品</v>
          </cell>
          <cell r="D391">
            <v>440</v>
          </cell>
        </row>
        <row r="392">
          <cell r="A392">
            <v>35020</v>
          </cell>
          <cell r="B392" t="str">
            <v>法国</v>
          </cell>
          <cell r="C392" t="str">
            <v>香料</v>
          </cell>
          <cell r="D392">
            <v>85.4</v>
          </cell>
        </row>
        <row r="393">
          <cell r="A393">
            <v>35020</v>
          </cell>
          <cell r="B393" t="str">
            <v>法国</v>
          </cell>
          <cell r="C393" t="str">
            <v>海洋食品</v>
          </cell>
          <cell r="D393">
            <v>95</v>
          </cell>
        </row>
        <row r="394">
          <cell r="A394">
            <v>35024</v>
          </cell>
          <cell r="B394" t="str">
            <v>法国</v>
          </cell>
          <cell r="C394" t="str">
            <v>糖果</v>
          </cell>
          <cell r="D394">
            <v>110.4</v>
          </cell>
        </row>
        <row r="395">
          <cell r="A395">
            <v>35024</v>
          </cell>
          <cell r="B395" t="str">
            <v>法国</v>
          </cell>
          <cell r="C395" t="str">
            <v>海洋食品</v>
          </cell>
          <cell r="D395">
            <v>405.3</v>
          </cell>
        </row>
        <row r="396">
          <cell r="A396">
            <v>35024</v>
          </cell>
          <cell r="B396" t="str">
            <v>法国</v>
          </cell>
          <cell r="C396" t="str">
            <v>肉/家禽</v>
          </cell>
          <cell r="D396">
            <v>3936</v>
          </cell>
        </row>
        <row r="397">
          <cell r="A397">
            <v>35025</v>
          </cell>
          <cell r="B397" t="str">
            <v>法国</v>
          </cell>
          <cell r="C397" t="str">
            <v>海洋食品</v>
          </cell>
          <cell r="D397">
            <v>558</v>
          </cell>
        </row>
        <row r="398">
          <cell r="A398">
            <v>35025</v>
          </cell>
          <cell r="B398" t="str">
            <v>法国</v>
          </cell>
          <cell r="C398" t="str">
            <v>糖果</v>
          </cell>
          <cell r="D398">
            <v>936.9</v>
          </cell>
        </row>
        <row r="399">
          <cell r="A399">
            <v>35025</v>
          </cell>
          <cell r="B399" t="str">
            <v>法国</v>
          </cell>
          <cell r="C399" t="str">
            <v>海洋食品</v>
          </cell>
          <cell r="D399">
            <v>1045</v>
          </cell>
        </row>
        <row r="400">
          <cell r="A400">
            <v>35025</v>
          </cell>
          <cell r="B400" t="str">
            <v>法国</v>
          </cell>
          <cell r="C400" t="str">
            <v>海洋食品</v>
          </cell>
          <cell r="D400">
            <v>288</v>
          </cell>
        </row>
        <row r="401">
          <cell r="A401">
            <v>35025</v>
          </cell>
          <cell r="B401" t="str">
            <v>法国</v>
          </cell>
          <cell r="C401" t="str">
            <v>饮料</v>
          </cell>
          <cell r="D401">
            <v>427.5</v>
          </cell>
        </row>
        <row r="402">
          <cell r="A402">
            <v>35025</v>
          </cell>
          <cell r="B402" t="str">
            <v>法国</v>
          </cell>
          <cell r="C402" t="str">
            <v>肉/家禽</v>
          </cell>
          <cell r="D402">
            <v>789.75</v>
          </cell>
        </row>
        <row r="403">
          <cell r="A403">
            <v>35025</v>
          </cell>
          <cell r="B403" t="str">
            <v>法国</v>
          </cell>
          <cell r="C403" t="str">
            <v>糖果</v>
          </cell>
          <cell r="D403">
            <v>356.25</v>
          </cell>
        </row>
        <row r="404">
          <cell r="A404">
            <v>35025</v>
          </cell>
          <cell r="B404" t="str">
            <v>法国</v>
          </cell>
          <cell r="C404" t="str">
            <v>面食/谷类</v>
          </cell>
          <cell r="D404">
            <v>513</v>
          </cell>
        </row>
        <row r="405">
          <cell r="A405">
            <v>35025</v>
          </cell>
          <cell r="B405" t="str">
            <v>法国</v>
          </cell>
          <cell r="C405" t="str">
            <v>海洋食品</v>
          </cell>
          <cell r="D405">
            <v>119.25</v>
          </cell>
        </row>
        <row r="406">
          <cell r="A406">
            <v>35027</v>
          </cell>
          <cell r="B406" t="str">
            <v>英国</v>
          </cell>
          <cell r="C406" t="str">
            <v>糖果</v>
          </cell>
          <cell r="D406">
            <v>303.99999976158142</v>
          </cell>
        </row>
        <row r="407">
          <cell r="A407">
            <v>35027</v>
          </cell>
          <cell r="B407" t="str">
            <v>英国</v>
          </cell>
          <cell r="C407" t="str">
            <v>肉/家禽</v>
          </cell>
          <cell r="D407">
            <v>111.75</v>
          </cell>
        </row>
        <row r="408">
          <cell r="A408">
            <v>35027</v>
          </cell>
          <cell r="B408" t="str">
            <v>英国</v>
          </cell>
          <cell r="C408" t="str">
            <v>乳制品</v>
          </cell>
          <cell r="D408">
            <v>854.99999932944775</v>
          </cell>
        </row>
        <row r="409">
          <cell r="A409">
            <v>35030</v>
          </cell>
          <cell r="B409" t="str">
            <v>英国</v>
          </cell>
          <cell r="C409" t="str">
            <v>乳制品</v>
          </cell>
          <cell r="D409">
            <v>1368</v>
          </cell>
        </row>
        <row r="410">
          <cell r="A410">
            <v>35030</v>
          </cell>
          <cell r="B410" t="str">
            <v>英国</v>
          </cell>
          <cell r="C410" t="str">
            <v>糖果</v>
          </cell>
          <cell r="D410">
            <v>349</v>
          </cell>
        </row>
        <row r="411">
          <cell r="A411">
            <v>35030</v>
          </cell>
          <cell r="B411" t="str">
            <v>英国</v>
          </cell>
          <cell r="C411" t="str">
            <v>海洋食品</v>
          </cell>
          <cell r="D411">
            <v>760</v>
          </cell>
        </row>
        <row r="412">
          <cell r="A412">
            <v>35030</v>
          </cell>
          <cell r="B412" t="str">
            <v>英国</v>
          </cell>
          <cell r="C412" t="str">
            <v>糖果</v>
          </cell>
          <cell r="D412">
            <v>986</v>
          </cell>
        </row>
        <row r="413">
          <cell r="A413">
            <v>35030</v>
          </cell>
          <cell r="B413" t="str">
            <v>法国</v>
          </cell>
          <cell r="C413" t="str">
            <v>海洋食品</v>
          </cell>
          <cell r="D413">
            <v>562.5</v>
          </cell>
        </row>
        <row r="414">
          <cell r="A414">
            <v>35030</v>
          </cell>
          <cell r="B414" t="str">
            <v>法国</v>
          </cell>
          <cell r="C414" t="str">
            <v>海洋食品</v>
          </cell>
          <cell r="D414">
            <v>58.252499999999998</v>
          </cell>
        </row>
        <row r="415">
          <cell r="A415">
            <v>35030</v>
          </cell>
          <cell r="B415" t="str">
            <v>法国</v>
          </cell>
          <cell r="C415" t="str">
            <v>肉/家禽</v>
          </cell>
          <cell r="D415">
            <v>223.5</v>
          </cell>
        </row>
        <row r="416">
          <cell r="A416">
            <v>35032</v>
          </cell>
          <cell r="B416" t="str">
            <v>英国</v>
          </cell>
          <cell r="C416" t="str">
            <v>香料</v>
          </cell>
          <cell r="D416">
            <v>923.87499927543104</v>
          </cell>
        </row>
        <row r="417">
          <cell r="A417">
            <v>35032</v>
          </cell>
          <cell r="B417" t="str">
            <v>法国</v>
          </cell>
          <cell r="C417" t="str">
            <v>饮料</v>
          </cell>
          <cell r="D417">
            <v>57</v>
          </cell>
        </row>
        <row r="418">
          <cell r="A418">
            <v>35032</v>
          </cell>
          <cell r="B418" t="str">
            <v>法国</v>
          </cell>
          <cell r="C418" t="str">
            <v>乳制品</v>
          </cell>
          <cell r="D418">
            <v>625</v>
          </cell>
        </row>
        <row r="419">
          <cell r="A419">
            <v>35032</v>
          </cell>
          <cell r="B419" t="str">
            <v>法国</v>
          </cell>
          <cell r="C419" t="str">
            <v>糖果</v>
          </cell>
          <cell r="D419">
            <v>562.5</v>
          </cell>
        </row>
        <row r="420">
          <cell r="A420">
            <v>35032</v>
          </cell>
          <cell r="B420" t="str">
            <v>法国</v>
          </cell>
          <cell r="C420" t="str">
            <v>饮料</v>
          </cell>
          <cell r="D420">
            <v>325.5</v>
          </cell>
        </row>
        <row r="421">
          <cell r="A421">
            <v>35033</v>
          </cell>
          <cell r="B421" t="str">
            <v>法国</v>
          </cell>
          <cell r="C421" t="str">
            <v>糖果</v>
          </cell>
          <cell r="D421">
            <v>468.45</v>
          </cell>
        </row>
        <row r="422">
          <cell r="A422">
            <v>35044</v>
          </cell>
          <cell r="B422" t="str">
            <v>法国</v>
          </cell>
          <cell r="C422" t="str">
            <v>香料</v>
          </cell>
          <cell r="D422">
            <v>512.99999915063381</v>
          </cell>
        </row>
        <row r="423">
          <cell r="A423">
            <v>35044</v>
          </cell>
          <cell r="B423" t="str">
            <v>法国</v>
          </cell>
          <cell r="C423" t="str">
            <v>香料</v>
          </cell>
          <cell r="D423">
            <v>23.399999961256981</v>
          </cell>
        </row>
        <row r="424">
          <cell r="A424">
            <v>35047</v>
          </cell>
          <cell r="B424" t="str">
            <v>法国</v>
          </cell>
          <cell r="C424" t="str">
            <v>农产品</v>
          </cell>
          <cell r="D424">
            <v>182.39999932050705</v>
          </cell>
        </row>
        <row r="425">
          <cell r="A425">
            <v>35047</v>
          </cell>
          <cell r="B425" t="str">
            <v>法国</v>
          </cell>
          <cell r="C425" t="str">
            <v>饮料</v>
          </cell>
          <cell r="D425">
            <v>503.99999812245369</v>
          </cell>
        </row>
        <row r="426">
          <cell r="A426">
            <v>35047</v>
          </cell>
          <cell r="B426" t="str">
            <v>法国</v>
          </cell>
          <cell r="C426" t="str">
            <v>海洋食品</v>
          </cell>
          <cell r="D426">
            <v>303.99999886751175</v>
          </cell>
        </row>
        <row r="427">
          <cell r="A427">
            <v>35047</v>
          </cell>
          <cell r="B427" t="str">
            <v>法国</v>
          </cell>
          <cell r="C427" t="str">
            <v>面食/谷类</v>
          </cell>
          <cell r="D427">
            <v>425.59999841451645</v>
          </cell>
        </row>
        <row r="428">
          <cell r="A428">
            <v>35052</v>
          </cell>
          <cell r="B428" t="str">
            <v>英国</v>
          </cell>
          <cell r="C428" t="str">
            <v>海洋食品</v>
          </cell>
          <cell r="D428">
            <v>1500</v>
          </cell>
        </row>
        <row r="429">
          <cell r="A429">
            <v>35052</v>
          </cell>
          <cell r="B429" t="str">
            <v>英国</v>
          </cell>
          <cell r="C429" t="str">
            <v>香料</v>
          </cell>
          <cell r="D429">
            <v>311.2</v>
          </cell>
        </row>
        <row r="430">
          <cell r="A430">
            <v>35052</v>
          </cell>
          <cell r="B430" t="str">
            <v>英国</v>
          </cell>
          <cell r="C430" t="str">
            <v>乳制品</v>
          </cell>
          <cell r="D430">
            <v>2475</v>
          </cell>
        </row>
        <row r="431">
          <cell r="A431">
            <v>35052</v>
          </cell>
          <cell r="B431" t="str">
            <v>英国</v>
          </cell>
          <cell r="C431" t="str">
            <v>乳制品</v>
          </cell>
          <cell r="D431">
            <v>243.6</v>
          </cell>
        </row>
        <row r="432">
          <cell r="A432">
            <v>35054</v>
          </cell>
          <cell r="B432" t="str">
            <v>法国</v>
          </cell>
          <cell r="C432" t="str">
            <v>面食/谷类</v>
          </cell>
          <cell r="D432">
            <v>396</v>
          </cell>
        </row>
        <row r="433">
          <cell r="A433">
            <v>35054</v>
          </cell>
          <cell r="B433" t="str">
            <v>法国</v>
          </cell>
          <cell r="C433" t="str">
            <v>海洋食品</v>
          </cell>
          <cell r="D433">
            <v>736</v>
          </cell>
        </row>
        <row r="434">
          <cell r="A434">
            <v>35054</v>
          </cell>
          <cell r="B434" t="str">
            <v>法国</v>
          </cell>
          <cell r="C434" t="str">
            <v>面食/谷类</v>
          </cell>
          <cell r="D434">
            <v>1064</v>
          </cell>
        </row>
        <row r="435">
          <cell r="A435">
            <v>35061</v>
          </cell>
          <cell r="B435" t="str">
            <v>法国</v>
          </cell>
          <cell r="C435" t="str">
            <v>海洋食品</v>
          </cell>
          <cell r="D435">
            <v>1049.9999960884452</v>
          </cell>
        </row>
        <row r="436">
          <cell r="A436">
            <v>35061</v>
          </cell>
          <cell r="B436" t="str">
            <v>法国</v>
          </cell>
          <cell r="C436" t="str">
            <v>海洋食品</v>
          </cell>
          <cell r="D436">
            <v>303.99999886751175</v>
          </cell>
        </row>
        <row r="437">
          <cell r="A437">
            <v>35061</v>
          </cell>
          <cell r="B437" t="str">
            <v>法国</v>
          </cell>
          <cell r="C437" t="str">
            <v>糖果</v>
          </cell>
          <cell r="D437">
            <v>59.999999776482582</v>
          </cell>
        </row>
        <row r="438">
          <cell r="A438">
            <v>35061</v>
          </cell>
          <cell r="B438" t="str">
            <v>法国</v>
          </cell>
          <cell r="C438" t="str">
            <v>乳制品</v>
          </cell>
          <cell r="D438">
            <v>575.99999785423279</v>
          </cell>
        </row>
        <row r="439">
          <cell r="A439">
            <v>35061</v>
          </cell>
          <cell r="B439" t="str">
            <v>法国</v>
          </cell>
          <cell r="C439" t="str">
            <v>饮料</v>
          </cell>
          <cell r="D439">
            <v>420</v>
          </cell>
        </row>
        <row r="440">
          <cell r="A440">
            <v>35061</v>
          </cell>
          <cell r="B440" t="str">
            <v>法国</v>
          </cell>
          <cell r="C440" t="str">
            <v>乳制品</v>
          </cell>
          <cell r="D440">
            <v>385</v>
          </cell>
        </row>
        <row r="441">
          <cell r="A441">
            <v>35061</v>
          </cell>
          <cell r="B441" t="str">
            <v>法国</v>
          </cell>
          <cell r="C441" t="str">
            <v>糖果</v>
          </cell>
          <cell r="D441">
            <v>1479</v>
          </cell>
        </row>
        <row r="442">
          <cell r="A442">
            <v>35061</v>
          </cell>
          <cell r="B442" t="str">
            <v>法国</v>
          </cell>
          <cell r="C442" t="str">
            <v>面食/谷类</v>
          </cell>
          <cell r="D442">
            <v>798</v>
          </cell>
        </row>
        <row r="443">
          <cell r="A443">
            <v>35066</v>
          </cell>
          <cell r="B443" t="str">
            <v>法国</v>
          </cell>
          <cell r="C443" t="str">
            <v>糖果</v>
          </cell>
          <cell r="D443">
            <v>367.5</v>
          </cell>
        </row>
        <row r="444">
          <cell r="A444">
            <v>35066</v>
          </cell>
          <cell r="B444" t="str">
            <v>法国</v>
          </cell>
          <cell r="C444" t="str">
            <v>饮料</v>
          </cell>
          <cell r="D444">
            <v>139.5</v>
          </cell>
        </row>
        <row r="445">
          <cell r="A445">
            <v>35068</v>
          </cell>
          <cell r="B445" t="str">
            <v>英国</v>
          </cell>
          <cell r="C445" t="str">
            <v>香料</v>
          </cell>
          <cell r="D445">
            <v>1515.5999974906445</v>
          </cell>
        </row>
        <row r="446">
          <cell r="A446">
            <v>35069</v>
          </cell>
          <cell r="B446" t="str">
            <v>英国</v>
          </cell>
          <cell r="C446" t="str">
            <v>饮料</v>
          </cell>
          <cell r="D446">
            <v>760</v>
          </cell>
        </row>
        <row r="447">
          <cell r="A447">
            <v>35069</v>
          </cell>
          <cell r="B447" t="str">
            <v>英国</v>
          </cell>
          <cell r="C447" t="str">
            <v>农产品</v>
          </cell>
          <cell r="D447">
            <v>1050</v>
          </cell>
        </row>
        <row r="448">
          <cell r="A448">
            <v>35069</v>
          </cell>
          <cell r="B448" t="str">
            <v>英国</v>
          </cell>
          <cell r="C448" t="str">
            <v>糖果</v>
          </cell>
          <cell r="D448">
            <v>500</v>
          </cell>
        </row>
        <row r="449">
          <cell r="A449">
            <v>35074</v>
          </cell>
          <cell r="B449" t="str">
            <v>英国</v>
          </cell>
          <cell r="C449" t="str">
            <v>肉/家禽</v>
          </cell>
          <cell r="D449">
            <v>2228.2199999999998</v>
          </cell>
        </row>
        <row r="450">
          <cell r="A450">
            <v>35074</v>
          </cell>
          <cell r="B450" t="str">
            <v>英国</v>
          </cell>
          <cell r="C450" t="str">
            <v>乳制品</v>
          </cell>
          <cell r="D450">
            <v>1375</v>
          </cell>
        </row>
        <row r="451">
          <cell r="A451">
            <v>35076</v>
          </cell>
          <cell r="B451" t="str">
            <v>法国</v>
          </cell>
          <cell r="C451" t="str">
            <v>海洋食品</v>
          </cell>
          <cell r="D451">
            <v>186</v>
          </cell>
        </row>
        <row r="452">
          <cell r="A452">
            <v>35076</v>
          </cell>
          <cell r="B452" t="str">
            <v>法国</v>
          </cell>
          <cell r="C452" t="str">
            <v>饮料</v>
          </cell>
          <cell r="D452">
            <v>42</v>
          </cell>
        </row>
        <row r="453">
          <cell r="A453">
            <v>35080</v>
          </cell>
          <cell r="B453" t="str">
            <v>英国</v>
          </cell>
          <cell r="C453" t="str">
            <v>糖果</v>
          </cell>
          <cell r="D453">
            <v>349</v>
          </cell>
        </row>
        <row r="454">
          <cell r="A454">
            <v>35080</v>
          </cell>
          <cell r="B454" t="str">
            <v>英国</v>
          </cell>
          <cell r="C454" t="str">
            <v>糖果</v>
          </cell>
          <cell r="D454">
            <v>986</v>
          </cell>
        </row>
        <row r="455">
          <cell r="A455">
            <v>35086</v>
          </cell>
          <cell r="B455" t="str">
            <v>英国</v>
          </cell>
          <cell r="C455" t="str">
            <v>糖果</v>
          </cell>
          <cell r="D455">
            <v>436.99999965727329</v>
          </cell>
        </row>
        <row r="456">
          <cell r="A456">
            <v>35086</v>
          </cell>
          <cell r="B456" t="str">
            <v>英国</v>
          </cell>
          <cell r="C456" t="str">
            <v>饮料</v>
          </cell>
          <cell r="D456">
            <v>294.499999769032</v>
          </cell>
        </row>
        <row r="457">
          <cell r="A457">
            <v>35087</v>
          </cell>
          <cell r="B457" t="str">
            <v>英国</v>
          </cell>
          <cell r="C457" t="str">
            <v>肉/家禽</v>
          </cell>
          <cell r="D457">
            <v>1646.4069987087696</v>
          </cell>
        </row>
        <row r="458">
          <cell r="A458">
            <v>35087</v>
          </cell>
          <cell r="B458" t="str">
            <v>英国</v>
          </cell>
          <cell r="C458" t="str">
            <v>海洋食品</v>
          </cell>
          <cell r="D458">
            <v>183.34999985620379</v>
          </cell>
        </row>
        <row r="459">
          <cell r="A459">
            <v>35089</v>
          </cell>
          <cell r="B459" t="str">
            <v>英国</v>
          </cell>
          <cell r="C459" t="str">
            <v>乳制品</v>
          </cell>
          <cell r="D459">
            <v>420</v>
          </cell>
        </row>
        <row r="460">
          <cell r="A460">
            <v>35090</v>
          </cell>
          <cell r="B460" t="str">
            <v>英国</v>
          </cell>
          <cell r="C460" t="str">
            <v>海洋食品</v>
          </cell>
          <cell r="D460">
            <v>101.99999928474426</v>
          </cell>
        </row>
        <row r="461">
          <cell r="A461">
            <v>35090</v>
          </cell>
          <cell r="B461" t="str">
            <v>英国</v>
          </cell>
          <cell r="C461" t="str">
            <v>饮料</v>
          </cell>
          <cell r="D461">
            <v>76.499999463558197</v>
          </cell>
        </row>
        <row r="462">
          <cell r="A462">
            <v>35090</v>
          </cell>
          <cell r="B462" t="str">
            <v>英国</v>
          </cell>
          <cell r="C462" t="str">
            <v>乳制品</v>
          </cell>
          <cell r="D462">
            <v>1375</v>
          </cell>
        </row>
        <row r="463">
          <cell r="A463">
            <v>35094</v>
          </cell>
          <cell r="B463" t="str">
            <v>法国</v>
          </cell>
          <cell r="C463" t="str">
            <v>饮料</v>
          </cell>
          <cell r="D463">
            <v>140</v>
          </cell>
        </row>
        <row r="464">
          <cell r="A464">
            <v>35094</v>
          </cell>
          <cell r="B464" t="str">
            <v>法国</v>
          </cell>
          <cell r="C464" t="str">
            <v>饮料</v>
          </cell>
          <cell r="D464">
            <v>2635</v>
          </cell>
        </row>
        <row r="465">
          <cell r="A465">
            <v>35096</v>
          </cell>
          <cell r="B465" t="str">
            <v>法国</v>
          </cell>
          <cell r="C465" t="str">
            <v>面食/谷类</v>
          </cell>
          <cell r="D465">
            <v>645.999995470047</v>
          </cell>
        </row>
        <row r="466">
          <cell r="A466">
            <v>35096</v>
          </cell>
          <cell r="B466" t="str">
            <v>法国</v>
          </cell>
          <cell r="C466" t="str">
            <v>饮料</v>
          </cell>
          <cell r="D466">
            <v>764.99999463558197</v>
          </cell>
        </row>
        <row r="467">
          <cell r="A467">
            <v>35100</v>
          </cell>
          <cell r="B467" t="str">
            <v>法国</v>
          </cell>
          <cell r="C467" t="str">
            <v>乳制品</v>
          </cell>
          <cell r="D467">
            <v>40</v>
          </cell>
        </row>
        <row r="468">
          <cell r="A468">
            <v>35101</v>
          </cell>
          <cell r="B468" t="str">
            <v>法国</v>
          </cell>
          <cell r="C468" t="str">
            <v>饮料</v>
          </cell>
          <cell r="D468">
            <v>7509.749994110316</v>
          </cell>
        </row>
        <row r="469">
          <cell r="A469">
            <v>35101</v>
          </cell>
          <cell r="B469" t="str">
            <v>法国</v>
          </cell>
          <cell r="C469" t="str">
            <v>糖果</v>
          </cell>
          <cell r="D469">
            <v>936.69999926537275</v>
          </cell>
        </row>
        <row r="470">
          <cell r="A470">
            <v>35101</v>
          </cell>
          <cell r="B470" t="str">
            <v>英国</v>
          </cell>
          <cell r="C470" t="str">
            <v>糖果</v>
          </cell>
          <cell r="D470">
            <v>1061.8199925541878</v>
          </cell>
        </row>
        <row r="471">
          <cell r="A471">
            <v>35101</v>
          </cell>
          <cell r="B471" t="str">
            <v>英国</v>
          </cell>
          <cell r="C471" t="str">
            <v>饮料</v>
          </cell>
          <cell r="D471">
            <v>7905</v>
          </cell>
        </row>
        <row r="472">
          <cell r="A472">
            <v>35101</v>
          </cell>
          <cell r="B472" t="str">
            <v>英国</v>
          </cell>
          <cell r="C472" t="str">
            <v>海洋食品</v>
          </cell>
          <cell r="D472">
            <v>938.39999341964722</v>
          </cell>
        </row>
        <row r="473">
          <cell r="A473">
            <v>35101</v>
          </cell>
          <cell r="B473" t="str">
            <v>英国</v>
          </cell>
          <cell r="C473" t="str">
            <v>糖果</v>
          </cell>
          <cell r="D473">
            <v>1047.6249926537275</v>
          </cell>
        </row>
        <row r="474">
          <cell r="A474">
            <v>35102</v>
          </cell>
          <cell r="B474" t="str">
            <v>法国</v>
          </cell>
          <cell r="C474" t="str">
            <v>面食/谷类</v>
          </cell>
          <cell r="D474">
            <v>1140</v>
          </cell>
        </row>
        <row r="475">
          <cell r="A475">
            <v>35103</v>
          </cell>
          <cell r="B475" t="str">
            <v>法国</v>
          </cell>
          <cell r="C475" t="str">
            <v>饮料</v>
          </cell>
          <cell r="D475">
            <v>360</v>
          </cell>
        </row>
        <row r="476">
          <cell r="A476">
            <v>35103</v>
          </cell>
          <cell r="B476" t="str">
            <v>法国</v>
          </cell>
          <cell r="C476" t="str">
            <v>农产品</v>
          </cell>
          <cell r="D476">
            <v>318</v>
          </cell>
        </row>
        <row r="477">
          <cell r="A477">
            <v>35103</v>
          </cell>
          <cell r="B477" t="str">
            <v>法国</v>
          </cell>
          <cell r="C477" t="str">
            <v>糖果</v>
          </cell>
          <cell r="D477">
            <v>147.9</v>
          </cell>
        </row>
        <row r="478">
          <cell r="A478">
            <v>35103</v>
          </cell>
          <cell r="B478" t="str">
            <v>法国</v>
          </cell>
          <cell r="C478" t="str">
            <v>饮料</v>
          </cell>
          <cell r="D478">
            <v>90</v>
          </cell>
        </row>
        <row r="479">
          <cell r="A479">
            <v>35104</v>
          </cell>
          <cell r="B479" t="str">
            <v>英国</v>
          </cell>
          <cell r="C479" t="str">
            <v>糖果</v>
          </cell>
          <cell r="D479">
            <v>374.76</v>
          </cell>
        </row>
        <row r="480">
          <cell r="A480">
            <v>35104</v>
          </cell>
          <cell r="B480" t="str">
            <v>英国</v>
          </cell>
          <cell r="C480" t="str">
            <v>肉/家禽</v>
          </cell>
          <cell r="D480">
            <v>656</v>
          </cell>
        </row>
        <row r="481">
          <cell r="A481">
            <v>35110</v>
          </cell>
          <cell r="B481" t="str">
            <v>英国</v>
          </cell>
          <cell r="C481" t="str">
            <v>农产品</v>
          </cell>
          <cell r="D481">
            <v>539.99999910593033</v>
          </cell>
        </row>
        <row r="482">
          <cell r="A482">
            <v>35110</v>
          </cell>
          <cell r="B482" t="str">
            <v>英国</v>
          </cell>
          <cell r="C482" t="str">
            <v>乳制品</v>
          </cell>
          <cell r="D482">
            <v>101.24999983236194</v>
          </cell>
        </row>
        <row r="483">
          <cell r="A483">
            <v>35110</v>
          </cell>
          <cell r="B483" t="str">
            <v>英国</v>
          </cell>
          <cell r="C483" t="str">
            <v>肉/家禽</v>
          </cell>
          <cell r="D483">
            <v>265.67999956011772</v>
          </cell>
        </row>
        <row r="484">
          <cell r="A484">
            <v>35116</v>
          </cell>
          <cell r="B484" t="str">
            <v>英国</v>
          </cell>
          <cell r="C484" t="str">
            <v>面食/谷类</v>
          </cell>
          <cell r="D484">
            <v>566.99999906122684</v>
          </cell>
        </row>
        <row r="485">
          <cell r="A485">
            <v>35116</v>
          </cell>
          <cell r="B485" t="str">
            <v>英国</v>
          </cell>
          <cell r="C485" t="str">
            <v>饮料</v>
          </cell>
          <cell r="D485">
            <v>404.99999932944775</v>
          </cell>
        </row>
        <row r="486">
          <cell r="A486">
            <v>35116</v>
          </cell>
          <cell r="B486" t="str">
            <v>英国</v>
          </cell>
          <cell r="C486" t="str">
            <v>面食/谷类</v>
          </cell>
          <cell r="D486">
            <v>529.19999912381172</v>
          </cell>
        </row>
        <row r="487">
          <cell r="A487">
            <v>35116</v>
          </cell>
          <cell r="B487" t="str">
            <v>英国</v>
          </cell>
          <cell r="C487" t="str">
            <v>海洋食品</v>
          </cell>
          <cell r="D487">
            <v>715.49999881535769</v>
          </cell>
        </row>
        <row r="488">
          <cell r="A488">
            <v>35116</v>
          </cell>
          <cell r="B488" t="str">
            <v>英国</v>
          </cell>
          <cell r="C488" t="str">
            <v>面食/谷类</v>
          </cell>
          <cell r="D488">
            <v>1596</v>
          </cell>
        </row>
        <row r="489">
          <cell r="A489">
            <v>35117</v>
          </cell>
          <cell r="B489" t="str">
            <v>法国</v>
          </cell>
          <cell r="C489" t="str">
            <v>饮料</v>
          </cell>
          <cell r="D489">
            <v>1151.9999957084656</v>
          </cell>
        </row>
        <row r="490">
          <cell r="A490">
            <v>35117</v>
          </cell>
          <cell r="B490" t="str">
            <v>法国</v>
          </cell>
          <cell r="C490" t="str">
            <v>糖果</v>
          </cell>
          <cell r="D490">
            <v>88.319999670982369</v>
          </cell>
        </row>
        <row r="491">
          <cell r="A491">
            <v>35117</v>
          </cell>
          <cell r="B491" t="str">
            <v>法国</v>
          </cell>
          <cell r="C491" t="str">
            <v>海洋食品</v>
          </cell>
          <cell r="D491">
            <v>1247.9999953508377</v>
          </cell>
        </row>
        <row r="492">
          <cell r="A492">
            <v>35117</v>
          </cell>
          <cell r="B492" t="str">
            <v>法国</v>
          </cell>
          <cell r="C492" t="str">
            <v>海洋食品</v>
          </cell>
          <cell r="D492">
            <v>273.59999898076057</v>
          </cell>
        </row>
        <row r="493">
          <cell r="A493">
            <v>35117</v>
          </cell>
          <cell r="B493" t="str">
            <v>法国</v>
          </cell>
          <cell r="C493" t="str">
            <v>乳制品</v>
          </cell>
          <cell r="D493">
            <v>1223.9999954402447</v>
          </cell>
        </row>
        <row r="494">
          <cell r="A494">
            <v>35117</v>
          </cell>
          <cell r="B494" t="str">
            <v>法国</v>
          </cell>
          <cell r="C494" t="str">
            <v>乳制品</v>
          </cell>
          <cell r="D494">
            <v>945.99999647587538</v>
          </cell>
        </row>
        <row r="495">
          <cell r="A495">
            <v>35118</v>
          </cell>
          <cell r="B495" t="str">
            <v>英国</v>
          </cell>
          <cell r="C495" t="str">
            <v>香料</v>
          </cell>
          <cell r="D495">
            <v>490</v>
          </cell>
        </row>
        <row r="496">
          <cell r="A496">
            <v>35118</v>
          </cell>
          <cell r="B496" t="str">
            <v>英国</v>
          </cell>
          <cell r="C496" t="str">
            <v>糖果</v>
          </cell>
          <cell r="D496">
            <v>477.81899664938447</v>
          </cell>
        </row>
        <row r="497">
          <cell r="A497">
            <v>35121</v>
          </cell>
          <cell r="B497" t="str">
            <v>法国</v>
          </cell>
          <cell r="C497" t="str">
            <v>饮料</v>
          </cell>
          <cell r="D497">
            <v>285</v>
          </cell>
        </row>
        <row r="498">
          <cell r="A498">
            <v>35121</v>
          </cell>
          <cell r="B498" t="str">
            <v>法国</v>
          </cell>
          <cell r="C498" t="str">
            <v>肉/家禽</v>
          </cell>
          <cell r="D498">
            <v>234</v>
          </cell>
        </row>
        <row r="499">
          <cell r="A499">
            <v>35121</v>
          </cell>
          <cell r="B499" t="str">
            <v>法国</v>
          </cell>
          <cell r="C499" t="str">
            <v>糖果</v>
          </cell>
          <cell r="D499">
            <v>2465</v>
          </cell>
        </row>
        <row r="500">
          <cell r="A500">
            <v>35122</v>
          </cell>
          <cell r="B500" t="str">
            <v>英国</v>
          </cell>
          <cell r="C500" t="str">
            <v>海洋食品</v>
          </cell>
          <cell r="D500">
            <v>625</v>
          </cell>
        </row>
        <row r="501">
          <cell r="A501">
            <v>35122</v>
          </cell>
          <cell r="B501" t="str">
            <v>法国</v>
          </cell>
          <cell r="C501" t="str">
            <v>糖果</v>
          </cell>
          <cell r="D501">
            <v>872.5</v>
          </cell>
        </row>
        <row r="502">
          <cell r="A502">
            <v>35122</v>
          </cell>
          <cell r="B502" t="str">
            <v>法国</v>
          </cell>
          <cell r="C502" t="str">
            <v>乳制品</v>
          </cell>
          <cell r="D502">
            <v>175</v>
          </cell>
        </row>
        <row r="503">
          <cell r="A503">
            <v>35122</v>
          </cell>
          <cell r="B503" t="str">
            <v>法国</v>
          </cell>
          <cell r="C503" t="str">
            <v>面食/谷类</v>
          </cell>
          <cell r="D503">
            <v>912</v>
          </cell>
        </row>
        <row r="504">
          <cell r="A504">
            <v>35122</v>
          </cell>
          <cell r="B504" t="str">
            <v>法国</v>
          </cell>
          <cell r="C504" t="str">
            <v>香料</v>
          </cell>
          <cell r="D504">
            <v>268.38749811798334</v>
          </cell>
        </row>
        <row r="505">
          <cell r="A505">
            <v>35124</v>
          </cell>
          <cell r="B505" t="str">
            <v>英国</v>
          </cell>
          <cell r="C505" t="str">
            <v>饮料</v>
          </cell>
          <cell r="D505">
            <v>135</v>
          </cell>
        </row>
        <row r="506">
          <cell r="A506">
            <v>35124</v>
          </cell>
          <cell r="B506" t="str">
            <v>英国</v>
          </cell>
          <cell r="C506" t="str">
            <v>肉/家禽</v>
          </cell>
          <cell r="D506">
            <v>195.5625</v>
          </cell>
        </row>
        <row r="507">
          <cell r="A507">
            <v>35124</v>
          </cell>
          <cell r="B507" t="str">
            <v>英国</v>
          </cell>
          <cell r="C507" t="str">
            <v>面食/谷类</v>
          </cell>
          <cell r="D507">
            <v>748.125</v>
          </cell>
        </row>
        <row r="508">
          <cell r="A508">
            <v>35125</v>
          </cell>
          <cell r="B508" t="str">
            <v>法国</v>
          </cell>
          <cell r="C508" t="str">
            <v>肉/家禽</v>
          </cell>
          <cell r="D508">
            <v>1638</v>
          </cell>
        </row>
        <row r="509">
          <cell r="A509">
            <v>35125</v>
          </cell>
          <cell r="B509" t="str">
            <v>法国</v>
          </cell>
          <cell r="C509" t="str">
            <v>海洋食品</v>
          </cell>
          <cell r="D509">
            <v>1250</v>
          </cell>
        </row>
        <row r="510">
          <cell r="A510">
            <v>35125</v>
          </cell>
          <cell r="B510" t="str">
            <v>法国</v>
          </cell>
          <cell r="C510" t="str">
            <v>糖果</v>
          </cell>
          <cell r="D510">
            <v>400</v>
          </cell>
        </row>
        <row r="511">
          <cell r="A511">
            <v>35125</v>
          </cell>
          <cell r="B511" t="str">
            <v>法国</v>
          </cell>
          <cell r="C511" t="str">
            <v>乳制品</v>
          </cell>
          <cell r="D511">
            <v>87.5</v>
          </cell>
        </row>
        <row r="512">
          <cell r="A512">
            <v>35125</v>
          </cell>
          <cell r="B512" t="str">
            <v>法国</v>
          </cell>
          <cell r="C512" t="str">
            <v>糖果</v>
          </cell>
          <cell r="D512">
            <v>147.9</v>
          </cell>
        </row>
        <row r="513">
          <cell r="A513">
            <v>35125</v>
          </cell>
          <cell r="B513" t="str">
            <v>英国</v>
          </cell>
          <cell r="C513" t="str">
            <v>乳制品</v>
          </cell>
          <cell r="D513">
            <v>525</v>
          </cell>
        </row>
        <row r="514">
          <cell r="A514">
            <v>35125</v>
          </cell>
          <cell r="B514" t="str">
            <v>英国</v>
          </cell>
          <cell r="C514" t="str">
            <v>面食/谷类</v>
          </cell>
          <cell r="D514">
            <v>56</v>
          </cell>
        </row>
        <row r="515">
          <cell r="A515">
            <v>35128</v>
          </cell>
          <cell r="B515" t="str">
            <v>英国</v>
          </cell>
          <cell r="C515" t="str">
            <v>饮料</v>
          </cell>
          <cell r="D515">
            <v>15019.499988220632</v>
          </cell>
        </row>
        <row r="516">
          <cell r="A516">
            <v>35128</v>
          </cell>
          <cell r="B516" t="str">
            <v>英国</v>
          </cell>
          <cell r="C516" t="str">
            <v>饮料</v>
          </cell>
          <cell r="D516">
            <v>1367.9999989271164</v>
          </cell>
        </row>
        <row r="517">
          <cell r="A517">
            <v>35129</v>
          </cell>
          <cell r="B517" t="str">
            <v>法国</v>
          </cell>
          <cell r="C517" t="str">
            <v>肉/家禽</v>
          </cell>
          <cell r="D517">
            <v>98.4</v>
          </cell>
        </row>
        <row r="518">
          <cell r="A518">
            <v>35136</v>
          </cell>
          <cell r="B518" t="str">
            <v>英国</v>
          </cell>
          <cell r="C518" t="str">
            <v>糖果</v>
          </cell>
          <cell r="D518">
            <v>1538.9999987930059</v>
          </cell>
        </row>
        <row r="519">
          <cell r="A519">
            <v>35137</v>
          </cell>
          <cell r="B519" t="str">
            <v>法国</v>
          </cell>
          <cell r="C519" t="str">
            <v>面食/谷类</v>
          </cell>
          <cell r="D519">
            <v>350</v>
          </cell>
        </row>
        <row r="520">
          <cell r="A520">
            <v>35137</v>
          </cell>
          <cell r="B520" t="str">
            <v>法国</v>
          </cell>
          <cell r="C520" t="str">
            <v>糖果</v>
          </cell>
          <cell r="D520">
            <v>339.99999761581421</v>
          </cell>
        </row>
        <row r="521">
          <cell r="A521">
            <v>35137</v>
          </cell>
          <cell r="B521" t="str">
            <v>法国</v>
          </cell>
          <cell r="C521" t="str">
            <v>肉/家禽</v>
          </cell>
          <cell r="D521">
            <v>202.63999857902527</v>
          </cell>
        </row>
        <row r="522">
          <cell r="A522">
            <v>35138</v>
          </cell>
          <cell r="B522" t="str">
            <v>法国</v>
          </cell>
          <cell r="C522" t="str">
            <v>饮料</v>
          </cell>
          <cell r="D522">
            <v>36</v>
          </cell>
        </row>
        <row r="523">
          <cell r="A523">
            <v>35138</v>
          </cell>
          <cell r="B523" t="str">
            <v>法国</v>
          </cell>
          <cell r="C523" t="str">
            <v>糖果</v>
          </cell>
          <cell r="D523">
            <v>379.99999970197678</v>
          </cell>
        </row>
        <row r="524">
          <cell r="A524">
            <v>35138</v>
          </cell>
          <cell r="B524" t="str">
            <v>法国</v>
          </cell>
          <cell r="C524" t="str">
            <v>面食/谷类</v>
          </cell>
          <cell r="D524">
            <v>758.09999940544367</v>
          </cell>
        </row>
        <row r="525">
          <cell r="A525">
            <v>35138</v>
          </cell>
          <cell r="B525" t="str">
            <v>法国</v>
          </cell>
          <cell r="C525" t="str">
            <v>香料</v>
          </cell>
          <cell r="D525">
            <v>239.96999981179832</v>
          </cell>
        </row>
        <row r="526">
          <cell r="A526">
            <v>35142</v>
          </cell>
          <cell r="B526" t="str">
            <v>法国</v>
          </cell>
          <cell r="C526" t="str">
            <v>乳制品</v>
          </cell>
          <cell r="D526">
            <v>840</v>
          </cell>
        </row>
        <row r="527">
          <cell r="A527">
            <v>35142</v>
          </cell>
          <cell r="B527" t="str">
            <v>法国</v>
          </cell>
          <cell r="C527" t="str">
            <v>饮料</v>
          </cell>
          <cell r="D527">
            <v>10540</v>
          </cell>
        </row>
        <row r="528">
          <cell r="A528">
            <v>35143</v>
          </cell>
          <cell r="B528" t="str">
            <v>英国</v>
          </cell>
          <cell r="C528" t="str">
            <v>海洋食品</v>
          </cell>
          <cell r="D528">
            <v>368.93249971065671</v>
          </cell>
        </row>
        <row r="529">
          <cell r="A529">
            <v>35144</v>
          </cell>
          <cell r="B529" t="str">
            <v>英国</v>
          </cell>
          <cell r="C529" t="str">
            <v>香料</v>
          </cell>
          <cell r="D529">
            <v>1200</v>
          </cell>
        </row>
        <row r="530">
          <cell r="A530">
            <v>35144</v>
          </cell>
          <cell r="B530" t="str">
            <v>英国</v>
          </cell>
          <cell r="C530" t="str">
            <v>饮料</v>
          </cell>
          <cell r="D530">
            <v>45</v>
          </cell>
        </row>
        <row r="531">
          <cell r="A531">
            <v>35144</v>
          </cell>
          <cell r="B531" t="str">
            <v>英国</v>
          </cell>
          <cell r="C531" t="str">
            <v>肉/家禽</v>
          </cell>
          <cell r="D531">
            <v>2970.96</v>
          </cell>
        </row>
        <row r="532">
          <cell r="A532">
            <v>35144</v>
          </cell>
          <cell r="B532" t="str">
            <v>英国</v>
          </cell>
          <cell r="C532" t="str">
            <v>海洋食品</v>
          </cell>
          <cell r="D532">
            <v>906.15</v>
          </cell>
        </row>
        <row r="533">
          <cell r="A533">
            <v>35144</v>
          </cell>
          <cell r="B533" t="str">
            <v>英国</v>
          </cell>
          <cell r="C533" t="str">
            <v>海洋食品</v>
          </cell>
          <cell r="D533">
            <v>380</v>
          </cell>
        </row>
        <row r="534">
          <cell r="A534">
            <v>35144</v>
          </cell>
          <cell r="B534" t="str">
            <v>法国</v>
          </cell>
          <cell r="C534" t="str">
            <v>海洋食品</v>
          </cell>
          <cell r="D534">
            <v>159.59999987483025</v>
          </cell>
        </row>
        <row r="535">
          <cell r="A535">
            <v>35144</v>
          </cell>
          <cell r="B535" t="str">
            <v>法国</v>
          </cell>
          <cell r="C535" t="str">
            <v>乳制品</v>
          </cell>
          <cell r="D535">
            <v>1709.9999986588955</v>
          </cell>
        </row>
        <row r="536">
          <cell r="A536">
            <v>35144</v>
          </cell>
          <cell r="B536" t="str">
            <v>法国</v>
          </cell>
          <cell r="C536" t="str">
            <v>饮料</v>
          </cell>
          <cell r="D536">
            <v>883.499999307096</v>
          </cell>
        </row>
        <row r="537">
          <cell r="A537">
            <v>35150</v>
          </cell>
          <cell r="B537" t="str">
            <v>法国</v>
          </cell>
          <cell r="C537" t="str">
            <v>海洋食品</v>
          </cell>
          <cell r="D537">
            <v>198.75</v>
          </cell>
        </row>
        <row r="538">
          <cell r="A538">
            <v>35150</v>
          </cell>
          <cell r="B538" t="str">
            <v>法国</v>
          </cell>
          <cell r="C538" t="str">
            <v>糖果</v>
          </cell>
          <cell r="D538">
            <v>1725.5</v>
          </cell>
        </row>
        <row r="539">
          <cell r="A539">
            <v>35159</v>
          </cell>
          <cell r="B539" t="str">
            <v>英国</v>
          </cell>
          <cell r="C539" t="str">
            <v>糖果</v>
          </cell>
          <cell r="D539">
            <v>600</v>
          </cell>
        </row>
        <row r="540">
          <cell r="A540">
            <v>35159</v>
          </cell>
          <cell r="B540" t="str">
            <v>英国</v>
          </cell>
          <cell r="C540" t="str">
            <v>饮料</v>
          </cell>
          <cell r="D540">
            <v>379.75</v>
          </cell>
        </row>
        <row r="541">
          <cell r="A541">
            <v>35159</v>
          </cell>
          <cell r="B541" t="str">
            <v>英国</v>
          </cell>
          <cell r="C541" t="str">
            <v>香料</v>
          </cell>
          <cell r="D541">
            <v>195</v>
          </cell>
        </row>
        <row r="542">
          <cell r="A542">
            <v>35163</v>
          </cell>
          <cell r="B542" t="str">
            <v>英国</v>
          </cell>
          <cell r="C542" t="str">
            <v>香料</v>
          </cell>
          <cell r="D542">
            <v>500</v>
          </cell>
        </row>
        <row r="543">
          <cell r="A543">
            <v>35163</v>
          </cell>
          <cell r="B543" t="str">
            <v>法国</v>
          </cell>
          <cell r="C543" t="str">
            <v>海洋食品</v>
          </cell>
          <cell r="D543">
            <v>455.99999830126762</v>
          </cell>
        </row>
        <row r="544">
          <cell r="A544">
            <v>35164</v>
          </cell>
          <cell r="B544" t="str">
            <v>英国</v>
          </cell>
          <cell r="C544" t="str">
            <v>海洋食品</v>
          </cell>
          <cell r="D544">
            <v>90</v>
          </cell>
        </row>
        <row r="545">
          <cell r="A545">
            <v>35164</v>
          </cell>
          <cell r="B545" t="str">
            <v>英国</v>
          </cell>
          <cell r="C545" t="str">
            <v>饮料</v>
          </cell>
          <cell r="D545">
            <v>828</v>
          </cell>
        </row>
        <row r="546">
          <cell r="A546">
            <v>35164</v>
          </cell>
          <cell r="B546" t="str">
            <v>英国</v>
          </cell>
          <cell r="C546" t="str">
            <v>乳制品</v>
          </cell>
          <cell r="D546">
            <v>1249.5</v>
          </cell>
        </row>
        <row r="547">
          <cell r="A547">
            <v>35164</v>
          </cell>
          <cell r="B547" t="str">
            <v>英国</v>
          </cell>
          <cell r="C547" t="str">
            <v>乳制品</v>
          </cell>
          <cell r="D547">
            <v>564.375</v>
          </cell>
        </row>
        <row r="548">
          <cell r="A548">
            <v>35165</v>
          </cell>
          <cell r="B548" t="str">
            <v>法国</v>
          </cell>
          <cell r="C548" t="str">
            <v>乳制品</v>
          </cell>
          <cell r="D548">
            <v>412.5</v>
          </cell>
        </row>
        <row r="549">
          <cell r="A549">
            <v>35165</v>
          </cell>
          <cell r="B549" t="str">
            <v>法国</v>
          </cell>
          <cell r="C549" t="str">
            <v>糖果</v>
          </cell>
          <cell r="D549">
            <v>1109.25</v>
          </cell>
        </row>
        <row r="550">
          <cell r="A550">
            <v>35165</v>
          </cell>
          <cell r="B550" t="str">
            <v>法国</v>
          </cell>
          <cell r="C550" t="str">
            <v>糖果</v>
          </cell>
          <cell r="D550">
            <v>750</v>
          </cell>
        </row>
        <row r="551">
          <cell r="A551">
            <v>35165</v>
          </cell>
          <cell r="B551" t="str">
            <v>法国</v>
          </cell>
          <cell r="C551" t="str">
            <v>乳制品</v>
          </cell>
          <cell r="D551">
            <v>1740</v>
          </cell>
        </row>
        <row r="552">
          <cell r="A552">
            <v>35166</v>
          </cell>
          <cell r="B552" t="str">
            <v>英国</v>
          </cell>
          <cell r="C552" t="str">
            <v>海洋食品</v>
          </cell>
          <cell r="D552">
            <v>120</v>
          </cell>
        </row>
        <row r="553">
          <cell r="A553">
            <v>35166</v>
          </cell>
          <cell r="B553" t="str">
            <v>英国</v>
          </cell>
          <cell r="C553" t="str">
            <v>乳制品</v>
          </cell>
          <cell r="D553">
            <v>125</v>
          </cell>
        </row>
        <row r="554">
          <cell r="A554">
            <v>35170</v>
          </cell>
          <cell r="B554" t="str">
            <v>英国</v>
          </cell>
          <cell r="C554" t="str">
            <v>香料</v>
          </cell>
          <cell r="D554">
            <v>379.99999970197678</v>
          </cell>
        </row>
        <row r="555">
          <cell r="A555">
            <v>35170</v>
          </cell>
          <cell r="B555" t="str">
            <v>英国</v>
          </cell>
          <cell r="C555" t="str">
            <v>农产品</v>
          </cell>
          <cell r="D555">
            <v>91.2</v>
          </cell>
        </row>
        <row r="556">
          <cell r="A556">
            <v>35171</v>
          </cell>
          <cell r="B556" t="str">
            <v>英国</v>
          </cell>
          <cell r="C556" t="str">
            <v>糖果</v>
          </cell>
          <cell r="D556">
            <v>120</v>
          </cell>
        </row>
        <row r="557">
          <cell r="A557">
            <v>35171</v>
          </cell>
          <cell r="B557" t="str">
            <v>英国</v>
          </cell>
          <cell r="C557" t="str">
            <v>糖果</v>
          </cell>
          <cell r="D557">
            <v>133</v>
          </cell>
        </row>
        <row r="558">
          <cell r="A558">
            <v>35171</v>
          </cell>
          <cell r="B558" t="str">
            <v>英国</v>
          </cell>
          <cell r="C558" t="str">
            <v>农产品</v>
          </cell>
          <cell r="D558">
            <v>424</v>
          </cell>
        </row>
        <row r="559">
          <cell r="A559">
            <v>35173</v>
          </cell>
          <cell r="B559" t="str">
            <v>英国</v>
          </cell>
          <cell r="C559" t="str">
            <v>农产品</v>
          </cell>
          <cell r="D559">
            <v>1350</v>
          </cell>
        </row>
        <row r="560">
          <cell r="A560">
            <v>35173</v>
          </cell>
          <cell r="B560" t="str">
            <v>英国</v>
          </cell>
          <cell r="C560" t="str">
            <v>海洋食品</v>
          </cell>
          <cell r="D560">
            <v>462</v>
          </cell>
        </row>
        <row r="561">
          <cell r="A561">
            <v>35173</v>
          </cell>
          <cell r="B561" t="str">
            <v>英国</v>
          </cell>
          <cell r="C561" t="str">
            <v>肉/家禽</v>
          </cell>
          <cell r="D561">
            <v>656</v>
          </cell>
        </row>
        <row r="562">
          <cell r="A562">
            <v>35173</v>
          </cell>
          <cell r="B562" t="str">
            <v>英国</v>
          </cell>
          <cell r="C562" t="str">
            <v>乳制品</v>
          </cell>
          <cell r="D562">
            <v>324</v>
          </cell>
        </row>
        <row r="563">
          <cell r="A563">
            <v>35173</v>
          </cell>
          <cell r="B563" t="str">
            <v>英国</v>
          </cell>
          <cell r="C563" t="str">
            <v>饮料</v>
          </cell>
          <cell r="D563">
            <v>792</v>
          </cell>
        </row>
        <row r="564">
          <cell r="A564">
            <v>35174</v>
          </cell>
          <cell r="B564" t="str">
            <v>法国</v>
          </cell>
          <cell r="C564" t="str">
            <v>农产品</v>
          </cell>
          <cell r="D564">
            <v>848</v>
          </cell>
        </row>
        <row r="565">
          <cell r="A565">
            <v>35177</v>
          </cell>
          <cell r="B565" t="str">
            <v>英国</v>
          </cell>
          <cell r="C565" t="str">
            <v>糖果</v>
          </cell>
          <cell r="D565">
            <v>110.4</v>
          </cell>
        </row>
        <row r="566">
          <cell r="A566">
            <v>35177</v>
          </cell>
          <cell r="B566" t="str">
            <v>英国</v>
          </cell>
          <cell r="C566" t="str">
            <v>糖果</v>
          </cell>
          <cell r="D566">
            <v>800</v>
          </cell>
        </row>
        <row r="567">
          <cell r="A567">
            <v>35179</v>
          </cell>
          <cell r="B567" t="str">
            <v>法国</v>
          </cell>
          <cell r="C567" t="str">
            <v>香料</v>
          </cell>
          <cell r="D567">
            <v>439</v>
          </cell>
        </row>
        <row r="568">
          <cell r="A568">
            <v>35181</v>
          </cell>
          <cell r="B568" t="str">
            <v>法国</v>
          </cell>
          <cell r="C568" t="str">
            <v>海洋食品</v>
          </cell>
          <cell r="D568">
            <v>428.3999969959259</v>
          </cell>
        </row>
        <row r="569">
          <cell r="A569">
            <v>35181</v>
          </cell>
          <cell r="B569" t="str">
            <v>法国</v>
          </cell>
          <cell r="C569" t="str">
            <v>面食/谷类</v>
          </cell>
          <cell r="D569">
            <v>292.5</v>
          </cell>
        </row>
        <row r="570">
          <cell r="A570">
            <v>35184</v>
          </cell>
          <cell r="B570" t="str">
            <v>法国</v>
          </cell>
          <cell r="C570" t="str">
            <v>糖果</v>
          </cell>
          <cell r="D570">
            <v>959.75</v>
          </cell>
        </row>
        <row r="571">
          <cell r="A571">
            <v>35184</v>
          </cell>
          <cell r="B571" t="str">
            <v>法国</v>
          </cell>
          <cell r="C571" t="str">
            <v>饮料</v>
          </cell>
          <cell r="D571">
            <v>90</v>
          </cell>
        </row>
        <row r="572">
          <cell r="A572">
            <v>35184</v>
          </cell>
          <cell r="B572" t="str">
            <v>法国</v>
          </cell>
          <cell r="C572" t="str">
            <v>海洋食品</v>
          </cell>
          <cell r="D572">
            <v>760</v>
          </cell>
        </row>
        <row r="573">
          <cell r="A573">
            <v>35185</v>
          </cell>
          <cell r="B573" t="str">
            <v>法国</v>
          </cell>
          <cell r="C573" t="str">
            <v>农产品</v>
          </cell>
          <cell r="D573">
            <v>1800</v>
          </cell>
        </row>
        <row r="574">
          <cell r="A574">
            <v>35185</v>
          </cell>
          <cell r="B574" t="str">
            <v>法国</v>
          </cell>
          <cell r="C574" t="str">
            <v>糖果</v>
          </cell>
          <cell r="D574">
            <v>1774.799997061491</v>
          </cell>
        </row>
        <row r="575">
          <cell r="A575">
            <v>35186</v>
          </cell>
          <cell r="B575" t="str">
            <v>英国</v>
          </cell>
          <cell r="C575" t="str">
            <v>饮料</v>
          </cell>
          <cell r="D575">
            <v>759.99999716877937</v>
          </cell>
        </row>
        <row r="576">
          <cell r="A576">
            <v>35186</v>
          </cell>
          <cell r="B576" t="str">
            <v>英国</v>
          </cell>
          <cell r="C576" t="str">
            <v>饮料</v>
          </cell>
          <cell r="D576">
            <v>239.99999910593033</v>
          </cell>
        </row>
        <row r="577">
          <cell r="A577">
            <v>35186</v>
          </cell>
          <cell r="B577" t="str">
            <v>英国</v>
          </cell>
          <cell r="C577" t="str">
            <v>饮料</v>
          </cell>
          <cell r="D577">
            <v>1295.9999951720238</v>
          </cell>
        </row>
        <row r="578">
          <cell r="A578">
            <v>35186</v>
          </cell>
          <cell r="B578" t="str">
            <v>法国</v>
          </cell>
          <cell r="C578" t="str">
            <v>乳制品</v>
          </cell>
          <cell r="D578">
            <v>69.599999999999994</v>
          </cell>
        </row>
        <row r="579">
          <cell r="A579">
            <v>35187</v>
          </cell>
          <cell r="B579" t="str">
            <v>英国</v>
          </cell>
          <cell r="C579" t="str">
            <v>面食/谷类</v>
          </cell>
          <cell r="D579">
            <v>560</v>
          </cell>
        </row>
        <row r="580">
          <cell r="A580">
            <v>35188</v>
          </cell>
          <cell r="B580" t="str">
            <v>英国</v>
          </cell>
          <cell r="C580" t="str">
            <v>海洋食品</v>
          </cell>
          <cell r="D580">
            <v>183.34999985620379</v>
          </cell>
        </row>
        <row r="581">
          <cell r="A581">
            <v>35188</v>
          </cell>
          <cell r="B581" t="str">
            <v>英国</v>
          </cell>
          <cell r="C581" t="str">
            <v>农产品</v>
          </cell>
          <cell r="D581">
            <v>755.24999940767884</v>
          </cell>
        </row>
        <row r="582">
          <cell r="A582">
            <v>35188</v>
          </cell>
          <cell r="B582" t="str">
            <v>英国</v>
          </cell>
          <cell r="C582" t="str">
            <v>香料</v>
          </cell>
          <cell r="D582">
            <v>259.34999979659915</v>
          </cell>
        </row>
        <row r="583">
          <cell r="A583">
            <v>35191</v>
          </cell>
          <cell r="B583" t="str">
            <v>法国</v>
          </cell>
          <cell r="C583" t="str">
            <v>香料</v>
          </cell>
          <cell r="D583">
            <v>412.5</v>
          </cell>
        </row>
        <row r="584">
          <cell r="A584">
            <v>35191</v>
          </cell>
          <cell r="B584" t="str">
            <v>法国</v>
          </cell>
          <cell r="C584" t="str">
            <v>饮料</v>
          </cell>
          <cell r="D584">
            <v>101.25</v>
          </cell>
        </row>
        <row r="585">
          <cell r="A585">
            <v>35191</v>
          </cell>
          <cell r="B585" t="str">
            <v>法国</v>
          </cell>
          <cell r="C585" t="str">
            <v>香料</v>
          </cell>
          <cell r="D585">
            <v>390</v>
          </cell>
        </row>
        <row r="586">
          <cell r="A586">
            <v>35191</v>
          </cell>
          <cell r="B586" t="str">
            <v>法国</v>
          </cell>
          <cell r="C586" t="str">
            <v>海洋食品</v>
          </cell>
          <cell r="D586">
            <v>336</v>
          </cell>
        </row>
        <row r="587">
          <cell r="A587">
            <v>35191</v>
          </cell>
          <cell r="B587" t="str">
            <v>法国</v>
          </cell>
          <cell r="C587" t="str">
            <v>饮料</v>
          </cell>
          <cell r="D587">
            <v>229.49999839067459</v>
          </cell>
        </row>
        <row r="588">
          <cell r="A588">
            <v>35191</v>
          </cell>
          <cell r="B588" t="str">
            <v>法国</v>
          </cell>
          <cell r="C588" t="str">
            <v>面食/谷类</v>
          </cell>
          <cell r="D588">
            <v>285.59999799728394</v>
          </cell>
        </row>
        <row r="589">
          <cell r="A589">
            <v>35191</v>
          </cell>
          <cell r="B589" t="str">
            <v>法国</v>
          </cell>
          <cell r="C589" t="str">
            <v>肉/家禽</v>
          </cell>
          <cell r="D589">
            <v>960</v>
          </cell>
        </row>
        <row r="590">
          <cell r="A590">
            <v>35191</v>
          </cell>
          <cell r="B590" t="str">
            <v>法国</v>
          </cell>
          <cell r="C590" t="str">
            <v>饮料</v>
          </cell>
          <cell r="D590">
            <v>72</v>
          </cell>
        </row>
        <row r="591">
          <cell r="A591">
            <v>35191</v>
          </cell>
          <cell r="B591" t="str">
            <v>法国</v>
          </cell>
          <cell r="C591" t="str">
            <v>海洋食品</v>
          </cell>
          <cell r="D591">
            <v>184</v>
          </cell>
        </row>
        <row r="592">
          <cell r="A592">
            <v>35191</v>
          </cell>
          <cell r="B592" t="str">
            <v>法国</v>
          </cell>
          <cell r="C592" t="str">
            <v>面食/谷类</v>
          </cell>
          <cell r="D592">
            <v>70</v>
          </cell>
        </row>
        <row r="593">
          <cell r="A593">
            <v>35192</v>
          </cell>
          <cell r="B593" t="str">
            <v>法国</v>
          </cell>
          <cell r="C593" t="str">
            <v>饮料</v>
          </cell>
          <cell r="D593">
            <v>144</v>
          </cell>
        </row>
        <row r="594">
          <cell r="A594">
            <v>35192</v>
          </cell>
          <cell r="B594" t="str">
            <v>法国</v>
          </cell>
          <cell r="C594" t="str">
            <v>肉/家禽</v>
          </cell>
          <cell r="D594">
            <v>185.685</v>
          </cell>
        </row>
        <row r="595">
          <cell r="A595">
            <v>35194</v>
          </cell>
          <cell r="B595" t="str">
            <v>英国</v>
          </cell>
          <cell r="C595" t="str">
            <v>糖果</v>
          </cell>
          <cell r="D595">
            <v>436.99999965727329</v>
          </cell>
        </row>
        <row r="596">
          <cell r="A596">
            <v>35194</v>
          </cell>
          <cell r="B596" t="str">
            <v>英国</v>
          </cell>
          <cell r="C596" t="str">
            <v>乳制品</v>
          </cell>
          <cell r="D596">
            <v>1162.7999990880489</v>
          </cell>
        </row>
        <row r="597">
          <cell r="A597">
            <v>35194</v>
          </cell>
          <cell r="B597" t="str">
            <v>英国</v>
          </cell>
          <cell r="C597" t="str">
            <v>乳制品</v>
          </cell>
          <cell r="D597">
            <v>1225.4999990388751</v>
          </cell>
        </row>
        <row r="598">
          <cell r="A598">
            <v>35198</v>
          </cell>
          <cell r="B598" t="str">
            <v>法国</v>
          </cell>
          <cell r="C598" t="str">
            <v>乳制品</v>
          </cell>
          <cell r="D598">
            <v>760</v>
          </cell>
        </row>
        <row r="599">
          <cell r="A599">
            <v>35198</v>
          </cell>
          <cell r="B599" t="str">
            <v>法国</v>
          </cell>
          <cell r="C599" t="str">
            <v>海洋食品</v>
          </cell>
          <cell r="D599">
            <v>625</v>
          </cell>
        </row>
        <row r="600">
          <cell r="A600">
            <v>35198</v>
          </cell>
          <cell r="B600" t="str">
            <v>法国</v>
          </cell>
          <cell r="C600" t="str">
            <v>面食/谷类</v>
          </cell>
          <cell r="D600">
            <v>190</v>
          </cell>
        </row>
        <row r="601">
          <cell r="A601">
            <v>35199</v>
          </cell>
          <cell r="B601" t="str">
            <v>英国</v>
          </cell>
          <cell r="C601" t="str">
            <v>海洋食品</v>
          </cell>
          <cell r="D601">
            <v>632.39999556541443</v>
          </cell>
        </row>
        <row r="602">
          <cell r="A602">
            <v>35199</v>
          </cell>
          <cell r="B602" t="str">
            <v>英国</v>
          </cell>
          <cell r="C602" t="str">
            <v>饮料</v>
          </cell>
          <cell r="D602">
            <v>156.75</v>
          </cell>
        </row>
        <row r="603">
          <cell r="A603">
            <v>35199</v>
          </cell>
          <cell r="B603" t="str">
            <v>英国</v>
          </cell>
          <cell r="C603" t="str">
            <v>糖果</v>
          </cell>
          <cell r="D603">
            <v>1215</v>
          </cell>
        </row>
        <row r="604">
          <cell r="A604">
            <v>35199</v>
          </cell>
          <cell r="B604" t="str">
            <v>英国</v>
          </cell>
          <cell r="C604" t="str">
            <v>糖果</v>
          </cell>
          <cell r="D604">
            <v>1967.49</v>
          </cell>
        </row>
        <row r="605">
          <cell r="A605">
            <v>35199</v>
          </cell>
          <cell r="B605" t="str">
            <v>英国</v>
          </cell>
          <cell r="C605" t="str">
            <v>农产品</v>
          </cell>
          <cell r="D605">
            <v>1749</v>
          </cell>
        </row>
        <row r="606">
          <cell r="A606">
            <v>35199</v>
          </cell>
          <cell r="B606" t="str">
            <v>英国</v>
          </cell>
          <cell r="C606" t="str">
            <v>乳制品</v>
          </cell>
          <cell r="D606">
            <v>1218</v>
          </cell>
        </row>
        <row r="607">
          <cell r="A607">
            <v>35201</v>
          </cell>
          <cell r="B607" t="str">
            <v>英国</v>
          </cell>
          <cell r="C607" t="str">
            <v>肉/家禽</v>
          </cell>
          <cell r="D607">
            <v>840</v>
          </cell>
        </row>
        <row r="608">
          <cell r="A608">
            <v>35201</v>
          </cell>
          <cell r="B608" t="str">
            <v>英国</v>
          </cell>
          <cell r="C608" t="str">
            <v>乳制品</v>
          </cell>
          <cell r="D608">
            <v>1320</v>
          </cell>
        </row>
        <row r="609">
          <cell r="A609">
            <v>35202</v>
          </cell>
          <cell r="B609" t="str">
            <v>法国</v>
          </cell>
          <cell r="C609" t="str">
            <v>饮料</v>
          </cell>
          <cell r="D609">
            <v>1425</v>
          </cell>
        </row>
        <row r="610">
          <cell r="A610">
            <v>35202</v>
          </cell>
          <cell r="B610" t="str">
            <v>法国</v>
          </cell>
          <cell r="C610" t="str">
            <v>香料</v>
          </cell>
          <cell r="D610">
            <v>1494.5</v>
          </cell>
        </row>
        <row r="611">
          <cell r="A611">
            <v>35202</v>
          </cell>
          <cell r="B611" t="str">
            <v>法国</v>
          </cell>
          <cell r="C611" t="str">
            <v>肉/家禽</v>
          </cell>
          <cell r="D611">
            <v>5570.55</v>
          </cell>
        </row>
        <row r="612">
          <cell r="A612">
            <v>35202</v>
          </cell>
          <cell r="B612" t="str">
            <v>法国</v>
          </cell>
          <cell r="C612" t="str">
            <v>乳制品</v>
          </cell>
          <cell r="D612">
            <v>4125</v>
          </cell>
        </row>
        <row r="613">
          <cell r="A613">
            <v>35202</v>
          </cell>
          <cell r="B613" t="str">
            <v>法国</v>
          </cell>
          <cell r="C613" t="str">
            <v>饮料</v>
          </cell>
          <cell r="D613">
            <v>810</v>
          </cell>
        </row>
        <row r="614">
          <cell r="A614">
            <v>35202</v>
          </cell>
          <cell r="B614" t="str">
            <v>法国</v>
          </cell>
          <cell r="C614" t="str">
            <v>海洋食品</v>
          </cell>
          <cell r="D614">
            <v>480</v>
          </cell>
        </row>
        <row r="615">
          <cell r="A615">
            <v>35202</v>
          </cell>
          <cell r="B615" t="str">
            <v>法国</v>
          </cell>
          <cell r="C615" t="str">
            <v>饮料</v>
          </cell>
          <cell r="D615">
            <v>94.5</v>
          </cell>
        </row>
        <row r="616">
          <cell r="A616">
            <v>35202</v>
          </cell>
          <cell r="B616" t="str">
            <v>法国</v>
          </cell>
          <cell r="C616" t="str">
            <v>面食/谷类</v>
          </cell>
          <cell r="D616">
            <v>665</v>
          </cell>
        </row>
        <row r="617">
          <cell r="A617">
            <v>35202</v>
          </cell>
          <cell r="B617" t="str">
            <v>法国</v>
          </cell>
          <cell r="C617" t="str">
            <v>乳制品</v>
          </cell>
          <cell r="D617">
            <v>344</v>
          </cell>
        </row>
        <row r="618">
          <cell r="A618">
            <v>35202</v>
          </cell>
          <cell r="B618" t="str">
            <v>法国</v>
          </cell>
          <cell r="C618" t="str">
            <v>海洋食品</v>
          </cell>
          <cell r="D618">
            <v>665</v>
          </cell>
        </row>
        <row r="619">
          <cell r="A619">
            <v>35202</v>
          </cell>
          <cell r="B619" t="str">
            <v>法国</v>
          </cell>
          <cell r="C619" t="str">
            <v>饮料</v>
          </cell>
          <cell r="D619">
            <v>6587.5</v>
          </cell>
        </row>
        <row r="620">
          <cell r="A620">
            <v>35202</v>
          </cell>
          <cell r="B620" t="str">
            <v>法国</v>
          </cell>
          <cell r="C620" t="str">
            <v>乳制品</v>
          </cell>
          <cell r="D620">
            <v>1650</v>
          </cell>
        </row>
        <row r="621">
          <cell r="A621">
            <v>35205</v>
          </cell>
          <cell r="B621" t="str">
            <v>法国</v>
          </cell>
          <cell r="C621" t="str">
            <v>糖果</v>
          </cell>
          <cell r="D621">
            <v>134.99999977648258</v>
          </cell>
        </row>
        <row r="622">
          <cell r="A622">
            <v>35205</v>
          </cell>
          <cell r="B622" t="str">
            <v>法国</v>
          </cell>
          <cell r="C622" t="str">
            <v>香料</v>
          </cell>
          <cell r="D622">
            <v>233.4</v>
          </cell>
        </row>
        <row r="623">
          <cell r="A623">
            <v>35205</v>
          </cell>
          <cell r="B623" t="str">
            <v>法国</v>
          </cell>
          <cell r="C623" t="str">
            <v>香料</v>
          </cell>
          <cell r="D623">
            <v>171</v>
          </cell>
        </row>
        <row r="624">
          <cell r="A624">
            <v>35205</v>
          </cell>
          <cell r="B624" t="str">
            <v>英国</v>
          </cell>
          <cell r="C624" t="str">
            <v>海洋食品</v>
          </cell>
          <cell r="D624">
            <v>42</v>
          </cell>
        </row>
        <row r="625">
          <cell r="A625">
            <v>35205</v>
          </cell>
          <cell r="B625" t="str">
            <v>英国</v>
          </cell>
          <cell r="C625" t="str">
            <v>乳制品</v>
          </cell>
          <cell r="D625">
            <v>1650</v>
          </cell>
        </row>
        <row r="626">
          <cell r="A626">
            <v>35207</v>
          </cell>
          <cell r="B626" t="str">
            <v>法国</v>
          </cell>
          <cell r="C626" t="str">
            <v>糖果</v>
          </cell>
          <cell r="D626">
            <v>200</v>
          </cell>
        </row>
        <row r="627">
          <cell r="A627">
            <v>35208</v>
          </cell>
          <cell r="B627" t="str">
            <v>英国</v>
          </cell>
          <cell r="C627" t="str">
            <v>乳制品</v>
          </cell>
          <cell r="D627">
            <v>721.99999943375587</v>
          </cell>
        </row>
        <row r="628">
          <cell r="A628">
            <v>35208</v>
          </cell>
          <cell r="B628" t="str">
            <v>英国</v>
          </cell>
          <cell r="C628" t="str">
            <v>乳制品</v>
          </cell>
          <cell r="D628">
            <v>455.99999964237213</v>
          </cell>
        </row>
        <row r="629">
          <cell r="A629">
            <v>35208</v>
          </cell>
          <cell r="B629" t="str">
            <v>英国</v>
          </cell>
          <cell r="C629" t="str">
            <v>饮料</v>
          </cell>
          <cell r="D629">
            <v>307.79999975860119</v>
          </cell>
        </row>
        <row r="630">
          <cell r="A630">
            <v>35214</v>
          </cell>
          <cell r="B630" t="str">
            <v>英国</v>
          </cell>
          <cell r="C630" t="str">
            <v>糖果</v>
          </cell>
          <cell r="D630">
            <v>30</v>
          </cell>
        </row>
        <row r="631">
          <cell r="A631">
            <v>35214</v>
          </cell>
          <cell r="B631" t="str">
            <v>英国</v>
          </cell>
          <cell r="C631" t="str">
            <v>乳制品</v>
          </cell>
          <cell r="D631">
            <v>714</v>
          </cell>
        </row>
        <row r="632">
          <cell r="A632">
            <v>35214</v>
          </cell>
          <cell r="B632" t="str">
            <v>英国</v>
          </cell>
          <cell r="C632" t="str">
            <v>香料</v>
          </cell>
          <cell r="D632">
            <v>114</v>
          </cell>
        </row>
        <row r="633">
          <cell r="A633">
            <v>35215</v>
          </cell>
          <cell r="B633" t="str">
            <v>法国</v>
          </cell>
          <cell r="C633" t="str">
            <v>乳制品</v>
          </cell>
          <cell r="D633">
            <v>510</v>
          </cell>
        </row>
        <row r="634">
          <cell r="A634">
            <v>35216</v>
          </cell>
          <cell r="B634" t="str">
            <v>法国</v>
          </cell>
          <cell r="C634" t="str">
            <v>肉/家禽</v>
          </cell>
          <cell r="D634">
            <v>2702.6999955251813</v>
          </cell>
        </row>
        <row r="635">
          <cell r="A635">
            <v>35216</v>
          </cell>
          <cell r="B635" t="str">
            <v>法国</v>
          </cell>
          <cell r="C635" t="str">
            <v>海洋食品</v>
          </cell>
          <cell r="D635">
            <v>115.8</v>
          </cell>
        </row>
        <row r="636">
          <cell r="A636">
            <v>35216</v>
          </cell>
          <cell r="B636" t="str">
            <v>法国</v>
          </cell>
          <cell r="C636" t="str">
            <v>肉/家禽</v>
          </cell>
          <cell r="D636">
            <v>737.99999877810478</v>
          </cell>
        </row>
        <row r="637">
          <cell r="A637">
            <v>35216</v>
          </cell>
          <cell r="B637" t="str">
            <v>法国</v>
          </cell>
          <cell r="C637" t="str">
            <v>肉/家禽</v>
          </cell>
          <cell r="D637">
            <v>86.399999856948853</v>
          </cell>
        </row>
        <row r="638">
          <cell r="A638">
            <v>35216</v>
          </cell>
          <cell r="B638" t="str">
            <v>法国</v>
          </cell>
          <cell r="C638" t="str">
            <v>糖果</v>
          </cell>
          <cell r="D638">
            <v>687.5</v>
          </cell>
        </row>
        <row r="639">
          <cell r="A639">
            <v>35216</v>
          </cell>
          <cell r="B639" t="str">
            <v>法国</v>
          </cell>
          <cell r="C639" t="str">
            <v>糖果</v>
          </cell>
          <cell r="D639">
            <v>52.35</v>
          </cell>
        </row>
        <row r="640">
          <cell r="A640">
            <v>35216</v>
          </cell>
          <cell r="B640" t="str">
            <v>法国</v>
          </cell>
          <cell r="C640" t="str">
            <v>糖果</v>
          </cell>
          <cell r="D640">
            <v>386.4</v>
          </cell>
        </row>
        <row r="641">
          <cell r="A641">
            <v>35216</v>
          </cell>
          <cell r="B641" t="str">
            <v>法国</v>
          </cell>
          <cell r="C641" t="str">
            <v>饮料</v>
          </cell>
          <cell r="D641">
            <v>490</v>
          </cell>
        </row>
        <row r="642">
          <cell r="A642">
            <v>35219</v>
          </cell>
          <cell r="B642" t="str">
            <v>英国</v>
          </cell>
          <cell r="C642" t="str">
            <v>海洋食品</v>
          </cell>
          <cell r="D642">
            <v>86.85</v>
          </cell>
        </row>
        <row r="643">
          <cell r="A643">
            <v>35220</v>
          </cell>
          <cell r="B643" t="str">
            <v>英国</v>
          </cell>
          <cell r="C643" t="str">
            <v>饮料</v>
          </cell>
          <cell r="D643">
            <v>611.99999570846558</v>
          </cell>
        </row>
        <row r="644">
          <cell r="A644">
            <v>35220</v>
          </cell>
          <cell r="B644" t="str">
            <v>英国</v>
          </cell>
          <cell r="C644" t="str">
            <v>饮料</v>
          </cell>
          <cell r="D644">
            <v>322.9999977350235</v>
          </cell>
        </row>
        <row r="645">
          <cell r="A645">
            <v>35220</v>
          </cell>
          <cell r="B645" t="str">
            <v>英国</v>
          </cell>
          <cell r="C645" t="str">
            <v>糖果</v>
          </cell>
          <cell r="D645">
            <v>444.97499687969685</v>
          </cell>
        </row>
        <row r="646">
          <cell r="A646">
            <v>35220</v>
          </cell>
          <cell r="B646" t="str">
            <v>英国</v>
          </cell>
          <cell r="C646" t="str">
            <v>乳制品</v>
          </cell>
          <cell r="D646">
            <v>250</v>
          </cell>
        </row>
        <row r="647">
          <cell r="A647">
            <v>35221</v>
          </cell>
          <cell r="B647" t="str">
            <v>法国</v>
          </cell>
          <cell r="C647" t="str">
            <v>饮料</v>
          </cell>
          <cell r="D647">
            <v>364.7999986410141</v>
          </cell>
        </row>
        <row r="648">
          <cell r="A648">
            <v>35221</v>
          </cell>
          <cell r="B648" t="str">
            <v>法国</v>
          </cell>
          <cell r="C648" t="str">
            <v>香料</v>
          </cell>
          <cell r="D648">
            <v>40</v>
          </cell>
        </row>
        <row r="649">
          <cell r="A649">
            <v>35221</v>
          </cell>
          <cell r="B649" t="str">
            <v>法国</v>
          </cell>
          <cell r="C649" t="str">
            <v>香料</v>
          </cell>
          <cell r="D649">
            <v>22</v>
          </cell>
        </row>
        <row r="650">
          <cell r="A650">
            <v>35221</v>
          </cell>
          <cell r="B650" t="str">
            <v>法国</v>
          </cell>
          <cell r="C650" t="str">
            <v>香料</v>
          </cell>
          <cell r="D650">
            <v>24.500000011175871</v>
          </cell>
        </row>
        <row r="651">
          <cell r="A651">
            <v>35221</v>
          </cell>
          <cell r="B651" t="str">
            <v>法国</v>
          </cell>
          <cell r="C651" t="str">
            <v>农产品</v>
          </cell>
          <cell r="D651">
            <v>28.499999977648258</v>
          </cell>
        </row>
        <row r="652">
          <cell r="A652">
            <v>35221</v>
          </cell>
          <cell r="B652" t="str">
            <v>法国</v>
          </cell>
          <cell r="C652" t="str">
            <v>香料</v>
          </cell>
          <cell r="D652">
            <v>71.99999988079071</v>
          </cell>
        </row>
        <row r="653">
          <cell r="A653">
            <v>35221</v>
          </cell>
          <cell r="B653" t="str">
            <v>法国</v>
          </cell>
          <cell r="C653" t="str">
            <v>海洋食品</v>
          </cell>
          <cell r="D653">
            <v>31</v>
          </cell>
        </row>
        <row r="654">
          <cell r="A654">
            <v>35221</v>
          </cell>
          <cell r="B654" t="str">
            <v>法国</v>
          </cell>
          <cell r="C654" t="str">
            <v>乳制品</v>
          </cell>
          <cell r="D654">
            <v>72.199999943375587</v>
          </cell>
        </row>
        <row r="655">
          <cell r="A655">
            <v>35221</v>
          </cell>
          <cell r="B655" t="str">
            <v>法国</v>
          </cell>
          <cell r="C655" t="str">
            <v>海洋食品</v>
          </cell>
          <cell r="D655">
            <v>24</v>
          </cell>
        </row>
        <row r="656">
          <cell r="A656">
            <v>35221</v>
          </cell>
          <cell r="B656" t="str">
            <v>法国</v>
          </cell>
          <cell r="C656" t="str">
            <v>农产品</v>
          </cell>
          <cell r="D656">
            <v>22.55250001559034</v>
          </cell>
        </row>
        <row r="657">
          <cell r="A657">
            <v>35221</v>
          </cell>
          <cell r="B657" t="str">
            <v>法国</v>
          </cell>
          <cell r="C657" t="str">
            <v>糖果</v>
          </cell>
          <cell r="D657">
            <v>33.853000023402274</v>
          </cell>
        </row>
        <row r="658">
          <cell r="A658">
            <v>35221</v>
          </cell>
          <cell r="B658" t="str">
            <v>法国</v>
          </cell>
          <cell r="C658" t="str">
            <v>糖果</v>
          </cell>
          <cell r="D658">
            <v>77.760000072419643</v>
          </cell>
        </row>
        <row r="659">
          <cell r="A659">
            <v>35221</v>
          </cell>
          <cell r="B659" t="str">
            <v>法国</v>
          </cell>
          <cell r="C659" t="str">
            <v>面食/谷类</v>
          </cell>
          <cell r="D659">
            <v>18</v>
          </cell>
        </row>
        <row r="660">
          <cell r="A660">
            <v>35221</v>
          </cell>
          <cell r="B660" t="str">
            <v>法国</v>
          </cell>
          <cell r="C660" t="str">
            <v>乳制品</v>
          </cell>
          <cell r="D660">
            <v>32</v>
          </cell>
        </row>
        <row r="661">
          <cell r="A661">
            <v>35221</v>
          </cell>
          <cell r="B661" t="str">
            <v>法国</v>
          </cell>
          <cell r="C661" t="str">
            <v>饮料</v>
          </cell>
          <cell r="D661">
            <v>34.19999997317791</v>
          </cell>
        </row>
        <row r="662">
          <cell r="A662">
            <v>35221</v>
          </cell>
          <cell r="B662" t="str">
            <v>法国</v>
          </cell>
          <cell r="C662" t="str">
            <v>海洋食品</v>
          </cell>
          <cell r="D662">
            <v>28.95</v>
          </cell>
        </row>
        <row r="663">
          <cell r="A663">
            <v>35221</v>
          </cell>
          <cell r="B663" t="str">
            <v>法国</v>
          </cell>
          <cell r="C663" t="str">
            <v>海洋食品</v>
          </cell>
          <cell r="D663">
            <v>35.280000016093254</v>
          </cell>
        </row>
        <row r="664">
          <cell r="A664">
            <v>35221</v>
          </cell>
          <cell r="B664" t="str">
            <v>法国</v>
          </cell>
          <cell r="C664" t="str">
            <v>面食/谷类</v>
          </cell>
          <cell r="D664">
            <v>14</v>
          </cell>
        </row>
        <row r="665">
          <cell r="A665">
            <v>35221</v>
          </cell>
          <cell r="B665" t="str">
            <v>法国</v>
          </cell>
          <cell r="C665" t="str">
            <v>肉/家禽</v>
          </cell>
          <cell r="D665">
            <v>48</v>
          </cell>
        </row>
        <row r="666">
          <cell r="A666">
            <v>35221</v>
          </cell>
          <cell r="B666" t="str">
            <v>法国</v>
          </cell>
          <cell r="C666" t="str">
            <v>乳制品</v>
          </cell>
          <cell r="D666">
            <v>63.920000091195107</v>
          </cell>
        </row>
        <row r="667">
          <cell r="A667">
            <v>35221</v>
          </cell>
          <cell r="B667" t="str">
            <v>法国</v>
          </cell>
          <cell r="C667" t="str">
            <v>面食/谷类</v>
          </cell>
          <cell r="D667">
            <v>64.505000044591725</v>
          </cell>
        </row>
        <row r="668">
          <cell r="A668">
            <v>35221</v>
          </cell>
          <cell r="B668" t="str">
            <v>法国</v>
          </cell>
          <cell r="C668" t="str">
            <v>香料</v>
          </cell>
          <cell r="D668">
            <v>17</v>
          </cell>
        </row>
        <row r="669">
          <cell r="A669">
            <v>35221</v>
          </cell>
          <cell r="B669" t="str">
            <v>法国</v>
          </cell>
          <cell r="C669" t="str">
            <v>海洋食品</v>
          </cell>
          <cell r="D669">
            <v>29.700000006705523</v>
          </cell>
        </row>
        <row r="670">
          <cell r="A670">
            <v>35221</v>
          </cell>
          <cell r="B670" t="str">
            <v>法国</v>
          </cell>
          <cell r="C670" t="str">
            <v>饮料</v>
          </cell>
          <cell r="D670">
            <v>31</v>
          </cell>
        </row>
        <row r="671">
          <cell r="A671">
            <v>35221</v>
          </cell>
          <cell r="B671" t="str">
            <v>法国</v>
          </cell>
          <cell r="C671" t="str">
            <v>香料</v>
          </cell>
          <cell r="D671">
            <v>26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34"/>
  <sheetViews>
    <sheetView showGridLines="0" zoomScale="85" zoomScaleNormal="85" workbookViewId="0">
      <selection activeCell="C1" sqref="C1"/>
    </sheetView>
  </sheetViews>
  <sheetFormatPr defaultColWidth="8" defaultRowHeight="13.5" x14ac:dyDescent="0.15"/>
  <cols>
    <col min="1" max="1" width="5.375" style="94" bestFit="1" customWidth="1"/>
    <col min="2" max="2" width="13.375" style="94" customWidth="1"/>
    <col min="3" max="3" width="11.875" style="94" customWidth="1"/>
    <col min="4" max="4" width="2.25" style="94" customWidth="1"/>
    <col min="5" max="5" width="17.25" style="94" bestFit="1" customWidth="1"/>
    <col min="6" max="6" width="8" style="94" customWidth="1"/>
    <col min="7" max="7" width="2.125" style="94" customWidth="1"/>
    <col min="8" max="256" width="8" style="94"/>
    <col min="257" max="257" width="8.5" style="94" customWidth="1"/>
    <col min="258" max="258" width="15.375" style="94" customWidth="1"/>
    <col min="259" max="259" width="15.625" style="94" customWidth="1"/>
    <col min="260" max="260" width="2.25" style="94" customWidth="1"/>
    <col min="261" max="261" width="16" style="94" customWidth="1"/>
    <col min="262" max="262" width="8" style="94" customWidth="1"/>
    <col min="263" max="263" width="2.125" style="94" customWidth="1"/>
    <col min="264" max="512" width="8" style="94"/>
    <col min="513" max="513" width="8.5" style="94" customWidth="1"/>
    <col min="514" max="514" width="15.375" style="94" customWidth="1"/>
    <col min="515" max="515" width="15.625" style="94" customWidth="1"/>
    <col min="516" max="516" width="2.25" style="94" customWidth="1"/>
    <col min="517" max="517" width="16" style="94" customWidth="1"/>
    <col min="518" max="518" width="8" style="94" customWidth="1"/>
    <col min="519" max="519" width="2.125" style="94" customWidth="1"/>
    <col min="520" max="768" width="8" style="94"/>
    <col min="769" max="769" width="8.5" style="94" customWidth="1"/>
    <col min="770" max="770" width="15.375" style="94" customWidth="1"/>
    <col min="771" max="771" width="15.625" style="94" customWidth="1"/>
    <col min="772" max="772" width="2.25" style="94" customWidth="1"/>
    <col min="773" max="773" width="16" style="94" customWidth="1"/>
    <col min="774" max="774" width="8" style="94" customWidth="1"/>
    <col min="775" max="775" width="2.125" style="94" customWidth="1"/>
    <col min="776" max="1024" width="8" style="94"/>
    <col min="1025" max="1025" width="8.5" style="94" customWidth="1"/>
    <col min="1026" max="1026" width="15.375" style="94" customWidth="1"/>
    <col min="1027" max="1027" width="15.625" style="94" customWidth="1"/>
    <col min="1028" max="1028" width="2.25" style="94" customWidth="1"/>
    <col min="1029" max="1029" width="16" style="94" customWidth="1"/>
    <col min="1030" max="1030" width="8" style="94" customWidth="1"/>
    <col min="1031" max="1031" width="2.125" style="94" customWidth="1"/>
    <col min="1032" max="1280" width="8" style="94"/>
    <col min="1281" max="1281" width="8.5" style="94" customWidth="1"/>
    <col min="1282" max="1282" width="15.375" style="94" customWidth="1"/>
    <col min="1283" max="1283" width="15.625" style="94" customWidth="1"/>
    <col min="1284" max="1284" width="2.25" style="94" customWidth="1"/>
    <col min="1285" max="1285" width="16" style="94" customWidth="1"/>
    <col min="1286" max="1286" width="8" style="94" customWidth="1"/>
    <col min="1287" max="1287" width="2.125" style="94" customWidth="1"/>
    <col min="1288" max="1536" width="8" style="94"/>
    <col min="1537" max="1537" width="8.5" style="94" customWidth="1"/>
    <col min="1538" max="1538" width="15.375" style="94" customWidth="1"/>
    <col min="1539" max="1539" width="15.625" style="94" customWidth="1"/>
    <col min="1540" max="1540" width="2.25" style="94" customWidth="1"/>
    <col min="1541" max="1541" width="16" style="94" customWidth="1"/>
    <col min="1542" max="1542" width="8" style="94" customWidth="1"/>
    <col min="1543" max="1543" width="2.125" style="94" customWidth="1"/>
    <col min="1544" max="1792" width="8" style="94"/>
    <col min="1793" max="1793" width="8.5" style="94" customWidth="1"/>
    <col min="1794" max="1794" width="15.375" style="94" customWidth="1"/>
    <col min="1795" max="1795" width="15.625" style="94" customWidth="1"/>
    <col min="1796" max="1796" width="2.25" style="94" customWidth="1"/>
    <col min="1797" max="1797" width="16" style="94" customWidth="1"/>
    <col min="1798" max="1798" width="8" style="94" customWidth="1"/>
    <col min="1799" max="1799" width="2.125" style="94" customWidth="1"/>
    <col min="1800" max="2048" width="8" style="94"/>
    <col min="2049" max="2049" width="8.5" style="94" customWidth="1"/>
    <col min="2050" max="2050" width="15.375" style="94" customWidth="1"/>
    <col min="2051" max="2051" width="15.625" style="94" customWidth="1"/>
    <col min="2052" max="2052" width="2.25" style="94" customWidth="1"/>
    <col min="2053" max="2053" width="16" style="94" customWidth="1"/>
    <col min="2054" max="2054" width="8" style="94" customWidth="1"/>
    <col min="2055" max="2055" width="2.125" style="94" customWidth="1"/>
    <col min="2056" max="2304" width="8" style="94"/>
    <col min="2305" max="2305" width="8.5" style="94" customWidth="1"/>
    <col min="2306" max="2306" width="15.375" style="94" customWidth="1"/>
    <col min="2307" max="2307" width="15.625" style="94" customWidth="1"/>
    <col min="2308" max="2308" width="2.25" style="94" customWidth="1"/>
    <col min="2309" max="2309" width="16" style="94" customWidth="1"/>
    <col min="2310" max="2310" width="8" style="94" customWidth="1"/>
    <col min="2311" max="2311" width="2.125" style="94" customWidth="1"/>
    <col min="2312" max="2560" width="8" style="94"/>
    <col min="2561" max="2561" width="8.5" style="94" customWidth="1"/>
    <col min="2562" max="2562" width="15.375" style="94" customWidth="1"/>
    <col min="2563" max="2563" width="15.625" style="94" customWidth="1"/>
    <col min="2564" max="2564" width="2.25" style="94" customWidth="1"/>
    <col min="2565" max="2565" width="16" style="94" customWidth="1"/>
    <col min="2566" max="2566" width="8" style="94" customWidth="1"/>
    <col min="2567" max="2567" width="2.125" style="94" customWidth="1"/>
    <col min="2568" max="2816" width="8" style="94"/>
    <col min="2817" max="2817" width="8.5" style="94" customWidth="1"/>
    <col min="2818" max="2818" width="15.375" style="94" customWidth="1"/>
    <col min="2819" max="2819" width="15.625" style="94" customWidth="1"/>
    <col min="2820" max="2820" width="2.25" style="94" customWidth="1"/>
    <col min="2821" max="2821" width="16" style="94" customWidth="1"/>
    <col min="2822" max="2822" width="8" style="94" customWidth="1"/>
    <col min="2823" max="2823" width="2.125" style="94" customWidth="1"/>
    <col min="2824" max="3072" width="8" style="94"/>
    <col min="3073" max="3073" width="8.5" style="94" customWidth="1"/>
    <col min="3074" max="3074" width="15.375" style="94" customWidth="1"/>
    <col min="3075" max="3075" width="15.625" style="94" customWidth="1"/>
    <col min="3076" max="3076" width="2.25" style="94" customWidth="1"/>
    <col min="3077" max="3077" width="16" style="94" customWidth="1"/>
    <col min="3078" max="3078" width="8" style="94" customWidth="1"/>
    <col min="3079" max="3079" width="2.125" style="94" customWidth="1"/>
    <col min="3080" max="3328" width="8" style="94"/>
    <col min="3329" max="3329" width="8.5" style="94" customWidth="1"/>
    <col min="3330" max="3330" width="15.375" style="94" customWidth="1"/>
    <col min="3331" max="3331" width="15.625" style="94" customWidth="1"/>
    <col min="3332" max="3332" width="2.25" style="94" customWidth="1"/>
    <col min="3333" max="3333" width="16" style="94" customWidth="1"/>
    <col min="3334" max="3334" width="8" style="94" customWidth="1"/>
    <col min="3335" max="3335" width="2.125" style="94" customWidth="1"/>
    <col min="3336" max="3584" width="8" style="94"/>
    <col min="3585" max="3585" width="8.5" style="94" customWidth="1"/>
    <col min="3586" max="3586" width="15.375" style="94" customWidth="1"/>
    <col min="3587" max="3587" width="15.625" style="94" customWidth="1"/>
    <col min="3588" max="3588" width="2.25" style="94" customWidth="1"/>
    <col min="3589" max="3589" width="16" style="94" customWidth="1"/>
    <col min="3590" max="3590" width="8" style="94" customWidth="1"/>
    <col min="3591" max="3591" width="2.125" style="94" customWidth="1"/>
    <col min="3592" max="3840" width="8" style="94"/>
    <col min="3841" max="3841" width="8.5" style="94" customWidth="1"/>
    <col min="3842" max="3842" width="15.375" style="94" customWidth="1"/>
    <col min="3843" max="3843" width="15.625" style="94" customWidth="1"/>
    <col min="3844" max="3844" width="2.25" style="94" customWidth="1"/>
    <col min="3845" max="3845" width="16" style="94" customWidth="1"/>
    <col min="3846" max="3846" width="8" style="94" customWidth="1"/>
    <col min="3847" max="3847" width="2.125" style="94" customWidth="1"/>
    <col min="3848" max="4096" width="8" style="94"/>
    <col min="4097" max="4097" width="8.5" style="94" customWidth="1"/>
    <col min="4098" max="4098" width="15.375" style="94" customWidth="1"/>
    <col min="4099" max="4099" width="15.625" style="94" customWidth="1"/>
    <col min="4100" max="4100" width="2.25" style="94" customWidth="1"/>
    <col min="4101" max="4101" width="16" style="94" customWidth="1"/>
    <col min="4102" max="4102" width="8" style="94" customWidth="1"/>
    <col min="4103" max="4103" width="2.125" style="94" customWidth="1"/>
    <col min="4104" max="4352" width="8" style="94"/>
    <col min="4353" max="4353" width="8.5" style="94" customWidth="1"/>
    <col min="4354" max="4354" width="15.375" style="94" customWidth="1"/>
    <col min="4355" max="4355" width="15.625" style="94" customWidth="1"/>
    <col min="4356" max="4356" width="2.25" style="94" customWidth="1"/>
    <col min="4357" max="4357" width="16" style="94" customWidth="1"/>
    <col min="4358" max="4358" width="8" style="94" customWidth="1"/>
    <col min="4359" max="4359" width="2.125" style="94" customWidth="1"/>
    <col min="4360" max="4608" width="8" style="94"/>
    <col min="4609" max="4609" width="8.5" style="94" customWidth="1"/>
    <col min="4610" max="4610" width="15.375" style="94" customWidth="1"/>
    <col min="4611" max="4611" width="15.625" style="94" customWidth="1"/>
    <col min="4612" max="4612" width="2.25" style="94" customWidth="1"/>
    <col min="4613" max="4613" width="16" style="94" customWidth="1"/>
    <col min="4614" max="4614" width="8" style="94" customWidth="1"/>
    <col min="4615" max="4615" width="2.125" style="94" customWidth="1"/>
    <col min="4616" max="4864" width="8" style="94"/>
    <col min="4865" max="4865" width="8.5" style="94" customWidth="1"/>
    <col min="4866" max="4866" width="15.375" style="94" customWidth="1"/>
    <col min="4867" max="4867" width="15.625" style="94" customWidth="1"/>
    <col min="4868" max="4868" width="2.25" style="94" customWidth="1"/>
    <col min="4869" max="4869" width="16" style="94" customWidth="1"/>
    <col min="4870" max="4870" width="8" style="94" customWidth="1"/>
    <col min="4871" max="4871" width="2.125" style="94" customWidth="1"/>
    <col min="4872" max="5120" width="8" style="94"/>
    <col min="5121" max="5121" width="8.5" style="94" customWidth="1"/>
    <col min="5122" max="5122" width="15.375" style="94" customWidth="1"/>
    <col min="5123" max="5123" width="15.625" style="94" customWidth="1"/>
    <col min="5124" max="5124" width="2.25" style="94" customWidth="1"/>
    <col min="5125" max="5125" width="16" style="94" customWidth="1"/>
    <col min="5126" max="5126" width="8" style="94" customWidth="1"/>
    <col min="5127" max="5127" width="2.125" style="94" customWidth="1"/>
    <col min="5128" max="5376" width="8" style="94"/>
    <col min="5377" max="5377" width="8.5" style="94" customWidth="1"/>
    <col min="5378" max="5378" width="15.375" style="94" customWidth="1"/>
    <col min="5379" max="5379" width="15.625" style="94" customWidth="1"/>
    <col min="5380" max="5380" width="2.25" style="94" customWidth="1"/>
    <col min="5381" max="5381" width="16" style="94" customWidth="1"/>
    <col min="5382" max="5382" width="8" style="94" customWidth="1"/>
    <col min="5383" max="5383" width="2.125" style="94" customWidth="1"/>
    <col min="5384" max="5632" width="8" style="94"/>
    <col min="5633" max="5633" width="8.5" style="94" customWidth="1"/>
    <col min="5634" max="5634" width="15.375" style="94" customWidth="1"/>
    <col min="5635" max="5635" width="15.625" style="94" customWidth="1"/>
    <col min="5636" max="5636" width="2.25" style="94" customWidth="1"/>
    <col min="5637" max="5637" width="16" style="94" customWidth="1"/>
    <col min="5638" max="5638" width="8" style="94" customWidth="1"/>
    <col min="5639" max="5639" width="2.125" style="94" customWidth="1"/>
    <col min="5640" max="5888" width="8" style="94"/>
    <col min="5889" max="5889" width="8.5" style="94" customWidth="1"/>
    <col min="5890" max="5890" width="15.375" style="94" customWidth="1"/>
    <col min="5891" max="5891" width="15.625" style="94" customWidth="1"/>
    <col min="5892" max="5892" width="2.25" style="94" customWidth="1"/>
    <col min="5893" max="5893" width="16" style="94" customWidth="1"/>
    <col min="5894" max="5894" width="8" style="94" customWidth="1"/>
    <col min="5895" max="5895" width="2.125" style="94" customWidth="1"/>
    <col min="5896" max="6144" width="8" style="94"/>
    <col min="6145" max="6145" width="8.5" style="94" customWidth="1"/>
    <col min="6146" max="6146" width="15.375" style="94" customWidth="1"/>
    <col min="6147" max="6147" width="15.625" style="94" customWidth="1"/>
    <col min="6148" max="6148" width="2.25" style="94" customWidth="1"/>
    <col min="6149" max="6149" width="16" style="94" customWidth="1"/>
    <col min="6150" max="6150" width="8" style="94" customWidth="1"/>
    <col min="6151" max="6151" width="2.125" style="94" customWidth="1"/>
    <col min="6152" max="6400" width="8" style="94"/>
    <col min="6401" max="6401" width="8.5" style="94" customWidth="1"/>
    <col min="6402" max="6402" width="15.375" style="94" customWidth="1"/>
    <col min="6403" max="6403" width="15.625" style="94" customWidth="1"/>
    <col min="6404" max="6404" width="2.25" style="94" customWidth="1"/>
    <col min="6405" max="6405" width="16" style="94" customWidth="1"/>
    <col min="6406" max="6406" width="8" style="94" customWidth="1"/>
    <col min="6407" max="6407" width="2.125" style="94" customWidth="1"/>
    <col min="6408" max="6656" width="8" style="94"/>
    <col min="6657" max="6657" width="8.5" style="94" customWidth="1"/>
    <col min="6658" max="6658" width="15.375" style="94" customWidth="1"/>
    <col min="6659" max="6659" width="15.625" style="94" customWidth="1"/>
    <col min="6660" max="6660" width="2.25" style="94" customWidth="1"/>
    <col min="6661" max="6661" width="16" style="94" customWidth="1"/>
    <col min="6662" max="6662" width="8" style="94" customWidth="1"/>
    <col min="6663" max="6663" width="2.125" style="94" customWidth="1"/>
    <col min="6664" max="6912" width="8" style="94"/>
    <col min="6913" max="6913" width="8.5" style="94" customWidth="1"/>
    <col min="6914" max="6914" width="15.375" style="94" customWidth="1"/>
    <col min="6915" max="6915" width="15.625" style="94" customWidth="1"/>
    <col min="6916" max="6916" width="2.25" style="94" customWidth="1"/>
    <col min="6917" max="6917" width="16" style="94" customWidth="1"/>
    <col min="6918" max="6918" width="8" style="94" customWidth="1"/>
    <col min="6919" max="6919" width="2.125" style="94" customWidth="1"/>
    <col min="6920" max="7168" width="8" style="94"/>
    <col min="7169" max="7169" width="8.5" style="94" customWidth="1"/>
    <col min="7170" max="7170" width="15.375" style="94" customWidth="1"/>
    <col min="7171" max="7171" width="15.625" style="94" customWidth="1"/>
    <col min="7172" max="7172" width="2.25" style="94" customWidth="1"/>
    <col min="7173" max="7173" width="16" style="94" customWidth="1"/>
    <col min="7174" max="7174" width="8" style="94" customWidth="1"/>
    <col min="7175" max="7175" width="2.125" style="94" customWidth="1"/>
    <col min="7176" max="7424" width="8" style="94"/>
    <col min="7425" max="7425" width="8.5" style="94" customWidth="1"/>
    <col min="7426" max="7426" width="15.375" style="94" customWidth="1"/>
    <col min="7427" max="7427" width="15.625" style="94" customWidth="1"/>
    <col min="7428" max="7428" width="2.25" style="94" customWidth="1"/>
    <col min="7429" max="7429" width="16" style="94" customWidth="1"/>
    <col min="7430" max="7430" width="8" style="94" customWidth="1"/>
    <col min="7431" max="7431" width="2.125" style="94" customWidth="1"/>
    <col min="7432" max="7680" width="8" style="94"/>
    <col min="7681" max="7681" width="8.5" style="94" customWidth="1"/>
    <col min="7682" max="7682" width="15.375" style="94" customWidth="1"/>
    <col min="7683" max="7683" width="15.625" style="94" customWidth="1"/>
    <col min="7684" max="7684" width="2.25" style="94" customWidth="1"/>
    <col min="7685" max="7685" width="16" style="94" customWidth="1"/>
    <col min="7686" max="7686" width="8" style="94" customWidth="1"/>
    <col min="7687" max="7687" width="2.125" style="94" customWidth="1"/>
    <col min="7688" max="7936" width="8" style="94"/>
    <col min="7937" max="7937" width="8.5" style="94" customWidth="1"/>
    <col min="7938" max="7938" width="15.375" style="94" customWidth="1"/>
    <col min="7939" max="7939" width="15.625" style="94" customWidth="1"/>
    <col min="7940" max="7940" width="2.25" style="94" customWidth="1"/>
    <col min="7941" max="7941" width="16" style="94" customWidth="1"/>
    <col min="7942" max="7942" width="8" style="94" customWidth="1"/>
    <col min="7943" max="7943" width="2.125" style="94" customWidth="1"/>
    <col min="7944" max="8192" width="8" style="94"/>
    <col min="8193" max="8193" width="8.5" style="94" customWidth="1"/>
    <col min="8194" max="8194" width="15.375" style="94" customWidth="1"/>
    <col min="8195" max="8195" width="15.625" style="94" customWidth="1"/>
    <col min="8196" max="8196" width="2.25" style="94" customWidth="1"/>
    <col min="8197" max="8197" width="16" style="94" customWidth="1"/>
    <col min="8198" max="8198" width="8" style="94" customWidth="1"/>
    <col min="8199" max="8199" width="2.125" style="94" customWidth="1"/>
    <col min="8200" max="8448" width="8" style="94"/>
    <col min="8449" max="8449" width="8.5" style="94" customWidth="1"/>
    <col min="8450" max="8450" width="15.375" style="94" customWidth="1"/>
    <col min="8451" max="8451" width="15.625" style="94" customWidth="1"/>
    <col min="8452" max="8452" width="2.25" style="94" customWidth="1"/>
    <col min="8453" max="8453" width="16" style="94" customWidth="1"/>
    <col min="8454" max="8454" width="8" style="94" customWidth="1"/>
    <col min="8455" max="8455" width="2.125" style="94" customWidth="1"/>
    <col min="8456" max="8704" width="8" style="94"/>
    <col min="8705" max="8705" width="8.5" style="94" customWidth="1"/>
    <col min="8706" max="8706" width="15.375" style="94" customWidth="1"/>
    <col min="8707" max="8707" width="15.625" style="94" customWidth="1"/>
    <col min="8708" max="8708" width="2.25" style="94" customWidth="1"/>
    <col min="8709" max="8709" width="16" style="94" customWidth="1"/>
    <col min="8710" max="8710" width="8" style="94" customWidth="1"/>
    <col min="8711" max="8711" width="2.125" style="94" customWidth="1"/>
    <col min="8712" max="8960" width="8" style="94"/>
    <col min="8961" max="8961" width="8.5" style="94" customWidth="1"/>
    <col min="8962" max="8962" width="15.375" style="94" customWidth="1"/>
    <col min="8963" max="8963" width="15.625" style="94" customWidth="1"/>
    <col min="8964" max="8964" width="2.25" style="94" customWidth="1"/>
    <col min="8965" max="8965" width="16" style="94" customWidth="1"/>
    <col min="8966" max="8966" width="8" style="94" customWidth="1"/>
    <col min="8967" max="8967" width="2.125" style="94" customWidth="1"/>
    <col min="8968" max="9216" width="8" style="94"/>
    <col min="9217" max="9217" width="8.5" style="94" customWidth="1"/>
    <col min="9218" max="9218" width="15.375" style="94" customWidth="1"/>
    <col min="9219" max="9219" width="15.625" style="94" customWidth="1"/>
    <col min="9220" max="9220" width="2.25" style="94" customWidth="1"/>
    <col min="9221" max="9221" width="16" style="94" customWidth="1"/>
    <col min="9222" max="9222" width="8" style="94" customWidth="1"/>
    <col min="9223" max="9223" width="2.125" style="94" customWidth="1"/>
    <col min="9224" max="9472" width="8" style="94"/>
    <col min="9473" max="9473" width="8.5" style="94" customWidth="1"/>
    <col min="9474" max="9474" width="15.375" style="94" customWidth="1"/>
    <col min="9475" max="9475" width="15.625" style="94" customWidth="1"/>
    <col min="9476" max="9476" width="2.25" style="94" customWidth="1"/>
    <col min="9477" max="9477" width="16" style="94" customWidth="1"/>
    <col min="9478" max="9478" width="8" style="94" customWidth="1"/>
    <col min="9479" max="9479" width="2.125" style="94" customWidth="1"/>
    <col min="9480" max="9728" width="8" style="94"/>
    <col min="9729" max="9729" width="8.5" style="94" customWidth="1"/>
    <col min="9730" max="9730" width="15.375" style="94" customWidth="1"/>
    <col min="9731" max="9731" width="15.625" style="94" customWidth="1"/>
    <col min="9732" max="9732" width="2.25" style="94" customWidth="1"/>
    <col min="9733" max="9733" width="16" style="94" customWidth="1"/>
    <col min="9734" max="9734" width="8" style="94" customWidth="1"/>
    <col min="9735" max="9735" width="2.125" style="94" customWidth="1"/>
    <col min="9736" max="9984" width="8" style="94"/>
    <col min="9985" max="9985" width="8.5" style="94" customWidth="1"/>
    <col min="9986" max="9986" width="15.375" style="94" customWidth="1"/>
    <col min="9987" max="9987" width="15.625" style="94" customWidth="1"/>
    <col min="9988" max="9988" width="2.25" style="94" customWidth="1"/>
    <col min="9989" max="9989" width="16" style="94" customWidth="1"/>
    <col min="9990" max="9990" width="8" style="94" customWidth="1"/>
    <col min="9991" max="9991" width="2.125" style="94" customWidth="1"/>
    <col min="9992" max="10240" width="8" style="94"/>
    <col min="10241" max="10241" width="8.5" style="94" customWidth="1"/>
    <col min="10242" max="10242" width="15.375" style="94" customWidth="1"/>
    <col min="10243" max="10243" width="15.625" style="94" customWidth="1"/>
    <col min="10244" max="10244" width="2.25" style="94" customWidth="1"/>
    <col min="10245" max="10245" width="16" style="94" customWidth="1"/>
    <col min="10246" max="10246" width="8" style="94" customWidth="1"/>
    <col min="10247" max="10247" width="2.125" style="94" customWidth="1"/>
    <col min="10248" max="10496" width="8" style="94"/>
    <col min="10497" max="10497" width="8.5" style="94" customWidth="1"/>
    <col min="10498" max="10498" width="15.375" style="94" customWidth="1"/>
    <col min="10499" max="10499" width="15.625" style="94" customWidth="1"/>
    <col min="10500" max="10500" width="2.25" style="94" customWidth="1"/>
    <col min="10501" max="10501" width="16" style="94" customWidth="1"/>
    <col min="10502" max="10502" width="8" style="94" customWidth="1"/>
    <col min="10503" max="10503" width="2.125" style="94" customWidth="1"/>
    <col min="10504" max="10752" width="8" style="94"/>
    <col min="10753" max="10753" width="8.5" style="94" customWidth="1"/>
    <col min="10754" max="10754" width="15.375" style="94" customWidth="1"/>
    <col min="10755" max="10755" width="15.625" style="94" customWidth="1"/>
    <col min="10756" max="10756" width="2.25" style="94" customWidth="1"/>
    <col min="10757" max="10757" width="16" style="94" customWidth="1"/>
    <col min="10758" max="10758" width="8" style="94" customWidth="1"/>
    <col min="10759" max="10759" width="2.125" style="94" customWidth="1"/>
    <col min="10760" max="11008" width="8" style="94"/>
    <col min="11009" max="11009" width="8.5" style="94" customWidth="1"/>
    <col min="11010" max="11010" width="15.375" style="94" customWidth="1"/>
    <col min="11011" max="11011" width="15.625" style="94" customWidth="1"/>
    <col min="11012" max="11012" width="2.25" style="94" customWidth="1"/>
    <col min="11013" max="11013" width="16" style="94" customWidth="1"/>
    <col min="11014" max="11014" width="8" style="94" customWidth="1"/>
    <col min="11015" max="11015" width="2.125" style="94" customWidth="1"/>
    <col min="11016" max="11264" width="8" style="94"/>
    <col min="11265" max="11265" width="8.5" style="94" customWidth="1"/>
    <col min="11266" max="11266" width="15.375" style="94" customWidth="1"/>
    <col min="11267" max="11267" width="15.625" style="94" customWidth="1"/>
    <col min="11268" max="11268" width="2.25" style="94" customWidth="1"/>
    <col min="11269" max="11269" width="16" style="94" customWidth="1"/>
    <col min="11270" max="11270" width="8" style="94" customWidth="1"/>
    <col min="11271" max="11271" width="2.125" style="94" customWidth="1"/>
    <col min="11272" max="11520" width="8" style="94"/>
    <col min="11521" max="11521" width="8.5" style="94" customWidth="1"/>
    <col min="11522" max="11522" width="15.375" style="94" customWidth="1"/>
    <col min="11523" max="11523" width="15.625" style="94" customWidth="1"/>
    <col min="11524" max="11524" width="2.25" style="94" customWidth="1"/>
    <col min="11525" max="11525" width="16" style="94" customWidth="1"/>
    <col min="11526" max="11526" width="8" style="94" customWidth="1"/>
    <col min="11527" max="11527" width="2.125" style="94" customWidth="1"/>
    <col min="11528" max="11776" width="8" style="94"/>
    <col min="11777" max="11777" width="8.5" style="94" customWidth="1"/>
    <col min="11778" max="11778" width="15.375" style="94" customWidth="1"/>
    <col min="11779" max="11779" width="15.625" style="94" customWidth="1"/>
    <col min="11780" max="11780" width="2.25" style="94" customWidth="1"/>
    <col min="11781" max="11781" width="16" style="94" customWidth="1"/>
    <col min="11782" max="11782" width="8" style="94" customWidth="1"/>
    <col min="11783" max="11783" width="2.125" style="94" customWidth="1"/>
    <col min="11784" max="12032" width="8" style="94"/>
    <col min="12033" max="12033" width="8.5" style="94" customWidth="1"/>
    <col min="12034" max="12034" width="15.375" style="94" customWidth="1"/>
    <col min="12035" max="12035" width="15.625" style="94" customWidth="1"/>
    <col min="12036" max="12036" width="2.25" style="94" customWidth="1"/>
    <col min="12037" max="12037" width="16" style="94" customWidth="1"/>
    <col min="12038" max="12038" width="8" style="94" customWidth="1"/>
    <col min="12039" max="12039" width="2.125" style="94" customWidth="1"/>
    <col min="12040" max="12288" width="8" style="94"/>
    <col min="12289" max="12289" width="8.5" style="94" customWidth="1"/>
    <col min="12290" max="12290" width="15.375" style="94" customWidth="1"/>
    <col min="12291" max="12291" width="15.625" style="94" customWidth="1"/>
    <col min="12292" max="12292" width="2.25" style="94" customWidth="1"/>
    <col min="12293" max="12293" width="16" style="94" customWidth="1"/>
    <col min="12294" max="12294" width="8" style="94" customWidth="1"/>
    <col min="12295" max="12295" width="2.125" style="94" customWidth="1"/>
    <col min="12296" max="12544" width="8" style="94"/>
    <col min="12545" max="12545" width="8.5" style="94" customWidth="1"/>
    <col min="12546" max="12546" width="15.375" style="94" customWidth="1"/>
    <col min="12547" max="12547" width="15.625" style="94" customWidth="1"/>
    <col min="12548" max="12548" width="2.25" style="94" customWidth="1"/>
    <col min="12549" max="12549" width="16" style="94" customWidth="1"/>
    <col min="12550" max="12550" width="8" style="94" customWidth="1"/>
    <col min="12551" max="12551" width="2.125" style="94" customWidth="1"/>
    <col min="12552" max="12800" width="8" style="94"/>
    <col min="12801" max="12801" width="8.5" style="94" customWidth="1"/>
    <col min="12802" max="12802" width="15.375" style="94" customWidth="1"/>
    <col min="12803" max="12803" width="15.625" style="94" customWidth="1"/>
    <col min="12804" max="12804" width="2.25" style="94" customWidth="1"/>
    <col min="12805" max="12805" width="16" style="94" customWidth="1"/>
    <col min="12806" max="12806" width="8" style="94" customWidth="1"/>
    <col min="12807" max="12807" width="2.125" style="94" customWidth="1"/>
    <col min="12808" max="13056" width="8" style="94"/>
    <col min="13057" max="13057" width="8.5" style="94" customWidth="1"/>
    <col min="13058" max="13058" width="15.375" style="94" customWidth="1"/>
    <col min="13059" max="13059" width="15.625" style="94" customWidth="1"/>
    <col min="13060" max="13060" width="2.25" style="94" customWidth="1"/>
    <col min="13061" max="13061" width="16" style="94" customWidth="1"/>
    <col min="13062" max="13062" width="8" style="94" customWidth="1"/>
    <col min="13063" max="13063" width="2.125" style="94" customWidth="1"/>
    <col min="13064" max="13312" width="8" style="94"/>
    <col min="13313" max="13313" width="8.5" style="94" customWidth="1"/>
    <col min="13314" max="13314" width="15.375" style="94" customWidth="1"/>
    <col min="13315" max="13315" width="15.625" style="94" customWidth="1"/>
    <col min="13316" max="13316" width="2.25" style="94" customWidth="1"/>
    <col min="13317" max="13317" width="16" style="94" customWidth="1"/>
    <col min="13318" max="13318" width="8" style="94" customWidth="1"/>
    <col min="13319" max="13319" width="2.125" style="94" customWidth="1"/>
    <col min="13320" max="13568" width="8" style="94"/>
    <col min="13569" max="13569" width="8.5" style="94" customWidth="1"/>
    <col min="13570" max="13570" width="15.375" style="94" customWidth="1"/>
    <col min="13571" max="13571" width="15.625" style="94" customWidth="1"/>
    <col min="13572" max="13572" width="2.25" style="94" customWidth="1"/>
    <col min="13573" max="13573" width="16" style="94" customWidth="1"/>
    <col min="13574" max="13574" width="8" style="94" customWidth="1"/>
    <col min="13575" max="13575" width="2.125" style="94" customWidth="1"/>
    <col min="13576" max="13824" width="8" style="94"/>
    <col min="13825" max="13825" width="8.5" style="94" customWidth="1"/>
    <col min="13826" max="13826" width="15.375" style="94" customWidth="1"/>
    <col min="13827" max="13827" width="15.625" style="94" customWidth="1"/>
    <col min="13828" max="13828" width="2.25" style="94" customWidth="1"/>
    <col min="13829" max="13829" width="16" style="94" customWidth="1"/>
    <col min="13830" max="13830" width="8" style="94" customWidth="1"/>
    <col min="13831" max="13831" width="2.125" style="94" customWidth="1"/>
    <col min="13832" max="14080" width="8" style="94"/>
    <col min="14081" max="14081" width="8.5" style="94" customWidth="1"/>
    <col min="14082" max="14082" width="15.375" style="94" customWidth="1"/>
    <col min="14083" max="14083" width="15.625" style="94" customWidth="1"/>
    <col min="14084" max="14084" width="2.25" style="94" customWidth="1"/>
    <col min="14085" max="14085" width="16" style="94" customWidth="1"/>
    <col min="14086" max="14086" width="8" style="94" customWidth="1"/>
    <col min="14087" max="14087" width="2.125" style="94" customWidth="1"/>
    <col min="14088" max="14336" width="8" style="94"/>
    <col min="14337" max="14337" width="8.5" style="94" customWidth="1"/>
    <col min="14338" max="14338" width="15.375" style="94" customWidth="1"/>
    <col min="14339" max="14339" width="15.625" style="94" customWidth="1"/>
    <col min="14340" max="14340" width="2.25" style="94" customWidth="1"/>
    <col min="14341" max="14341" width="16" style="94" customWidth="1"/>
    <col min="14342" max="14342" width="8" style="94" customWidth="1"/>
    <col min="14343" max="14343" width="2.125" style="94" customWidth="1"/>
    <col min="14344" max="14592" width="8" style="94"/>
    <col min="14593" max="14593" width="8.5" style="94" customWidth="1"/>
    <col min="14594" max="14594" width="15.375" style="94" customWidth="1"/>
    <col min="14595" max="14595" width="15.625" style="94" customWidth="1"/>
    <col min="14596" max="14596" width="2.25" style="94" customWidth="1"/>
    <col min="14597" max="14597" width="16" style="94" customWidth="1"/>
    <col min="14598" max="14598" width="8" style="94" customWidth="1"/>
    <col min="14599" max="14599" width="2.125" style="94" customWidth="1"/>
    <col min="14600" max="14848" width="8" style="94"/>
    <col min="14849" max="14849" width="8.5" style="94" customWidth="1"/>
    <col min="14850" max="14850" width="15.375" style="94" customWidth="1"/>
    <col min="14851" max="14851" width="15.625" style="94" customWidth="1"/>
    <col min="14852" max="14852" width="2.25" style="94" customWidth="1"/>
    <col min="14853" max="14853" width="16" style="94" customWidth="1"/>
    <col min="14854" max="14854" width="8" style="94" customWidth="1"/>
    <col min="14855" max="14855" width="2.125" style="94" customWidth="1"/>
    <col min="14856" max="15104" width="8" style="94"/>
    <col min="15105" max="15105" width="8.5" style="94" customWidth="1"/>
    <col min="15106" max="15106" width="15.375" style="94" customWidth="1"/>
    <col min="15107" max="15107" width="15.625" style="94" customWidth="1"/>
    <col min="15108" max="15108" width="2.25" style="94" customWidth="1"/>
    <col min="15109" max="15109" width="16" style="94" customWidth="1"/>
    <col min="15110" max="15110" width="8" style="94" customWidth="1"/>
    <col min="15111" max="15111" width="2.125" style="94" customWidth="1"/>
    <col min="15112" max="15360" width="8" style="94"/>
    <col min="15361" max="15361" width="8.5" style="94" customWidth="1"/>
    <col min="15362" max="15362" width="15.375" style="94" customWidth="1"/>
    <col min="15363" max="15363" width="15.625" style="94" customWidth="1"/>
    <col min="15364" max="15364" width="2.25" style="94" customWidth="1"/>
    <col min="15365" max="15365" width="16" style="94" customWidth="1"/>
    <col min="15366" max="15366" width="8" style="94" customWidth="1"/>
    <col min="15367" max="15367" width="2.125" style="94" customWidth="1"/>
    <col min="15368" max="15616" width="8" style="94"/>
    <col min="15617" max="15617" width="8.5" style="94" customWidth="1"/>
    <col min="15618" max="15618" width="15.375" style="94" customWidth="1"/>
    <col min="15619" max="15619" width="15.625" style="94" customWidth="1"/>
    <col min="15620" max="15620" width="2.25" style="94" customWidth="1"/>
    <col min="15621" max="15621" width="16" style="94" customWidth="1"/>
    <col min="15622" max="15622" width="8" style="94" customWidth="1"/>
    <col min="15623" max="15623" width="2.125" style="94" customWidth="1"/>
    <col min="15624" max="15872" width="8" style="94"/>
    <col min="15873" max="15873" width="8.5" style="94" customWidth="1"/>
    <col min="15874" max="15874" width="15.375" style="94" customWidth="1"/>
    <col min="15875" max="15875" width="15.625" style="94" customWidth="1"/>
    <col min="15876" max="15876" width="2.25" style="94" customWidth="1"/>
    <col min="15877" max="15877" width="16" style="94" customWidth="1"/>
    <col min="15878" max="15878" width="8" style="94" customWidth="1"/>
    <col min="15879" max="15879" width="2.125" style="94" customWidth="1"/>
    <col min="15880" max="16128" width="8" style="94"/>
    <col min="16129" max="16129" width="8.5" style="94" customWidth="1"/>
    <col min="16130" max="16130" width="15.375" style="94" customWidth="1"/>
    <col min="16131" max="16131" width="15.625" style="94" customWidth="1"/>
    <col min="16132" max="16132" width="2.25" style="94" customWidth="1"/>
    <col min="16133" max="16133" width="16" style="94" customWidth="1"/>
    <col min="16134" max="16134" width="8" style="94" customWidth="1"/>
    <col min="16135" max="16135" width="2.125" style="94" customWidth="1"/>
    <col min="16136" max="16384" width="8" style="94"/>
  </cols>
  <sheetData>
    <row r="1" spans="1:9" ht="27" x14ac:dyDescent="0.15">
      <c r="A1" s="100" t="s">
        <v>42</v>
      </c>
      <c r="B1" s="100" t="s">
        <v>40</v>
      </c>
      <c r="C1" s="93" t="s">
        <v>41</v>
      </c>
    </row>
    <row r="2" spans="1:9" x14ac:dyDescent="0.15">
      <c r="A2" s="101">
        <v>1</v>
      </c>
      <c r="B2" s="101">
        <v>3500</v>
      </c>
      <c r="C2" s="95">
        <f>$F$2+$F$3*A2</f>
        <v>3516.67</v>
      </c>
      <c r="E2" s="96" t="s">
        <v>29</v>
      </c>
      <c r="F2" s="97">
        <v>2200</v>
      </c>
    </row>
    <row r="3" spans="1:9" x14ac:dyDescent="0.15">
      <c r="A3" s="102">
        <v>2</v>
      </c>
      <c r="B3" s="102">
        <v>3700</v>
      </c>
      <c r="C3" s="95">
        <f t="shared" ref="C3:C11" si="0">$F$2+$F$3*A3</f>
        <v>4833.34</v>
      </c>
      <c r="E3" s="96" t="s">
        <v>30</v>
      </c>
      <c r="F3" s="97">
        <v>1316.67</v>
      </c>
    </row>
    <row r="4" spans="1:9" x14ac:dyDescent="0.15">
      <c r="A4" s="102">
        <v>2</v>
      </c>
      <c r="B4" s="102">
        <v>4800</v>
      </c>
      <c r="C4" s="95">
        <f t="shared" si="0"/>
        <v>4833.34</v>
      </c>
    </row>
    <row r="5" spans="1:9" x14ac:dyDescent="0.15">
      <c r="A5" s="102">
        <v>2</v>
      </c>
      <c r="B5" s="102">
        <v>5200</v>
      </c>
      <c r="C5" s="95">
        <f t="shared" si="0"/>
        <v>4833.34</v>
      </c>
      <c r="E5" s="96" t="s">
        <v>31</v>
      </c>
      <c r="F5" s="97">
        <f>C26</f>
        <v>4560000.0000000028</v>
      </c>
    </row>
    <row r="6" spans="1:9" x14ac:dyDescent="0.15">
      <c r="A6" s="102">
        <v>2</v>
      </c>
      <c r="B6" s="102">
        <v>5900</v>
      </c>
      <c r="C6" s="95">
        <f t="shared" si="0"/>
        <v>4833.34</v>
      </c>
      <c r="E6" s="96" t="s">
        <v>57</v>
      </c>
      <c r="F6" s="138">
        <f>B18</f>
        <v>0.8725010485111141</v>
      </c>
    </row>
    <row r="7" spans="1:9" x14ac:dyDescent="0.15">
      <c r="A7" s="102">
        <v>3</v>
      </c>
      <c r="B7" s="102">
        <v>5500</v>
      </c>
      <c r="C7" s="95">
        <f t="shared" si="0"/>
        <v>6150.01</v>
      </c>
    </row>
    <row r="8" spans="1:9" x14ac:dyDescent="0.15">
      <c r="A8" s="102">
        <v>4</v>
      </c>
      <c r="B8" s="102">
        <v>7500</v>
      </c>
      <c r="C8" s="95">
        <f t="shared" si="0"/>
        <v>7466.68</v>
      </c>
      <c r="E8" s="94" t="s">
        <v>32</v>
      </c>
    </row>
    <row r="9" spans="1:9" x14ac:dyDescent="0.15">
      <c r="A9" s="102">
        <v>4</v>
      </c>
      <c r="B9" s="102">
        <v>8000</v>
      </c>
      <c r="C9" s="95">
        <f t="shared" si="0"/>
        <v>7466.68</v>
      </c>
      <c r="E9" s="96" t="s">
        <v>33</v>
      </c>
      <c r="F9" s="98">
        <v>6</v>
      </c>
    </row>
    <row r="10" spans="1:9" x14ac:dyDescent="0.15">
      <c r="A10" s="102">
        <v>5</v>
      </c>
      <c r="B10" s="102">
        <v>7900</v>
      </c>
      <c r="C10" s="95">
        <f t="shared" si="0"/>
        <v>8783.35</v>
      </c>
      <c r="E10" s="96" t="s">
        <v>34</v>
      </c>
      <c r="F10" s="99">
        <f>F2+F3*F9</f>
        <v>10100.02</v>
      </c>
    </row>
    <row r="11" spans="1:9" x14ac:dyDescent="0.15">
      <c r="A11" s="103">
        <v>5</v>
      </c>
      <c r="B11" s="103">
        <v>9500</v>
      </c>
      <c r="C11" s="95">
        <f t="shared" si="0"/>
        <v>8783.35</v>
      </c>
    </row>
    <row r="14" spans="1:9" x14ac:dyDescent="0.15">
      <c r="A14" t="s">
        <v>66</v>
      </c>
      <c r="B14"/>
      <c r="C14"/>
      <c r="D14"/>
      <c r="E14"/>
      <c r="F14"/>
      <c r="G14"/>
      <c r="H14"/>
      <c r="I14"/>
    </row>
    <row r="15" spans="1:9" ht="14.25" thickBot="1" x14ac:dyDescent="0.2">
      <c r="A15"/>
      <c r="B15"/>
      <c r="C15"/>
      <c r="D15"/>
      <c r="E15"/>
      <c r="F15"/>
      <c r="G15"/>
      <c r="H15"/>
      <c r="I15"/>
    </row>
    <row r="16" spans="1:9" x14ac:dyDescent="0.15">
      <c r="A16" s="137" t="s">
        <v>67</v>
      </c>
      <c r="B16" s="137"/>
      <c r="C16"/>
      <c r="D16"/>
      <c r="E16"/>
      <c r="F16"/>
      <c r="G16"/>
      <c r="H16"/>
      <c r="I16"/>
    </row>
    <row r="17" spans="1:9" x14ac:dyDescent="0.15">
      <c r="A17" s="134" t="s">
        <v>68</v>
      </c>
      <c r="B17" s="134">
        <v>0.93407764586843323</v>
      </c>
      <c r="C17"/>
      <c r="D17"/>
      <c r="E17"/>
      <c r="F17"/>
      <c r="G17"/>
      <c r="H17"/>
      <c r="I17"/>
    </row>
    <row r="18" spans="1:9" x14ac:dyDescent="0.15">
      <c r="A18" s="134" t="s">
        <v>69</v>
      </c>
      <c r="B18" s="134">
        <v>0.8725010485111141</v>
      </c>
      <c r="C18"/>
      <c r="D18"/>
      <c r="E18"/>
      <c r="F18"/>
      <c r="G18"/>
      <c r="H18"/>
      <c r="I18"/>
    </row>
    <row r="19" spans="1:9" x14ac:dyDescent="0.15">
      <c r="A19" s="134" t="s">
        <v>70</v>
      </c>
      <c r="B19" s="134">
        <v>0.85656367957500334</v>
      </c>
      <c r="C19"/>
      <c r="D19"/>
      <c r="E19"/>
      <c r="F19"/>
      <c r="G19"/>
      <c r="H19"/>
      <c r="I19"/>
    </row>
    <row r="20" spans="1:9" x14ac:dyDescent="0.15">
      <c r="A20" s="134" t="s">
        <v>71</v>
      </c>
      <c r="B20" s="134">
        <v>754.98344352707522</v>
      </c>
      <c r="C20"/>
      <c r="D20"/>
      <c r="E20"/>
      <c r="F20"/>
      <c r="G20"/>
      <c r="H20"/>
      <c r="I20"/>
    </row>
    <row r="21" spans="1:9" ht="14.25" thickBot="1" x14ac:dyDescent="0.2">
      <c r="A21" s="135" t="s">
        <v>72</v>
      </c>
      <c r="B21" s="135">
        <v>10</v>
      </c>
      <c r="C21"/>
      <c r="D21"/>
      <c r="E21"/>
      <c r="F21"/>
      <c r="G21"/>
      <c r="H21"/>
      <c r="I21"/>
    </row>
    <row r="22" spans="1:9" x14ac:dyDescent="0.15">
      <c r="A22"/>
      <c r="B22"/>
      <c r="C22"/>
      <c r="D22"/>
      <c r="E22"/>
      <c r="F22"/>
      <c r="G22"/>
      <c r="H22"/>
      <c r="I22"/>
    </row>
    <row r="23" spans="1:9" ht="14.25" thickBot="1" x14ac:dyDescent="0.2">
      <c r="A23" t="s">
        <v>73</v>
      </c>
      <c r="B23"/>
      <c r="C23"/>
      <c r="D23"/>
      <c r="E23"/>
      <c r="F23"/>
      <c r="G23"/>
      <c r="H23"/>
      <c r="I23"/>
    </row>
    <row r="24" spans="1:9" x14ac:dyDescent="0.15">
      <c r="A24" s="136"/>
      <c r="B24" s="136" t="s">
        <v>78</v>
      </c>
      <c r="C24" s="136" t="s">
        <v>79</v>
      </c>
      <c r="D24" s="136" t="s">
        <v>80</v>
      </c>
      <c r="E24" s="136" t="s">
        <v>81</v>
      </c>
      <c r="F24" s="136" t="s">
        <v>82</v>
      </c>
      <c r="G24"/>
      <c r="H24"/>
      <c r="I24"/>
    </row>
    <row r="25" spans="1:9" x14ac:dyDescent="0.15">
      <c r="A25" s="134" t="s">
        <v>74</v>
      </c>
      <c r="B25" s="134">
        <v>1</v>
      </c>
      <c r="C25" s="134">
        <v>31204999.999999996</v>
      </c>
      <c r="D25" s="134">
        <v>31204999.999999996</v>
      </c>
      <c r="E25" s="134">
        <v>54.745614035087677</v>
      </c>
      <c r="F25" s="134">
        <v>7.6266188221433412E-5</v>
      </c>
      <c r="G25"/>
      <c r="H25"/>
      <c r="I25"/>
    </row>
    <row r="26" spans="1:9" x14ac:dyDescent="0.15">
      <c r="A26" s="134" t="s">
        <v>75</v>
      </c>
      <c r="B26" s="134">
        <v>8</v>
      </c>
      <c r="C26" s="134">
        <v>4560000.0000000028</v>
      </c>
      <c r="D26" s="134">
        <v>570000.00000000035</v>
      </c>
      <c r="E26" s="134"/>
      <c r="F26" s="134"/>
      <c r="G26"/>
      <c r="H26"/>
      <c r="I26"/>
    </row>
    <row r="27" spans="1:9" ht="14.25" thickBot="1" x14ac:dyDescent="0.2">
      <c r="A27" s="135" t="s">
        <v>76</v>
      </c>
      <c r="B27" s="135">
        <v>9</v>
      </c>
      <c r="C27" s="135">
        <v>35765000</v>
      </c>
      <c r="D27" s="135"/>
      <c r="E27" s="135"/>
      <c r="F27" s="135"/>
      <c r="G27"/>
      <c r="H27"/>
      <c r="I27"/>
    </row>
    <row r="28" spans="1:9" ht="14.25" thickBot="1" x14ac:dyDescent="0.2">
      <c r="A28"/>
      <c r="B28"/>
      <c r="C28"/>
      <c r="D28"/>
      <c r="E28"/>
      <c r="F28"/>
      <c r="G28"/>
      <c r="H28"/>
      <c r="I28"/>
    </row>
    <row r="29" spans="1:9" x14ac:dyDescent="0.15">
      <c r="A29" s="136"/>
      <c r="B29" s="136" t="s">
        <v>83</v>
      </c>
      <c r="C29" s="136" t="s">
        <v>71</v>
      </c>
      <c r="D29" s="136" t="s">
        <v>84</v>
      </c>
      <c r="E29" s="136" t="s">
        <v>85</v>
      </c>
      <c r="F29" s="136" t="s">
        <v>86</v>
      </c>
      <c r="G29" s="136" t="s">
        <v>87</v>
      </c>
      <c r="H29" s="136" t="s">
        <v>88</v>
      </c>
      <c r="I29" s="136" t="s">
        <v>89</v>
      </c>
    </row>
    <row r="30" spans="1:9" x14ac:dyDescent="0.15">
      <c r="A30" s="134" t="s">
        <v>77</v>
      </c>
      <c r="B30" s="134">
        <v>2200</v>
      </c>
      <c r="C30" s="134">
        <v>584.80766068853814</v>
      </c>
      <c r="D30" s="134">
        <v>3.7619206243122298</v>
      </c>
      <c r="E30" s="134">
        <v>5.5291250911258224E-3</v>
      </c>
      <c r="F30" s="134">
        <v>851.4311161531557</v>
      </c>
      <c r="G30" s="134">
        <v>3548.5688838468441</v>
      </c>
      <c r="H30" s="134">
        <v>851.4311161531557</v>
      </c>
      <c r="I30" s="134">
        <v>3548.5688838468441</v>
      </c>
    </row>
    <row r="31" spans="1:9" ht="14.25" thickBot="1" x14ac:dyDescent="0.2">
      <c r="A31" s="135" t="s">
        <v>90</v>
      </c>
      <c r="B31" s="135">
        <v>1316.6666666666667</v>
      </c>
      <c r="C31" s="135">
        <v>177.95130420052192</v>
      </c>
      <c r="D31" s="135">
        <v>7.3990279114953799</v>
      </c>
      <c r="E31" s="135">
        <v>7.6266188221433412E-5</v>
      </c>
      <c r="F31" s="135">
        <v>906.31022331528857</v>
      </c>
      <c r="G31" s="135">
        <v>1727.0231100180449</v>
      </c>
      <c r="H31" s="135">
        <v>906.31022331528857</v>
      </c>
      <c r="I31" s="135"/>
    </row>
    <row r="32" spans="1:9" x14ac:dyDescent="0.15">
      <c r="A32"/>
      <c r="B32"/>
      <c r="C32"/>
      <c r="D32"/>
      <c r="E32"/>
      <c r="F32"/>
      <c r="G32"/>
      <c r="H32"/>
      <c r="I32"/>
    </row>
    <row r="33" spans="1:9" x14ac:dyDescent="0.15">
      <c r="A33"/>
      <c r="B33"/>
      <c r="C33"/>
      <c r="D33"/>
      <c r="E33"/>
      <c r="F33"/>
      <c r="G33"/>
      <c r="H33"/>
      <c r="I33"/>
    </row>
    <row r="34" spans="1:9" x14ac:dyDescent="0.15">
      <c r="A34"/>
      <c r="B34"/>
      <c r="C34"/>
      <c r="D34"/>
      <c r="E34"/>
      <c r="F34"/>
      <c r="G34"/>
      <c r="H34"/>
      <c r="I34"/>
    </row>
  </sheetData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U77"/>
  <sheetViews>
    <sheetView showGridLines="0" topLeftCell="A5" zoomScale="85" zoomScaleNormal="85" workbookViewId="0">
      <selection activeCell="J18" sqref="J18"/>
    </sheetView>
  </sheetViews>
  <sheetFormatPr defaultRowHeight="13.5" x14ac:dyDescent="0.15"/>
  <cols>
    <col min="1" max="1" width="2" style="3" customWidth="1"/>
    <col min="2" max="4" width="9" style="3"/>
    <col min="5" max="5" width="2" style="3" customWidth="1"/>
    <col min="6" max="6" width="9.375" style="3" customWidth="1"/>
    <col min="7" max="7" width="9.5" style="3" bestFit="1" customWidth="1"/>
    <col min="8" max="8" width="2" style="3" customWidth="1"/>
    <col min="9" max="264" width="9" style="3"/>
    <col min="265" max="265" width="2.5" style="3" customWidth="1"/>
    <col min="266" max="520" width="9" style="3"/>
    <col min="521" max="521" width="2.5" style="3" customWidth="1"/>
    <col min="522" max="776" width="9" style="3"/>
    <col min="777" max="777" width="2.5" style="3" customWidth="1"/>
    <col min="778" max="1032" width="9" style="3"/>
    <col min="1033" max="1033" width="2.5" style="3" customWidth="1"/>
    <col min="1034" max="1288" width="9" style="3"/>
    <col min="1289" max="1289" width="2.5" style="3" customWidth="1"/>
    <col min="1290" max="1544" width="9" style="3"/>
    <col min="1545" max="1545" width="2.5" style="3" customWidth="1"/>
    <col min="1546" max="1800" width="9" style="3"/>
    <col min="1801" max="1801" width="2.5" style="3" customWidth="1"/>
    <col min="1802" max="2056" width="9" style="3"/>
    <col min="2057" max="2057" width="2.5" style="3" customWidth="1"/>
    <col min="2058" max="2312" width="9" style="3"/>
    <col min="2313" max="2313" width="2.5" style="3" customWidth="1"/>
    <col min="2314" max="2568" width="9" style="3"/>
    <col min="2569" max="2569" width="2.5" style="3" customWidth="1"/>
    <col min="2570" max="2824" width="9" style="3"/>
    <col min="2825" max="2825" width="2.5" style="3" customWidth="1"/>
    <col min="2826" max="3080" width="9" style="3"/>
    <col min="3081" max="3081" width="2.5" style="3" customWidth="1"/>
    <col min="3082" max="3336" width="9" style="3"/>
    <col min="3337" max="3337" width="2.5" style="3" customWidth="1"/>
    <col min="3338" max="3592" width="9" style="3"/>
    <col min="3593" max="3593" width="2.5" style="3" customWidth="1"/>
    <col min="3594" max="3848" width="9" style="3"/>
    <col min="3849" max="3849" width="2.5" style="3" customWidth="1"/>
    <col min="3850" max="4104" width="9" style="3"/>
    <col min="4105" max="4105" width="2.5" style="3" customWidth="1"/>
    <col min="4106" max="4360" width="9" style="3"/>
    <col min="4361" max="4361" width="2.5" style="3" customWidth="1"/>
    <col min="4362" max="4616" width="9" style="3"/>
    <col min="4617" max="4617" width="2.5" style="3" customWidth="1"/>
    <col min="4618" max="4872" width="9" style="3"/>
    <col min="4873" max="4873" width="2.5" style="3" customWidth="1"/>
    <col min="4874" max="5128" width="9" style="3"/>
    <col min="5129" max="5129" width="2.5" style="3" customWidth="1"/>
    <col min="5130" max="5384" width="9" style="3"/>
    <col min="5385" max="5385" width="2.5" style="3" customWidth="1"/>
    <col min="5386" max="5640" width="9" style="3"/>
    <col min="5641" max="5641" width="2.5" style="3" customWidth="1"/>
    <col min="5642" max="5896" width="9" style="3"/>
    <col min="5897" max="5897" width="2.5" style="3" customWidth="1"/>
    <col min="5898" max="6152" width="9" style="3"/>
    <col min="6153" max="6153" width="2.5" style="3" customWidth="1"/>
    <col min="6154" max="6408" width="9" style="3"/>
    <col min="6409" max="6409" width="2.5" style="3" customWidth="1"/>
    <col min="6410" max="6664" width="9" style="3"/>
    <col min="6665" max="6665" width="2.5" style="3" customWidth="1"/>
    <col min="6666" max="6920" width="9" style="3"/>
    <col min="6921" max="6921" width="2.5" style="3" customWidth="1"/>
    <col min="6922" max="7176" width="9" style="3"/>
    <col min="7177" max="7177" width="2.5" style="3" customWidth="1"/>
    <col min="7178" max="7432" width="9" style="3"/>
    <col min="7433" max="7433" width="2.5" style="3" customWidth="1"/>
    <col min="7434" max="7688" width="9" style="3"/>
    <col min="7689" max="7689" width="2.5" style="3" customWidth="1"/>
    <col min="7690" max="7944" width="9" style="3"/>
    <col min="7945" max="7945" width="2.5" style="3" customWidth="1"/>
    <col min="7946" max="8200" width="9" style="3"/>
    <col min="8201" max="8201" width="2.5" style="3" customWidth="1"/>
    <col min="8202" max="8456" width="9" style="3"/>
    <col min="8457" max="8457" width="2.5" style="3" customWidth="1"/>
    <col min="8458" max="8712" width="9" style="3"/>
    <col min="8713" max="8713" width="2.5" style="3" customWidth="1"/>
    <col min="8714" max="8968" width="9" style="3"/>
    <col min="8969" max="8969" width="2.5" style="3" customWidth="1"/>
    <col min="8970" max="9224" width="9" style="3"/>
    <col min="9225" max="9225" width="2.5" style="3" customWidth="1"/>
    <col min="9226" max="9480" width="9" style="3"/>
    <col min="9481" max="9481" width="2.5" style="3" customWidth="1"/>
    <col min="9482" max="9736" width="9" style="3"/>
    <col min="9737" max="9737" width="2.5" style="3" customWidth="1"/>
    <col min="9738" max="9992" width="9" style="3"/>
    <col min="9993" max="9993" width="2.5" style="3" customWidth="1"/>
    <col min="9994" max="10248" width="9" style="3"/>
    <col min="10249" max="10249" width="2.5" style="3" customWidth="1"/>
    <col min="10250" max="10504" width="9" style="3"/>
    <col min="10505" max="10505" width="2.5" style="3" customWidth="1"/>
    <col min="10506" max="10760" width="9" style="3"/>
    <col min="10761" max="10761" width="2.5" style="3" customWidth="1"/>
    <col min="10762" max="11016" width="9" style="3"/>
    <col min="11017" max="11017" width="2.5" style="3" customWidth="1"/>
    <col min="11018" max="11272" width="9" style="3"/>
    <col min="11273" max="11273" width="2.5" style="3" customWidth="1"/>
    <col min="11274" max="11528" width="9" style="3"/>
    <col min="11529" max="11529" width="2.5" style="3" customWidth="1"/>
    <col min="11530" max="11784" width="9" style="3"/>
    <col min="11785" max="11785" width="2.5" style="3" customWidth="1"/>
    <col min="11786" max="12040" width="9" style="3"/>
    <col min="12041" max="12041" width="2.5" style="3" customWidth="1"/>
    <col min="12042" max="12296" width="9" style="3"/>
    <col min="12297" max="12297" width="2.5" style="3" customWidth="1"/>
    <col min="12298" max="12552" width="9" style="3"/>
    <col min="12553" max="12553" width="2.5" style="3" customWidth="1"/>
    <col min="12554" max="12808" width="9" style="3"/>
    <col min="12809" max="12809" width="2.5" style="3" customWidth="1"/>
    <col min="12810" max="13064" width="9" style="3"/>
    <col min="13065" max="13065" width="2.5" style="3" customWidth="1"/>
    <col min="13066" max="13320" width="9" style="3"/>
    <col min="13321" max="13321" width="2.5" style="3" customWidth="1"/>
    <col min="13322" max="13576" width="9" style="3"/>
    <col min="13577" max="13577" width="2.5" style="3" customWidth="1"/>
    <col min="13578" max="13832" width="9" style="3"/>
    <col min="13833" max="13833" width="2.5" style="3" customWidth="1"/>
    <col min="13834" max="14088" width="9" style="3"/>
    <col min="14089" max="14089" width="2.5" style="3" customWidth="1"/>
    <col min="14090" max="14344" width="9" style="3"/>
    <col min="14345" max="14345" width="2.5" style="3" customWidth="1"/>
    <col min="14346" max="14600" width="9" style="3"/>
    <col min="14601" max="14601" width="2.5" style="3" customWidth="1"/>
    <col min="14602" max="14856" width="9" style="3"/>
    <col min="14857" max="14857" width="2.5" style="3" customWidth="1"/>
    <col min="14858" max="15112" width="9" style="3"/>
    <col min="15113" max="15113" width="2.5" style="3" customWidth="1"/>
    <col min="15114" max="15368" width="9" style="3"/>
    <col min="15369" max="15369" width="2.5" style="3" customWidth="1"/>
    <col min="15370" max="15624" width="9" style="3"/>
    <col min="15625" max="15625" width="2.5" style="3" customWidth="1"/>
    <col min="15626" max="15880" width="9" style="3"/>
    <col min="15881" max="15881" width="2.5" style="3" customWidth="1"/>
    <col min="15882" max="16136" width="9" style="3"/>
    <col min="16137" max="16137" width="2.5" style="3" customWidth="1"/>
    <col min="16138" max="16384" width="9" style="3"/>
  </cols>
  <sheetData>
    <row r="1" spans="2:7" x14ac:dyDescent="0.15">
      <c r="B1" s="1" t="s">
        <v>0</v>
      </c>
      <c r="C1" s="1" t="s">
        <v>1</v>
      </c>
      <c r="D1" s="1" t="s">
        <v>2</v>
      </c>
    </row>
    <row r="2" spans="2:7" x14ac:dyDescent="0.15">
      <c r="B2" s="4">
        <v>1974</v>
      </c>
      <c r="C2" s="5">
        <v>14.3</v>
      </c>
      <c r="D2" s="6">
        <v>9.6</v>
      </c>
      <c r="F2" s="2" t="s">
        <v>3</v>
      </c>
      <c r="G2" s="2"/>
    </row>
    <row r="3" spans="2:7" ht="16.5" x14ac:dyDescent="0.15">
      <c r="B3" s="8">
        <v>1975</v>
      </c>
      <c r="C3" s="9">
        <v>8.5</v>
      </c>
      <c r="D3" s="10">
        <v>9.9</v>
      </c>
      <c r="F3" s="42" t="s">
        <v>43</v>
      </c>
      <c r="G3" s="139">
        <f>C43</f>
        <v>0.75420676785989915</v>
      </c>
    </row>
    <row r="4" spans="2:7" ht="16.5" x14ac:dyDescent="0.15">
      <c r="B4" s="8">
        <v>1976</v>
      </c>
      <c r="C4" s="9">
        <v>3</v>
      </c>
      <c r="D4" s="10">
        <v>5.5</v>
      </c>
      <c r="F4" s="42" t="s">
        <v>44</v>
      </c>
      <c r="G4" s="139">
        <f>C44</f>
        <v>0.67884489276346238</v>
      </c>
    </row>
    <row r="5" spans="2:7" x14ac:dyDescent="0.15">
      <c r="B5" s="8">
        <v>1977</v>
      </c>
      <c r="C5" s="9">
        <v>6.3</v>
      </c>
      <c r="D5" s="10">
        <v>6.6</v>
      </c>
      <c r="F5" s="42" t="s">
        <v>4</v>
      </c>
      <c r="G5" s="139">
        <f>C31</f>
        <v>0.62200746764999149</v>
      </c>
    </row>
    <row r="6" spans="2:7" x14ac:dyDescent="0.15">
      <c r="B6" s="8">
        <v>1978</v>
      </c>
      <c r="C6" s="9">
        <v>9.9</v>
      </c>
      <c r="D6" s="10">
        <v>10.199999999999999</v>
      </c>
      <c r="F6" s="2"/>
      <c r="G6" s="140"/>
    </row>
    <row r="7" spans="2:7" x14ac:dyDescent="0.15">
      <c r="B7" s="8">
        <v>1979</v>
      </c>
      <c r="C7" s="9">
        <v>11</v>
      </c>
      <c r="D7" s="10">
        <v>13.9</v>
      </c>
      <c r="F7" s="2" t="s">
        <v>5</v>
      </c>
      <c r="G7" s="140"/>
    </row>
    <row r="8" spans="2:7" ht="16.5" x14ac:dyDescent="0.15">
      <c r="B8" s="8">
        <v>1980</v>
      </c>
      <c r="C8" s="9">
        <v>8.6</v>
      </c>
      <c r="D8" s="10">
        <v>17.600000000000001</v>
      </c>
      <c r="F8" s="42" t="s">
        <v>45</v>
      </c>
      <c r="G8" s="139">
        <f>N73</f>
        <v>-3.5511995143376778</v>
      </c>
    </row>
    <row r="9" spans="2:7" ht="16.5" x14ac:dyDescent="0.15">
      <c r="B9" s="8">
        <v>1981</v>
      </c>
      <c r="C9" s="9">
        <v>7.8</v>
      </c>
      <c r="D9" s="10">
        <v>11.7</v>
      </c>
      <c r="F9" s="42" t="s">
        <v>46</v>
      </c>
      <c r="G9" s="139">
        <f>N74</f>
        <v>5.0654472400829524</v>
      </c>
    </row>
    <row r="10" spans="2:7" x14ac:dyDescent="0.15">
      <c r="B10" s="8">
        <v>1982</v>
      </c>
      <c r="C10" s="9">
        <v>4.0999999999999996</v>
      </c>
      <c r="D10" s="10">
        <v>7.1</v>
      </c>
      <c r="F10" s="42" t="s">
        <v>4</v>
      </c>
      <c r="G10" s="139">
        <f>N61</f>
        <v>0.67013914931262419</v>
      </c>
    </row>
    <row r="11" spans="2:7" x14ac:dyDescent="0.15">
      <c r="B11" s="8">
        <v>1983</v>
      </c>
      <c r="C11" s="9">
        <v>2.1</v>
      </c>
      <c r="D11" s="10">
        <v>2.2999999999999998</v>
      </c>
      <c r="F11" s="2"/>
      <c r="G11" s="2"/>
    </row>
    <row r="12" spans="2:7" ht="14.25" thickBot="1" x14ac:dyDescent="0.2">
      <c r="B12" s="8">
        <v>1984</v>
      </c>
      <c r="C12" s="9">
        <v>3.8</v>
      </c>
      <c r="D12" s="10">
        <v>4.9000000000000004</v>
      </c>
      <c r="F12" s="2" t="s">
        <v>6</v>
      </c>
      <c r="G12" s="2"/>
    </row>
    <row r="13" spans="2:7" ht="15" thickTop="1" thickBot="1" x14ac:dyDescent="0.2">
      <c r="B13" s="8">
        <v>1985</v>
      </c>
      <c r="C13" s="9">
        <v>2.2999999999999998</v>
      </c>
      <c r="D13" s="10">
        <v>5.6</v>
      </c>
      <c r="F13" s="170" t="s">
        <v>94</v>
      </c>
      <c r="G13" s="171"/>
    </row>
    <row r="14" spans="2:7" ht="14.25" thickTop="1" x14ac:dyDescent="0.15">
      <c r="B14" s="8">
        <v>1986</v>
      </c>
      <c r="C14" s="9">
        <v>3.2</v>
      </c>
      <c r="D14" s="10">
        <v>5.5</v>
      </c>
      <c r="F14" s="2"/>
      <c r="G14" s="2"/>
    </row>
    <row r="15" spans="2:7" x14ac:dyDescent="0.15">
      <c r="B15" s="8">
        <v>1987</v>
      </c>
      <c r="C15" s="9">
        <v>4.0999999999999996</v>
      </c>
      <c r="D15" s="10">
        <v>4.7</v>
      </c>
      <c r="F15" s="2" t="s">
        <v>7</v>
      </c>
      <c r="G15" s="2"/>
    </row>
    <row r="16" spans="2:7" x14ac:dyDescent="0.15">
      <c r="B16" s="8">
        <v>1988</v>
      </c>
      <c r="C16" s="9">
        <v>4.0999999999999996</v>
      </c>
      <c r="D16" s="10">
        <v>4.8</v>
      </c>
      <c r="F16" s="42" t="s">
        <v>8</v>
      </c>
      <c r="G16" s="7">
        <f>3.6</f>
        <v>3.6</v>
      </c>
    </row>
    <row r="17" spans="2:15" x14ac:dyDescent="0.15">
      <c r="B17" s="8">
        <v>1989</v>
      </c>
      <c r="C17" s="9">
        <v>5.8</v>
      </c>
      <c r="D17" s="10">
        <v>4.5</v>
      </c>
      <c r="F17" s="42" t="s">
        <v>9</v>
      </c>
      <c r="G17" s="43">
        <f>G8+G9*LN(G16)</f>
        <v>2.9373032978869782</v>
      </c>
    </row>
    <row r="18" spans="2:15" x14ac:dyDescent="0.15">
      <c r="B18" s="8">
        <v>1990</v>
      </c>
      <c r="C18" s="9">
        <v>5.8</v>
      </c>
      <c r="D18" s="10">
        <v>5.4</v>
      </c>
    </row>
    <row r="19" spans="2:15" hidden="1" x14ac:dyDescent="0.15">
      <c r="B19" s="8">
        <v>1991</v>
      </c>
      <c r="C19" s="9">
        <v>2.9</v>
      </c>
      <c r="D19" s="10">
        <v>4.5</v>
      </c>
    </row>
    <row r="20" spans="2:15" hidden="1" x14ac:dyDescent="0.15">
      <c r="B20" s="8">
        <v>1992</v>
      </c>
      <c r="C20" s="9">
        <v>1.2</v>
      </c>
      <c r="D20" s="10">
        <v>3.3</v>
      </c>
    </row>
    <row r="21" spans="2:15" hidden="1" x14ac:dyDescent="0.15">
      <c r="B21" s="8">
        <v>1993</v>
      </c>
      <c r="C21" s="9">
        <v>2.2000000000000002</v>
      </c>
      <c r="D21" s="10">
        <v>3</v>
      </c>
    </row>
    <row r="22" spans="2:15" hidden="1" x14ac:dyDescent="0.15">
      <c r="B22" s="8">
        <v>1994</v>
      </c>
      <c r="C22" s="9">
        <v>2.4</v>
      </c>
      <c r="D22" s="10">
        <v>3.1</v>
      </c>
    </row>
    <row r="23" spans="2:15" hidden="1" x14ac:dyDescent="0.15">
      <c r="B23" s="8">
        <v>1995</v>
      </c>
      <c r="C23" s="9">
        <v>2.8</v>
      </c>
      <c r="D23" s="10">
        <v>3.2</v>
      </c>
    </row>
    <row r="24" spans="2:15" x14ac:dyDescent="0.15">
      <c r="B24" s="8">
        <v>1996</v>
      </c>
      <c r="C24" s="9">
        <v>3.3</v>
      </c>
      <c r="D24" s="10">
        <v>3.2</v>
      </c>
    </row>
    <row r="25" spans="2:15" x14ac:dyDescent="0.15">
      <c r="B25" s="11">
        <v>1997</v>
      </c>
      <c r="C25" s="12">
        <v>2.6</v>
      </c>
      <c r="D25" s="13">
        <v>3.1</v>
      </c>
    </row>
    <row r="27" spans="2:15" x14ac:dyDescent="0.15">
      <c r="B27" t="s">
        <v>66</v>
      </c>
      <c r="C27"/>
      <c r="D27"/>
      <c r="E27"/>
      <c r="F27"/>
      <c r="G27"/>
      <c r="H27"/>
      <c r="I27"/>
    </row>
    <row r="28" spans="2:15" ht="14.25" thickBot="1" x14ac:dyDescent="0.2">
      <c r="B28"/>
      <c r="C28"/>
      <c r="D28"/>
      <c r="E28"/>
      <c r="F28"/>
      <c r="G28"/>
      <c r="H28"/>
      <c r="I28"/>
    </row>
    <row r="29" spans="2:15" x14ac:dyDescent="0.15">
      <c r="B29" s="137" t="s">
        <v>67</v>
      </c>
      <c r="C29" s="137"/>
      <c r="D29"/>
      <c r="E29"/>
      <c r="F29"/>
      <c r="G29"/>
      <c r="H29"/>
      <c r="I29"/>
      <c r="L29" s="172" t="s">
        <v>92</v>
      </c>
      <c r="M29" s="172"/>
      <c r="N29" s="172"/>
      <c r="O29" s="172"/>
    </row>
    <row r="30" spans="2:15" x14ac:dyDescent="0.15">
      <c r="B30" s="134" t="s">
        <v>68</v>
      </c>
      <c r="C30" s="134">
        <v>0.78867450044361864</v>
      </c>
      <c r="D30"/>
      <c r="E30"/>
      <c r="F30"/>
      <c r="G30"/>
      <c r="H30"/>
      <c r="I30"/>
      <c r="L30" s="141" t="s">
        <v>0</v>
      </c>
      <c r="M30" s="141" t="s">
        <v>91</v>
      </c>
      <c r="N30" s="141" t="s">
        <v>93</v>
      </c>
      <c r="O30" s="141" t="s">
        <v>2</v>
      </c>
    </row>
    <row r="31" spans="2:15" x14ac:dyDescent="0.15">
      <c r="B31" s="134" t="s">
        <v>69</v>
      </c>
      <c r="C31" s="134">
        <v>0.62200746764999149</v>
      </c>
      <c r="D31"/>
      <c r="E31"/>
      <c r="F31"/>
      <c r="G31"/>
      <c r="H31"/>
      <c r="I31"/>
      <c r="L31" s="142">
        <v>1974</v>
      </c>
      <c r="M31" s="142">
        <v>14.3</v>
      </c>
      <c r="N31" s="143">
        <f>LN(O31)</f>
        <v>2.2617630984737906</v>
      </c>
      <c r="O31" s="143">
        <v>9.6</v>
      </c>
    </row>
    <row r="32" spans="2:15" x14ac:dyDescent="0.15">
      <c r="B32" s="134" t="s">
        <v>70</v>
      </c>
      <c r="C32" s="134">
        <v>0.60482598890680928</v>
      </c>
      <c r="D32"/>
      <c r="E32"/>
      <c r="F32"/>
      <c r="G32"/>
      <c r="H32"/>
      <c r="I32"/>
      <c r="L32" s="142">
        <v>1975</v>
      </c>
      <c r="M32" s="142">
        <v>8.5</v>
      </c>
      <c r="N32" s="143">
        <f t="shared" ref="N32:N54" si="0">LN(O32)</f>
        <v>2.2925347571405443</v>
      </c>
      <c r="O32" s="143">
        <v>9.9</v>
      </c>
    </row>
    <row r="33" spans="2:15" x14ac:dyDescent="0.15">
      <c r="B33" s="134" t="s">
        <v>71</v>
      </c>
      <c r="C33" s="134">
        <v>2.0976035041914485</v>
      </c>
      <c r="D33"/>
      <c r="E33"/>
      <c r="F33"/>
      <c r="G33"/>
      <c r="H33"/>
      <c r="I33"/>
      <c r="L33" s="142">
        <v>1976</v>
      </c>
      <c r="M33" s="142">
        <v>3</v>
      </c>
      <c r="N33" s="143">
        <f t="shared" si="0"/>
        <v>1.7047480922384253</v>
      </c>
      <c r="O33" s="143">
        <v>5.5</v>
      </c>
    </row>
    <row r="34" spans="2:15" ht="14.25" thickBot="1" x14ac:dyDescent="0.2">
      <c r="B34" s="135" t="s">
        <v>72</v>
      </c>
      <c r="C34" s="135">
        <v>24</v>
      </c>
      <c r="D34"/>
      <c r="E34"/>
      <c r="F34"/>
      <c r="G34"/>
      <c r="H34"/>
      <c r="I34"/>
      <c r="L34" s="142">
        <v>1977</v>
      </c>
      <c r="M34" s="142">
        <v>6.3</v>
      </c>
      <c r="N34" s="143">
        <f t="shared" si="0"/>
        <v>1.8870696490323797</v>
      </c>
      <c r="O34" s="143">
        <v>6.6</v>
      </c>
    </row>
    <row r="35" spans="2:15" x14ac:dyDescent="0.15">
      <c r="B35"/>
      <c r="C35"/>
      <c r="D35"/>
      <c r="E35"/>
      <c r="F35"/>
      <c r="G35"/>
      <c r="H35"/>
      <c r="I35"/>
      <c r="L35" s="142">
        <v>1978</v>
      </c>
      <c r="M35" s="142">
        <v>9.9</v>
      </c>
      <c r="N35" s="143">
        <f t="shared" si="0"/>
        <v>2.3223877202902252</v>
      </c>
      <c r="O35" s="143">
        <v>10.199999999999999</v>
      </c>
    </row>
    <row r="36" spans="2:15" ht="14.25" thickBot="1" x14ac:dyDescent="0.2">
      <c r="B36" t="s">
        <v>73</v>
      </c>
      <c r="C36"/>
      <c r="D36"/>
      <c r="E36"/>
      <c r="F36"/>
      <c r="G36"/>
      <c r="H36"/>
      <c r="I36"/>
      <c r="L36" s="142">
        <v>1979</v>
      </c>
      <c r="M36" s="142">
        <v>11</v>
      </c>
      <c r="N36" s="143">
        <f t="shared" si="0"/>
        <v>2.631888840136646</v>
      </c>
      <c r="O36" s="143">
        <v>13.9</v>
      </c>
    </row>
    <row r="37" spans="2:15" x14ac:dyDescent="0.15">
      <c r="B37" s="136"/>
      <c r="C37" s="136" t="s">
        <v>78</v>
      </c>
      <c r="D37" s="136" t="s">
        <v>79</v>
      </c>
      <c r="E37" s="136" t="s">
        <v>80</v>
      </c>
      <c r="F37" s="136" t="s">
        <v>81</v>
      </c>
      <c r="G37" s="136" t="s">
        <v>82</v>
      </c>
      <c r="H37"/>
      <c r="I37"/>
      <c r="L37" s="142">
        <v>1980</v>
      </c>
      <c r="M37" s="142">
        <v>8.6</v>
      </c>
      <c r="N37" s="143">
        <f t="shared" si="0"/>
        <v>2.8678989020441064</v>
      </c>
      <c r="O37" s="143">
        <v>17.600000000000001</v>
      </c>
    </row>
    <row r="38" spans="2:15" x14ac:dyDescent="0.15">
      <c r="B38" s="134" t="s">
        <v>74</v>
      </c>
      <c r="C38" s="134">
        <v>1</v>
      </c>
      <c r="D38" s="134">
        <v>159.28755986248262</v>
      </c>
      <c r="E38" s="134">
        <v>159.28755986248262</v>
      </c>
      <c r="F38" s="134">
        <v>36.202208025709695</v>
      </c>
      <c r="G38" s="134">
        <v>4.6858641546195966E-6</v>
      </c>
      <c r="H38"/>
      <c r="I38"/>
      <c r="L38" s="142">
        <v>1981</v>
      </c>
      <c r="M38" s="142">
        <v>7.8</v>
      </c>
      <c r="N38" s="143">
        <f t="shared" si="0"/>
        <v>2.4595888418037104</v>
      </c>
      <c r="O38" s="143">
        <v>11.7</v>
      </c>
    </row>
    <row r="39" spans="2:15" x14ac:dyDescent="0.15">
      <c r="B39" s="134" t="s">
        <v>75</v>
      </c>
      <c r="C39" s="134">
        <v>22</v>
      </c>
      <c r="D39" s="134">
        <v>96.798690137517383</v>
      </c>
      <c r="E39" s="134">
        <v>4.3999404607962447</v>
      </c>
      <c r="F39" s="134"/>
      <c r="G39" s="134"/>
      <c r="H39"/>
      <c r="I39"/>
      <c r="L39" s="142">
        <v>1982</v>
      </c>
      <c r="M39" s="142">
        <v>4.0999999999999996</v>
      </c>
      <c r="N39" s="143">
        <f t="shared" si="0"/>
        <v>1.9600947840472698</v>
      </c>
      <c r="O39" s="143">
        <v>7.1</v>
      </c>
    </row>
    <row r="40" spans="2:15" ht="14.25" thickBot="1" x14ac:dyDescent="0.2">
      <c r="B40" s="135" t="s">
        <v>76</v>
      </c>
      <c r="C40" s="135">
        <v>23</v>
      </c>
      <c r="D40" s="135">
        <v>256.08625000000001</v>
      </c>
      <c r="E40" s="135"/>
      <c r="F40" s="135"/>
      <c r="G40" s="135"/>
      <c r="H40"/>
      <c r="I40"/>
      <c r="L40" s="142">
        <v>1983</v>
      </c>
      <c r="M40" s="142">
        <v>2.1</v>
      </c>
      <c r="N40" s="143">
        <f t="shared" si="0"/>
        <v>0.83290912293510388</v>
      </c>
      <c r="O40" s="143">
        <v>2.2999999999999998</v>
      </c>
    </row>
    <row r="41" spans="2:15" ht="14.25" thickBot="1" x14ac:dyDescent="0.2">
      <c r="B41"/>
      <c r="C41"/>
      <c r="D41"/>
      <c r="E41"/>
      <c r="F41"/>
      <c r="G41"/>
      <c r="H41"/>
      <c r="I41"/>
      <c r="L41" s="142">
        <v>1984</v>
      </c>
      <c r="M41" s="142">
        <v>3.8</v>
      </c>
      <c r="N41" s="143">
        <f t="shared" si="0"/>
        <v>1.589235205116581</v>
      </c>
      <c r="O41" s="143">
        <v>4.9000000000000004</v>
      </c>
    </row>
    <row r="42" spans="2:15" x14ac:dyDescent="0.15">
      <c r="B42" s="136"/>
      <c r="C42" s="136" t="s">
        <v>83</v>
      </c>
      <c r="D42" s="136" t="s">
        <v>71</v>
      </c>
      <c r="E42" s="136" t="s">
        <v>84</v>
      </c>
      <c r="F42" s="136" t="s">
        <v>85</v>
      </c>
      <c r="G42" s="136" t="s">
        <v>86</v>
      </c>
      <c r="H42" s="136" t="s">
        <v>87</v>
      </c>
      <c r="I42" s="136" t="s">
        <v>88</v>
      </c>
      <c r="L42" s="142">
        <v>1985</v>
      </c>
      <c r="M42" s="142">
        <v>2.2999999999999998</v>
      </c>
      <c r="N42" s="143">
        <f t="shared" si="0"/>
        <v>1.7227665977411035</v>
      </c>
      <c r="O42" s="143">
        <v>5.6</v>
      </c>
    </row>
    <row r="43" spans="2:15" x14ac:dyDescent="0.15">
      <c r="B43" s="134" t="s">
        <v>77</v>
      </c>
      <c r="C43" s="134">
        <v>0.75420676785989915</v>
      </c>
      <c r="D43" s="134">
        <v>0.83786201600095533</v>
      </c>
      <c r="E43" s="134">
        <v>0.90015629477949644</v>
      </c>
      <c r="F43" s="134">
        <v>0.37778532721534619</v>
      </c>
      <c r="G43" s="134">
        <v>-0.98341270174425399</v>
      </c>
      <c r="H43" s="134">
        <v>2.4918262374640525</v>
      </c>
      <c r="I43" s="134">
        <v>-0.98341270174425399</v>
      </c>
      <c r="L43" s="142">
        <v>1986</v>
      </c>
      <c r="M43" s="142">
        <v>3.2</v>
      </c>
      <c r="N43" s="143">
        <f t="shared" si="0"/>
        <v>1.7047480922384253</v>
      </c>
      <c r="O43" s="143">
        <v>5.5</v>
      </c>
    </row>
    <row r="44" spans="2:15" ht="14.25" thickBot="1" x14ac:dyDescent="0.2">
      <c r="B44" s="135" t="s">
        <v>90</v>
      </c>
      <c r="C44" s="135">
        <v>0.67884489276346238</v>
      </c>
      <c r="D44" s="135">
        <v>0.11282439806456455</v>
      </c>
      <c r="E44" s="135">
        <v>6.01682707294382</v>
      </c>
      <c r="F44" s="135">
        <v>4.6858641546195966E-6</v>
      </c>
      <c r="G44" s="135">
        <v>0.44486141221487885</v>
      </c>
      <c r="H44" s="135">
        <v>0.91282837331204592</v>
      </c>
      <c r="I44" s="135">
        <v>0.44486141221487885</v>
      </c>
      <c r="L44" s="142">
        <v>1987</v>
      </c>
      <c r="M44" s="142">
        <v>4.0999999999999996</v>
      </c>
      <c r="N44" s="143">
        <f t="shared" si="0"/>
        <v>1.547562508716013</v>
      </c>
      <c r="O44" s="143">
        <v>4.7</v>
      </c>
    </row>
    <row r="45" spans="2:15" x14ac:dyDescent="0.15">
      <c r="B45"/>
      <c r="C45"/>
      <c r="D45"/>
      <c r="E45"/>
      <c r="F45"/>
      <c r="G45"/>
      <c r="H45"/>
      <c r="I45"/>
      <c r="L45" s="142">
        <v>1988</v>
      </c>
      <c r="M45" s="142">
        <v>4.0999999999999996</v>
      </c>
      <c r="N45" s="143">
        <f t="shared" si="0"/>
        <v>1.5686159179138452</v>
      </c>
      <c r="O45" s="143">
        <v>4.8</v>
      </c>
    </row>
    <row r="46" spans="2:15" x14ac:dyDescent="0.15">
      <c r="B46"/>
      <c r="C46"/>
      <c r="D46"/>
      <c r="E46"/>
      <c r="F46"/>
      <c r="G46"/>
      <c r="H46"/>
      <c r="I46"/>
      <c r="L46" s="142">
        <v>1989</v>
      </c>
      <c r="M46" s="142">
        <v>5.8</v>
      </c>
      <c r="N46" s="143">
        <f t="shared" si="0"/>
        <v>1.5040773967762742</v>
      </c>
      <c r="O46" s="143">
        <v>4.5</v>
      </c>
    </row>
    <row r="47" spans="2:15" x14ac:dyDescent="0.15">
      <c r="B47"/>
      <c r="C47"/>
      <c r="D47"/>
      <c r="E47"/>
      <c r="F47"/>
      <c r="G47"/>
      <c r="H47"/>
      <c r="I47"/>
      <c r="L47" s="142">
        <v>1990</v>
      </c>
      <c r="M47" s="142">
        <v>5.8</v>
      </c>
      <c r="N47" s="143">
        <f t="shared" si="0"/>
        <v>1.6863989535702288</v>
      </c>
      <c r="O47" s="143">
        <v>5.4</v>
      </c>
    </row>
    <row r="48" spans="2:15" x14ac:dyDescent="0.15">
      <c r="D48"/>
      <c r="L48" s="142">
        <v>1991</v>
      </c>
      <c r="M48" s="142">
        <v>2.9</v>
      </c>
      <c r="N48" s="143">
        <f t="shared" si="0"/>
        <v>1.5040773967762742</v>
      </c>
      <c r="O48" s="143">
        <v>4.5</v>
      </c>
    </row>
    <row r="49" spans="4:21" x14ac:dyDescent="0.15">
      <c r="D49"/>
      <c r="L49" s="142">
        <v>1992</v>
      </c>
      <c r="M49" s="142">
        <v>1.2</v>
      </c>
      <c r="N49" s="143">
        <f t="shared" si="0"/>
        <v>1.1939224684724346</v>
      </c>
      <c r="O49" s="143">
        <v>3.3</v>
      </c>
    </row>
    <row r="50" spans="4:21" x14ac:dyDescent="0.15">
      <c r="D50"/>
      <c r="L50" s="142">
        <v>1993</v>
      </c>
      <c r="M50" s="142">
        <v>2.2000000000000002</v>
      </c>
      <c r="N50" s="143">
        <f t="shared" si="0"/>
        <v>1.0986122886681098</v>
      </c>
      <c r="O50" s="143">
        <v>3</v>
      </c>
    </row>
    <row r="51" spans="4:21" x14ac:dyDescent="0.15">
      <c r="L51" s="142">
        <v>1994</v>
      </c>
      <c r="M51" s="142">
        <v>2.4</v>
      </c>
      <c r="N51" s="143">
        <f t="shared" si="0"/>
        <v>1.1314021114911006</v>
      </c>
      <c r="O51" s="143">
        <v>3.1</v>
      </c>
    </row>
    <row r="52" spans="4:21" x14ac:dyDescent="0.15">
      <c r="L52" s="142">
        <v>1995</v>
      </c>
      <c r="M52" s="142">
        <v>2.8</v>
      </c>
      <c r="N52" s="143">
        <f t="shared" si="0"/>
        <v>1.1631508098056809</v>
      </c>
      <c r="O52" s="143">
        <v>3.2</v>
      </c>
    </row>
    <row r="53" spans="4:21" x14ac:dyDescent="0.15">
      <c r="L53" s="142">
        <v>1996</v>
      </c>
      <c r="M53" s="142">
        <v>3.3</v>
      </c>
      <c r="N53" s="143">
        <f t="shared" si="0"/>
        <v>1.1631508098056809</v>
      </c>
      <c r="O53" s="143">
        <v>3.2</v>
      </c>
    </row>
    <row r="54" spans="4:21" x14ac:dyDescent="0.15">
      <c r="L54" s="142">
        <v>1997</v>
      </c>
      <c r="M54" s="142">
        <v>2.6</v>
      </c>
      <c r="N54" s="143">
        <f t="shared" si="0"/>
        <v>1.1314021114911006</v>
      </c>
      <c r="O54" s="143">
        <v>3.1</v>
      </c>
    </row>
    <row r="57" spans="4:21" x14ac:dyDescent="0.15">
      <c r="M57" t="s">
        <v>66</v>
      </c>
      <c r="N57"/>
      <c r="O57"/>
      <c r="P57"/>
      <c r="Q57"/>
      <c r="R57"/>
      <c r="S57"/>
      <c r="T57"/>
      <c r="U57"/>
    </row>
    <row r="58" spans="4:21" ht="14.25" thickBot="1" x14ac:dyDescent="0.2">
      <c r="M58"/>
      <c r="N58"/>
      <c r="O58"/>
      <c r="P58"/>
      <c r="Q58"/>
      <c r="R58"/>
      <c r="S58"/>
      <c r="T58"/>
      <c r="U58"/>
    </row>
    <row r="59" spans="4:21" x14ac:dyDescent="0.15">
      <c r="M59" s="137" t="s">
        <v>67</v>
      </c>
      <c r="N59" s="137"/>
      <c r="O59"/>
      <c r="P59"/>
      <c r="Q59"/>
      <c r="R59"/>
      <c r="S59"/>
      <c r="T59"/>
      <c r="U59"/>
    </row>
    <row r="60" spans="4:21" x14ac:dyDescent="0.15">
      <c r="M60" s="134" t="s">
        <v>68</v>
      </c>
      <c r="N60" s="134">
        <v>0.81862027174546814</v>
      </c>
      <c r="O60"/>
      <c r="P60"/>
      <c r="Q60"/>
      <c r="R60"/>
      <c r="S60"/>
      <c r="T60"/>
      <c r="U60"/>
    </row>
    <row r="61" spans="4:21" x14ac:dyDescent="0.15">
      <c r="M61" s="134" t="s">
        <v>69</v>
      </c>
      <c r="N61" s="134">
        <v>0.67013914931262419</v>
      </c>
      <c r="O61"/>
      <c r="P61"/>
      <c r="Q61"/>
      <c r="R61"/>
      <c r="S61"/>
      <c r="T61"/>
      <c r="U61"/>
    </row>
    <row r="62" spans="4:21" x14ac:dyDescent="0.15">
      <c r="M62" s="134" t="s">
        <v>70</v>
      </c>
      <c r="N62" s="134">
        <v>0.65514547428137981</v>
      </c>
      <c r="O62"/>
      <c r="P62"/>
      <c r="Q62"/>
      <c r="R62"/>
      <c r="S62"/>
      <c r="T62"/>
      <c r="U62"/>
    </row>
    <row r="63" spans="4:21" x14ac:dyDescent="0.15">
      <c r="M63" s="134" t="s">
        <v>71</v>
      </c>
      <c r="N63" s="134">
        <v>1.9595086150537844</v>
      </c>
      <c r="O63"/>
      <c r="P63"/>
      <c r="Q63"/>
      <c r="R63"/>
      <c r="S63"/>
      <c r="T63"/>
      <c r="U63"/>
    </row>
    <row r="64" spans="4:21" ht="14.25" thickBot="1" x14ac:dyDescent="0.2">
      <c r="M64" s="135" t="s">
        <v>72</v>
      </c>
      <c r="N64" s="135">
        <v>24</v>
      </c>
      <c r="O64"/>
      <c r="P64"/>
      <c r="Q64"/>
      <c r="R64"/>
      <c r="S64"/>
      <c r="T64"/>
      <c r="U64"/>
    </row>
    <row r="65" spans="13:21" x14ac:dyDescent="0.15">
      <c r="M65"/>
      <c r="N65"/>
      <c r="O65"/>
      <c r="P65"/>
      <c r="Q65"/>
      <c r="R65"/>
      <c r="S65"/>
      <c r="T65"/>
      <c r="U65"/>
    </row>
    <row r="66" spans="13:21" ht="14.25" thickBot="1" x14ac:dyDescent="0.2">
      <c r="M66" t="s">
        <v>73</v>
      </c>
      <c r="N66"/>
      <c r="O66"/>
      <c r="P66"/>
      <c r="Q66"/>
      <c r="R66"/>
      <c r="S66"/>
      <c r="T66"/>
      <c r="U66"/>
    </row>
    <row r="67" spans="13:21" x14ac:dyDescent="0.15">
      <c r="M67" s="136"/>
      <c r="N67" s="136" t="s">
        <v>78</v>
      </c>
      <c r="O67" s="136" t="s">
        <v>79</v>
      </c>
      <c r="P67" s="136" t="s">
        <v>80</v>
      </c>
      <c r="Q67" s="136" t="s">
        <v>81</v>
      </c>
      <c r="R67" s="136" t="s">
        <v>82</v>
      </c>
      <c r="S67"/>
      <c r="T67"/>
      <c r="U67"/>
    </row>
    <row r="68" spans="13:21" x14ac:dyDescent="0.15">
      <c r="M68" s="134" t="s">
        <v>74</v>
      </c>
      <c r="N68" s="134">
        <v>1</v>
      </c>
      <c r="O68" s="134">
        <v>171.61342172566</v>
      </c>
      <c r="P68" s="134">
        <v>171.61342172566</v>
      </c>
      <c r="Q68" s="134">
        <v>44.694789497315647</v>
      </c>
      <c r="R68" s="134">
        <v>1.0135074097993774E-6</v>
      </c>
      <c r="S68"/>
      <c r="T68"/>
      <c r="U68"/>
    </row>
    <row r="69" spans="13:21" x14ac:dyDescent="0.15">
      <c r="M69" s="134" t="s">
        <v>75</v>
      </c>
      <c r="N69" s="134">
        <v>22</v>
      </c>
      <c r="O69" s="134">
        <v>84.472828274340003</v>
      </c>
      <c r="P69" s="134">
        <v>3.8396740124700002</v>
      </c>
      <c r="Q69" s="134"/>
      <c r="R69" s="134"/>
      <c r="S69"/>
      <c r="T69"/>
      <c r="U69"/>
    </row>
    <row r="70" spans="13:21" ht="14.25" thickBot="1" x14ac:dyDescent="0.2">
      <c r="M70" s="135" t="s">
        <v>76</v>
      </c>
      <c r="N70" s="135">
        <v>23</v>
      </c>
      <c r="O70" s="135">
        <v>256.08625000000001</v>
      </c>
      <c r="P70" s="135"/>
      <c r="Q70" s="135"/>
      <c r="R70" s="135"/>
      <c r="S70"/>
      <c r="T70"/>
      <c r="U70"/>
    </row>
    <row r="71" spans="13:21" ht="14.25" thickBot="1" x14ac:dyDescent="0.2">
      <c r="M71"/>
      <c r="N71"/>
      <c r="O71"/>
      <c r="P71"/>
      <c r="Q71"/>
      <c r="R71"/>
      <c r="S71"/>
      <c r="T71"/>
      <c r="U71"/>
    </row>
    <row r="72" spans="13:21" x14ac:dyDescent="0.15">
      <c r="M72" s="136"/>
      <c r="N72" s="136" t="s">
        <v>83</v>
      </c>
      <c r="O72" s="136" t="s">
        <v>71</v>
      </c>
      <c r="P72" s="136" t="s">
        <v>84</v>
      </c>
      <c r="Q72" s="136" t="s">
        <v>85</v>
      </c>
      <c r="R72" s="136" t="s">
        <v>86</v>
      </c>
      <c r="S72" s="136" t="s">
        <v>87</v>
      </c>
      <c r="T72" s="136" t="s">
        <v>88</v>
      </c>
      <c r="U72" s="136" t="s">
        <v>89</v>
      </c>
    </row>
    <row r="73" spans="13:21" x14ac:dyDescent="0.15">
      <c r="M73" s="134" t="s">
        <v>77</v>
      </c>
      <c r="N73" s="134">
        <v>-3.5511995143376778</v>
      </c>
      <c r="O73" s="134">
        <v>1.3526609962316496</v>
      </c>
      <c r="P73" s="134">
        <v>-2.6253433227030953</v>
      </c>
      <c r="Q73" s="134">
        <v>1.5451724405184955E-2</v>
      </c>
      <c r="R73" s="134">
        <v>-6.3564467244267249</v>
      </c>
      <c r="S73" s="134">
        <v>-0.74595230424863068</v>
      </c>
      <c r="T73" s="134">
        <v>-6.3564467244267249</v>
      </c>
      <c r="U73" s="134">
        <v>-0.74595230424863068</v>
      </c>
    </row>
    <row r="74" spans="13:21" ht="14.25" thickBot="1" x14ac:dyDescent="0.2">
      <c r="M74" s="135" t="s">
        <v>90</v>
      </c>
      <c r="N74" s="135">
        <v>5.0654472400829524</v>
      </c>
      <c r="O74" s="135">
        <v>0.75768614905049314</v>
      </c>
      <c r="P74" s="135">
        <v>6.6854161798137675</v>
      </c>
      <c r="Q74" s="135">
        <v>1.0135074097993666E-6</v>
      </c>
      <c r="R74" s="135">
        <v>3.4941023416432193</v>
      </c>
      <c r="S74" s="135">
        <v>6.6367921385226856</v>
      </c>
      <c r="T74" s="135">
        <v>3.4941023416432193</v>
      </c>
      <c r="U74" s="135">
        <v>6.6367921385226856</v>
      </c>
    </row>
    <row r="75" spans="13:21" x14ac:dyDescent="0.15">
      <c r="M75"/>
      <c r="N75"/>
      <c r="O75"/>
      <c r="P75"/>
      <c r="Q75"/>
      <c r="R75"/>
      <c r="S75"/>
      <c r="T75"/>
      <c r="U75"/>
    </row>
    <row r="76" spans="13:21" x14ac:dyDescent="0.15">
      <c r="M76"/>
      <c r="N76"/>
      <c r="O76"/>
      <c r="P76"/>
      <c r="Q76"/>
      <c r="R76"/>
      <c r="S76"/>
      <c r="T76"/>
      <c r="U76"/>
    </row>
    <row r="77" spans="13:21" x14ac:dyDescent="0.15">
      <c r="M77"/>
      <c r="N77"/>
      <c r="O77"/>
      <c r="P77"/>
      <c r="Q77"/>
      <c r="R77"/>
      <c r="S77"/>
      <c r="T77"/>
      <c r="U77"/>
    </row>
  </sheetData>
  <mergeCells count="2">
    <mergeCell ref="F13:G13"/>
    <mergeCell ref="L29:O29"/>
  </mergeCells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I18"/>
  <sheetViews>
    <sheetView showGridLines="0" topLeftCell="A10" zoomScale="85" zoomScaleNormal="85" workbookViewId="0">
      <selection activeCell="M34" sqref="M34"/>
    </sheetView>
  </sheetViews>
  <sheetFormatPr defaultRowHeight="13.5" x14ac:dyDescent="0.15"/>
  <cols>
    <col min="1" max="1" width="2" style="22" customWidth="1"/>
    <col min="2" max="2" width="17.25" style="22" bestFit="1" customWidth="1"/>
    <col min="3" max="3" width="11.625" style="22" bestFit="1" customWidth="1"/>
    <col min="4" max="4" width="2" style="22" customWidth="1"/>
    <col min="5" max="5" width="8.5" style="23" customWidth="1"/>
    <col min="6" max="6" width="15.375" style="23" bestFit="1" customWidth="1"/>
    <col min="7" max="8" width="9" style="23"/>
    <col min="9" max="9" width="2" style="22" customWidth="1"/>
    <col min="10" max="257" width="9" style="22"/>
    <col min="258" max="258" width="15.875" style="22" customWidth="1"/>
    <col min="259" max="259" width="11.875" style="22" customWidth="1"/>
    <col min="260" max="260" width="1.875" style="22" customWidth="1"/>
    <col min="261" max="261" width="8" style="22" customWidth="1"/>
    <col min="262" max="262" width="9.5" style="22" bestFit="1" customWidth="1"/>
    <col min="263" max="264" width="9" style="22"/>
    <col min="265" max="265" width="2.25" style="22" customWidth="1"/>
    <col min="266" max="513" width="9" style="22"/>
    <col min="514" max="514" width="15.875" style="22" customWidth="1"/>
    <col min="515" max="515" width="11.875" style="22" customWidth="1"/>
    <col min="516" max="516" width="1.875" style="22" customWidth="1"/>
    <col min="517" max="517" width="8" style="22" customWidth="1"/>
    <col min="518" max="518" width="9.5" style="22" bestFit="1" customWidth="1"/>
    <col min="519" max="520" width="9" style="22"/>
    <col min="521" max="521" width="2.25" style="22" customWidth="1"/>
    <col min="522" max="769" width="9" style="22"/>
    <col min="770" max="770" width="15.875" style="22" customWidth="1"/>
    <col min="771" max="771" width="11.875" style="22" customWidth="1"/>
    <col min="772" max="772" width="1.875" style="22" customWidth="1"/>
    <col min="773" max="773" width="8" style="22" customWidth="1"/>
    <col min="774" max="774" width="9.5" style="22" bestFit="1" customWidth="1"/>
    <col min="775" max="776" width="9" style="22"/>
    <col min="777" max="777" width="2.25" style="22" customWidth="1"/>
    <col min="778" max="1025" width="9" style="22"/>
    <col min="1026" max="1026" width="15.875" style="22" customWidth="1"/>
    <col min="1027" max="1027" width="11.875" style="22" customWidth="1"/>
    <col min="1028" max="1028" width="1.875" style="22" customWidth="1"/>
    <col min="1029" max="1029" width="8" style="22" customWidth="1"/>
    <col min="1030" max="1030" width="9.5" style="22" bestFit="1" customWidth="1"/>
    <col min="1031" max="1032" width="9" style="22"/>
    <col min="1033" max="1033" width="2.25" style="22" customWidth="1"/>
    <col min="1034" max="1281" width="9" style="22"/>
    <col min="1282" max="1282" width="15.875" style="22" customWidth="1"/>
    <col min="1283" max="1283" width="11.875" style="22" customWidth="1"/>
    <col min="1284" max="1284" width="1.875" style="22" customWidth="1"/>
    <col min="1285" max="1285" width="8" style="22" customWidth="1"/>
    <col min="1286" max="1286" width="9.5" style="22" bestFit="1" customWidth="1"/>
    <col min="1287" max="1288" width="9" style="22"/>
    <col min="1289" max="1289" width="2.25" style="22" customWidth="1"/>
    <col min="1290" max="1537" width="9" style="22"/>
    <col min="1538" max="1538" width="15.875" style="22" customWidth="1"/>
    <col min="1539" max="1539" width="11.875" style="22" customWidth="1"/>
    <col min="1540" max="1540" width="1.875" style="22" customWidth="1"/>
    <col min="1541" max="1541" width="8" style="22" customWidth="1"/>
    <col min="1542" max="1542" width="9.5" style="22" bestFit="1" customWidth="1"/>
    <col min="1543" max="1544" width="9" style="22"/>
    <col min="1545" max="1545" width="2.25" style="22" customWidth="1"/>
    <col min="1546" max="1793" width="9" style="22"/>
    <col min="1794" max="1794" width="15.875" style="22" customWidth="1"/>
    <col min="1795" max="1795" width="11.875" style="22" customWidth="1"/>
    <col min="1796" max="1796" width="1.875" style="22" customWidth="1"/>
    <col min="1797" max="1797" width="8" style="22" customWidth="1"/>
    <col min="1798" max="1798" width="9.5" style="22" bestFit="1" customWidth="1"/>
    <col min="1799" max="1800" width="9" style="22"/>
    <col min="1801" max="1801" width="2.25" style="22" customWidth="1"/>
    <col min="1802" max="2049" width="9" style="22"/>
    <col min="2050" max="2050" width="15.875" style="22" customWidth="1"/>
    <col min="2051" max="2051" width="11.875" style="22" customWidth="1"/>
    <col min="2052" max="2052" width="1.875" style="22" customWidth="1"/>
    <col min="2053" max="2053" width="8" style="22" customWidth="1"/>
    <col min="2054" max="2054" width="9.5" style="22" bestFit="1" customWidth="1"/>
    <col min="2055" max="2056" width="9" style="22"/>
    <col min="2057" max="2057" width="2.25" style="22" customWidth="1"/>
    <col min="2058" max="2305" width="9" style="22"/>
    <col min="2306" max="2306" width="15.875" style="22" customWidth="1"/>
    <col min="2307" max="2307" width="11.875" style="22" customWidth="1"/>
    <col min="2308" max="2308" width="1.875" style="22" customWidth="1"/>
    <col min="2309" max="2309" width="8" style="22" customWidth="1"/>
    <col min="2310" max="2310" width="9.5" style="22" bestFit="1" customWidth="1"/>
    <col min="2311" max="2312" width="9" style="22"/>
    <col min="2313" max="2313" width="2.25" style="22" customWidth="1"/>
    <col min="2314" max="2561" width="9" style="22"/>
    <col min="2562" max="2562" width="15.875" style="22" customWidth="1"/>
    <col min="2563" max="2563" width="11.875" style="22" customWidth="1"/>
    <col min="2564" max="2564" width="1.875" style="22" customWidth="1"/>
    <col min="2565" max="2565" width="8" style="22" customWidth="1"/>
    <col min="2566" max="2566" width="9.5" style="22" bestFit="1" customWidth="1"/>
    <col min="2567" max="2568" width="9" style="22"/>
    <col min="2569" max="2569" width="2.25" style="22" customWidth="1"/>
    <col min="2570" max="2817" width="9" style="22"/>
    <col min="2818" max="2818" width="15.875" style="22" customWidth="1"/>
    <col min="2819" max="2819" width="11.875" style="22" customWidth="1"/>
    <col min="2820" max="2820" width="1.875" style="22" customWidth="1"/>
    <col min="2821" max="2821" width="8" style="22" customWidth="1"/>
    <col min="2822" max="2822" width="9.5" style="22" bestFit="1" customWidth="1"/>
    <col min="2823" max="2824" width="9" style="22"/>
    <col min="2825" max="2825" width="2.25" style="22" customWidth="1"/>
    <col min="2826" max="3073" width="9" style="22"/>
    <col min="3074" max="3074" width="15.875" style="22" customWidth="1"/>
    <col min="3075" max="3075" width="11.875" style="22" customWidth="1"/>
    <col min="3076" max="3076" width="1.875" style="22" customWidth="1"/>
    <col min="3077" max="3077" width="8" style="22" customWidth="1"/>
    <col min="3078" max="3078" width="9.5" style="22" bestFit="1" customWidth="1"/>
    <col min="3079" max="3080" width="9" style="22"/>
    <col min="3081" max="3081" width="2.25" style="22" customWidth="1"/>
    <col min="3082" max="3329" width="9" style="22"/>
    <col min="3330" max="3330" width="15.875" style="22" customWidth="1"/>
    <col min="3331" max="3331" width="11.875" style="22" customWidth="1"/>
    <col min="3332" max="3332" width="1.875" style="22" customWidth="1"/>
    <col min="3333" max="3333" width="8" style="22" customWidth="1"/>
    <col min="3334" max="3334" width="9.5" style="22" bestFit="1" customWidth="1"/>
    <col min="3335" max="3336" width="9" style="22"/>
    <col min="3337" max="3337" width="2.25" style="22" customWidth="1"/>
    <col min="3338" max="3585" width="9" style="22"/>
    <col min="3586" max="3586" width="15.875" style="22" customWidth="1"/>
    <col min="3587" max="3587" width="11.875" style="22" customWidth="1"/>
    <col min="3588" max="3588" width="1.875" style="22" customWidth="1"/>
    <col min="3589" max="3589" width="8" style="22" customWidth="1"/>
    <col min="3590" max="3590" width="9.5" style="22" bestFit="1" customWidth="1"/>
    <col min="3591" max="3592" width="9" style="22"/>
    <col min="3593" max="3593" width="2.25" style="22" customWidth="1"/>
    <col min="3594" max="3841" width="9" style="22"/>
    <col min="3842" max="3842" width="15.875" style="22" customWidth="1"/>
    <col min="3843" max="3843" width="11.875" style="22" customWidth="1"/>
    <col min="3844" max="3844" width="1.875" style="22" customWidth="1"/>
    <col min="3845" max="3845" width="8" style="22" customWidth="1"/>
    <col min="3846" max="3846" width="9.5" style="22" bestFit="1" customWidth="1"/>
    <col min="3847" max="3848" width="9" style="22"/>
    <col min="3849" max="3849" width="2.25" style="22" customWidth="1"/>
    <col min="3850" max="4097" width="9" style="22"/>
    <col min="4098" max="4098" width="15.875" style="22" customWidth="1"/>
    <col min="4099" max="4099" width="11.875" style="22" customWidth="1"/>
    <col min="4100" max="4100" width="1.875" style="22" customWidth="1"/>
    <col min="4101" max="4101" width="8" style="22" customWidth="1"/>
    <col min="4102" max="4102" width="9.5" style="22" bestFit="1" customWidth="1"/>
    <col min="4103" max="4104" width="9" style="22"/>
    <col min="4105" max="4105" width="2.25" style="22" customWidth="1"/>
    <col min="4106" max="4353" width="9" style="22"/>
    <col min="4354" max="4354" width="15.875" style="22" customWidth="1"/>
    <col min="4355" max="4355" width="11.875" style="22" customWidth="1"/>
    <col min="4356" max="4356" width="1.875" style="22" customWidth="1"/>
    <col min="4357" max="4357" width="8" style="22" customWidth="1"/>
    <col min="4358" max="4358" width="9.5" style="22" bestFit="1" customWidth="1"/>
    <col min="4359" max="4360" width="9" style="22"/>
    <col min="4361" max="4361" width="2.25" style="22" customWidth="1"/>
    <col min="4362" max="4609" width="9" style="22"/>
    <col min="4610" max="4610" width="15.875" style="22" customWidth="1"/>
    <col min="4611" max="4611" width="11.875" style="22" customWidth="1"/>
    <col min="4612" max="4612" width="1.875" style="22" customWidth="1"/>
    <col min="4613" max="4613" width="8" style="22" customWidth="1"/>
    <col min="4614" max="4614" width="9.5" style="22" bestFit="1" customWidth="1"/>
    <col min="4615" max="4616" width="9" style="22"/>
    <col min="4617" max="4617" width="2.25" style="22" customWidth="1"/>
    <col min="4618" max="4865" width="9" style="22"/>
    <col min="4866" max="4866" width="15.875" style="22" customWidth="1"/>
    <col min="4867" max="4867" width="11.875" style="22" customWidth="1"/>
    <col min="4868" max="4868" width="1.875" style="22" customWidth="1"/>
    <col min="4869" max="4869" width="8" style="22" customWidth="1"/>
    <col min="4870" max="4870" width="9.5" style="22" bestFit="1" customWidth="1"/>
    <col min="4871" max="4872" width="9" style="22"/>
    <col min="4873" max="4873" width="2.25" style="22" customWidth="1"/>
    <col min="4874" max="5121" width="9" style="22"/>
    <col min="5122" max="5122" width="15.875" style="22" customWidth="1"/>
    <col min="5123" max="5123" width="11.875" style="22" customWidth="1"/>
    <col min="5124" max="5124" width="1.875" style="22" customWidth="1"/>
    <col min="5125" max="5125" width="8" style="22" customWidth="1"/>
    <col min="5126" max="5126" width="9.5" style="22" bestFit="1" customWidth="1"/>
    <col min="5127" max="5128" width="9" style="22"/>
    <col min="5129" max="5129" width="2.25" style="22" customWidth="1"/>
    <col min="5130" max="5377" width="9" style="22"/>
    <col min="5378" max="5378" width="15.875" style="22" customWidth="1"/>
    <col min="5379" max="5379" width="11.875" style="22" customWidth="1"/>
    <col min="5380" max="5380" width="1.875" style="22" customWidth="1"/>
    <col min="5381" max="5381" width="8" style="22" customWidth="1"/>
    <col min="5382" max="5382" width="9.5" style="22" bestFit="1" customWidth="1"/>
    <col min="5383" max="5384" width="9" style="22"/>
    <col min="5385" max="5385" width="2.25" style="22" customWidth="1"/>
    <col min="5386" max="5633" width="9" style="22"/>
    <col min="5634" max="5634" width="15.875" style="22" customWidth="1"/>
    <col min="5635" max="5635" width="11.875" style="22" customWidth="1"/>
    <col min="5636" max="5636" width="1.875" style="22" customWidth="1"/>
    <col min="5637" max="5637" width="8" style="22" customWidth="1"/>
    <col min="5638" max="5638" width="9.5" style="22" bestFit="1" customWidth="1"/>
    <col min="5639" max="5640" width="9" style="22"/>
    <col min="5641" max="5641" width="2.25" style="22" customWidth="1"/>
    <col min="5642" max="5889" width="9" style="22"/>
    <col min="5890" max="5890" width="15.875" style="22" customWidth="1"/>
    <col min="5891" max="5891" width="11.875" style="22" customWidth="1"/>
    <col min="5892" max="5892" width="1.875" style="22" customWidth="1"/>
    <col min="5893" max="5893" width="8" style="22" customWidth="1"/>
    <col min="5894" max="5894" width="9.5" style="22" bestFit="1" customWidth="1"/>
    <col min="5895" max="5896" width="9" style="22"/>
    <col min="5897" max="5897" width="2.25" style="22" customWidth="1"/>
    <col min="5898" max="6145" width="9" style="22"/>
    <col min="6146" max="6146" width="15.875" style="22" customWidth="1"/>
    <col min="6147" max="6147" width="11.875" style="22" customWidth="1"/>
    <col min="6148" max="6148" width="1.875" style="22" customWidth="1"/>
    <col min="6149" max="6149" width="8" style="22" customWidth="1"/>
    <col min="6150" max="6150" width="9.5" style="22" bestFit="1" customWidth="1"/>
    <col min="6151" max="6152" width="9" style="22"/>
    <col min="6153" max="6153" width="2.25" style="22" customWidth="1"/>
    <col min="6154" max="6401" width="9" style="22"/>
    <col min="6402" max="6402" width="15.875" style="22" customWidth="1"/>
    <col min="6403" max="6403" width="11.875" style="22" customWidth="1"/>
    <col min="6404" max="6404" width="1.875" style="22" customWidth="1"/>
    <col min="6405" max="6405" width="8" style="22" customWidth="1"/>
    <col min="6406" max="6406" width="9.5" style="22" bestFit="1" customWidth="1"/>
    <col min="6407" max="6408" width="9" style="22"/>
    <col min="6409" max="6409" width="2.25" style="22" customWidth="1"/>
    <col min="6410" max="6657" width="9" style="22"/>
    <col min="6658" max="6658" width="15.875" style="22" customWidth="1"/>
    <col min="6659" max="6659" width="11.875" style="22" customWidth="1"/>
    <col min="6660" max="6660" width="1.875" style="22" customWidth="1"/>
    <col min="6661" max="6661" width="8" style="22" customWidth="1"/>
    <col min="6662" max="6662" width="9.5" style="22" bestFit="1" customWidth="1"/>
    <col min="6663" max="6664" width="9" style="22"/>
    <col min="6665" max="6665" width="2.25" style="22" customWidth="1"/>
    <col min="6666" max="6913" width="9" style="22"/>
    <col min="6914" max="6914" width="15.875" style="22" customWidth="1"/>
    <col min="6915" max="6915" width="11.875" style="22" customWidth="1"/>
    <col min="6916" max="6916" width="1.875" style="22" customWidth="1"/>
    <col min="6917" max="6917" width="8" style="22" customWidth="1"/>
    <col min="6918" max="6918" width="9.5" style="22" bestFit="1" customWidth="1"/>
    <col min="6919" max="6920" width="9" style="22"/>
    <col min="6921" max="6921" width="2.25" style="22" customWidth="1"/>
    <col min="6922" max="7169" width="9" style="22"/>
    <col min="7170" max="7170" width="15.875" style="22" customWidth="1"/>
    <col min="7171" max="7171" width="11.875" style="22" customWidth="1"/>
    <col min="7172" max="7172" width="1.875" style="22" customWidth="1"/>
    <col min="7173" max="7173" width="8" style="22" customWidth="1"/>
    <col min="7174" max="7174" width="9.5" style="22" bestFit="1" customWidth="1"/>
    <col min="7175" max="7176" width="9" style="22"/>
    <col min="7177" max="7177" width="2.25" style="22" customWidth="1"/>
    <col min="7178" max="7425" width="9" style="22"/>
    <col min="7426" max="7426" width="15.875" style="22" customWidth="1"/>
    <col min="7427" max="7427" width="11.875" style="22" customWidth="1"/>
    <col min="7428" max="7428" width="1.875" style="22" customWidth="1"/>
    <col min="7429" max="7429" width="8" style="22" customWidth="1"/>
    <col min="7430" max="7430" width="9.5" style="22" bestFit="1" customWidth="1"/>
    <col min="7431" max="7432" width="9" style="22"/>
    <col min="7433" max="7433" width="2.25" style="22" customWidth="1"/>
    <col min="7434" max="7681" width="9" style="22"/>
    <col min="7682" max="7682" width="15.875" style="22" customWidth="1"/>
    <col min="7683" max="7683" width="11.875" style="22" customWidth="1"/>
    <col min="7684" max="7684" width="1.875" style="22" customWidth="1"/>
    <col min="7685" max="7685" width="8" style="22" customWidth="1"/>
    <col min="7686" max="7686" width="9.5" style="22" bestFit="1" customWidth="1"/>
    <col min="7687" max="7688" width="9" style="22"/>
    <col min="7689" max="7689" width="2.25" style="22" customWidth="1"/>
    <col min="7690" max="7937" width="9" style="22"/>
    <col min="7938" max="7938" width="15.875" style="22" customWidth="1"/>
    <col min="7939" max="7939" width="11.875" style="22" customWidth="1"/>
    <col min="7940" max="7940" width="1.875" style="22" customWidth="1"/>
    <col min="7941" max="7941" width="8" style="22" customWidth="1"/>
    <col min="7942" max="7942" width="9.5" style="22" bestFit="1" customWidth="1"/>
    <col min="7943" max="7944" width="9" style="22"/>
    <col min="7945" max="7945" width="2.25" style="22" customWidth="1"/>
    <col min="7946" max="8193" width="9" style="22"/>
    <col min="8194" max="8194" width="15.875" style="22" customWidth="1"/>
    <col min="8195" max="8195" width="11.875" style="22" customWidth="1"/>
    <col min="8196" max="8196" width="1.875" style="22" customWidth="1"/>
    <col min="8197" max="8197" width="8" style="22" customWidth="1"/>
    <col min="8198" max="8198" width="9.5" style="22" bestFit="1" customWidth="1"/>
    <col min="8199" max="8200" width="9" style="22"/>
    <col min="8201" max="8201" width="2.25" style="22" customWidth="1"/>
    <col min="8202" max="8449" width="9" style="22"/>
    <col min="8450" max="8450" width="15.875" style="22" customWidth="1"/>
    <col min="8451" max="8451" width="11.875" style="22" customWidth="1"/>
    <col min="8452" max="8452" width="1.875" style="22" customWidth="1"/>
    <col min="8453" max="8453" width="8" style="22" customWidth="1"/>
    <col min="8454" max="8454" width="9.5" style="22" bestFit="1" customWidth="1"/>
    <col min="8455" max="8456" width="9" style="22"/>
    <col min="8457" max="8457" width="2.25" style="22" customWidth="1"/>
    <col min="8458" max="8705" width="9" style="22"/>
    <col min="8706" max="8706" width="15.875" style="22" customWidth="1"/>
    <col min="8707" max="8707" width="11.875" style="22" customWidth="1"/>
    <col min="8708" max="8708" width="1.875" style="22" customWidth="1"/>
    <col min="8709" max="8709" width="8" style="22" customWidth="1"/>
    <col min="8710" max="8710" width="9.5" style="22" bestFit="1" customWidth="1"/>
    <col min="8711" max="8712" width="9" style="22"/>
    <col min="8713" max="8713" width="2.25" style="22" customWidth="1"/>
    <col min="8714" max="8961" width="9" style="22"/>
    <col min="8962" max="8962" width="15.875" style="22" customWidth="1"/>
    <col min="8963" max="8963" width="11.875" style="22" customWidth="1"/>
    <col min="8964" max="8964" width="1.875" style="22" customWidth="1"/>
    <col min="8965" max="8965" width="8" style="22" customWidth="1"/>
    <col min="8966" max="8966" width="9.5" style="22" bestFit="1" customWidth="1"/>
    <col min="8967" max="8968" width="9" style="22"/>
    <col min="8969" max="8969" width="2.25" style="22" customWidth="1"/>
    <col min="8970" max="9217" width="9" style="22"/>
    <col min="9218" max="9218" width="15.875" style="22" customWidth="1"/>
    <col min="9219" max="9219" width="11.875" style="22" customWidth="1"/>
    <col min="9220" max="9220" width="1.875" style="22" customWidth="1"/>
    <col min="9221" max="9221" width="8" style="22" customWidth="1"/>
    <col min="9222" max="9222" width="9.5" style="22" bestFit="1" customWidth="1"/>
    <col min="9223" max="9224" width="9" style="22"/>
    <col min="9225" max="9225" width="2.25" style="22" customWidth="1"/>
    <col min="9226" max="9473" width="9" style="22"/>
    <col min="9474" max="9474" width="15.875" style="22" customWidth="1"/>
    <col min="9475" max="9475" width="11.875" style="22" customWidth="1"/>
    <col min="9476" max="9476" width="1.875" style="22" customWidth="1"/>
    <col min="9477" max="9477" width="8" style="22" customWidth="1"/>
    <col min="9478" max="9478" width="9.5" style="22" bestFit="1" customWidth="1"/>
    <col min="9479" max="9480" width="9" style="22"/>
    <col min="9481" max="9481" width="2.25" style="22" customWidth="1"/>
    <col min="9482" max="9729" width="9" style="22"/>
    <col min="9730" max="9730" width="15.875" style="22" customWidth="1"/>
    <col min="9731" max="9731" width="11.875" style="22" customWidth="1"/>
    <col min="9732" max="9732" width="1.875" style="22" customWidth="1"/>
    <col min="9733" max="9733" width="8" style="22" customWidth="1"/>
    <col min="9734" max="9734" width="9.5" style="22" bestFit="1" customWidth="1"/>
    <col min="9735" max="9736" width="9" style="22"/>
    <col min="9737" max="9737" width="2.25" style="22" customWidth="1"/>
    <col min="9738" max="9985" width="9" style="22"/>
    <col min="9986" max="9986" width="15.875" style="22" customWidth="1"/>
    <col min="9987" max="9987" width="11.875" style="22" customWidth="1"/>
    <col min="9988" max="9988" width="1.875" style="22" customWidth="1"/>
    <col min="9989" max="9989" width="8" style="22" customWidth="1"/>
    <col min="9990" max="9990" width="9.5" style="22" bestFit="1" customWidth="1"/>
    <col min="9991" max="9992" width="9" style="22"/>
    <col min="9993" max="9993" width="2.25" style="22" customWidth="1"/>
    <col min="9994" max="10241" width="9" style="22"/>
    <col min="10242" max="10242" width="15.875" style="22" customWidth="1"/>
    <col min="10243" max="10243" width="11.875" style="22" customWidth="1"/>
    <col min="10244" max="10244" width="1.875" style="22" customWidth="1"/>
    <col min="10245" max="10245" width="8" style="22" customWidth="1"/>
    <col min="10246" max="10246" width="9.5" style="22" bestFit="1" customWidth="1"/>
    <col min="10247" max="10248" width="9" style="22"/>
    <col min="10249" max="10249" width="2.25" style="22" customWidth="1"/>
    <col min="10250" max="10497" width="9" style="22"/>
    <col min="10498" max="10498" width="15.875" style="22" customWidth="1"/>
    <col min="10499" max="10499" width="11.875" style="22" customWidth="1"/>
    <col min="10500" max="10500" width="1.875" style="22" customWidth="1"/>
    <col min="10501" max="10501" width="8" style="22" customWidth="1"/>
    <col min="10502" max="10502" width="9.5" style="22" bestFit="1" customWidth="1"/>
    <col min="10503" max="10504" width="9" style="22"/>
    <col min="10505" max="10505" width="2.25" style="22" customWidth="1"/>
    <col min="10506" max="10753" width="9" style="22"/>
    <col min="10754" max="10754" width="15.875" style="22" customWidth="1"/>
    <col min="10755" max="10755" width="11.875" style="22" customWidth="1"/>
    <col min="10756" max="10756" width="1.875" style="22" customWidth="1"/>
    <col min="10757" max="10757" width="8" style="22" customWidth="1"/>
    <col min="10758" max="10758" width="9.5" style="22" bestFit="1" customWidth="1"/>
    <col min="10759" max="10760" width="9" style="22"/>
    <col min="10761" max="10761" width="2.25" style="22" customWidth="1"/>
    <col min="10762" max="11009" width="9" style="22"/>
    <col min="11010" max="11010" width="15.875" style="22" customWidth="1"/>
    <col min="11011" max="11011" width="11.875" style="22" customWidth="1"/>
    <col min="11012" max="11012" width="1.875" style="22" customWidth="1"/>
    <col min="11013" max="11013" width="8" style="22" customWidth="1"/>
    <col min="11014" max="11014" width="9.5" style="22" bestFit="1" customWidth="1"/>
    <col min="11015" max="11016" width="9" style="22"/>
    <col min="11017" max="11017" width="2.25" style="22" customWidth="1"/>
    <col min="11018" max="11265" width="9" style="22"/>
    <col min="11266" max="11266" width="15.875" style="22" customWidth="1"/>
    <col min="11267" max="11267" width="11.875" style="22" customWidth="1"/>
    <col min="11268" max="11268" width="1.875" style="22" customWidth="1"/>
    <col min="11269" max="11269" width="8" style="22" customWidth="1"/>
    <col min="11270" max="11270" width="9.5" style="22" bestFit="1" customWidth="1"/>
    <col min="11271" max="11272" width="9" style="22"/>
    <col min="11273" max="11273" width="2.25" style="22" customWidth="1"/>
    <col min="11274" max="11521" width="9" style="22"/>
    <col min="11522" max="11522" width="15.875" style="22" customWidth="1"/>
    <col min="11523" max="11523" width="11.875" style="22" customWidth="1"/>
    <col min="11524" max="11524" width="1.875" style="22" customWidth="1"/>
    <col min="11525" max="11525" width="8" style="22" customWidth="1"/>
    <col min="11526" max="11526" width="9.5" style="22" bestFit="1" customWidth="1"/>
    <col min="11527" max="11528" width="9" style="22"/>
    <col min="11529" max="11529" width="2.25" style="22" customWidth="1"/>
    <col min="11530" max="11777" width="9" style="22"/>
    <col min="11778" max="11778" width="15.875" style="22" customWidth="1"/>
    <col min="11779" max="11779" width="11.875" style="22" customWidth="1"/>
    <col min="11780" max="11780" width="1.875" style="22" customWidth="1"/>
    <col min="11781" max="11781" width="8" style="22" customWidth="1"/>
    <col min="11782" max="11782" width="9.5" style="22" bestFit="1" customWidth="1"/>
    <col min="11783" max="11784" width="9" style="22"/>
    <col min="11785" max="11785" width="2.25" style="22" customWidth="1"/>
    <col min="11786" max="12033" width="9" style="22"/>
    <col min="12034" max="12034" width="15.875" style="22" customWidth="1"/>
    <col min="12035" max="12035" width="11.875" style="22" customWidth="1"/>
    <col min="12036" max="12036" width="1.875" style="22" customWidth="1"/>
    <col min="12037" max="12037" width="8" style="22" customWidth="1"/>
    <col min="12038" max="12038" width="9.5" style="22" bestFit="1" customWidth="1"/>
    <col min="12039" max="12040" width="9" style="22"/>
    <col min="12041" max="12041" width="2.25" style="22" customWidth="1"/>
    <col min="12042" max="12289" width="9" style="22"/>
    <col min="12290" max="12290" width="15.875" style="22" customWidth="1"/>
    <col min="12291" max="12291" width="11.875" style="22" customWidth="1"/>
    <col min="12292" max="12292" width="1.875" style="22" customWidth="1"/>
    <col min="12293" max="12293" width="8" style="22" customWidth="1"/>
    <col min="12294" max="12294" width="9.5" style="22" bestFit="1" customWidth="1"/>
    <col min="12295" max="12296" width="9" style="22"/>
    <col min="12297" max="12297" width="2.25" style="22" customWidth="1"/>
    <col min="12298" max="12545" width="9" style="22"/>
    <col min="12546" max="12546" width="15.875" style="22" customWidth="1"/>
    <col min="12547" max="12547" width="11.875" style="22" customWidth="1"/>
    <col min="12548" max="12548" width="1.875" style="22" customWidth="1"/>
    <col min="12549" max="12549" width="8" style="22" customWidth="1"/>
    <col min="12550" max="12550" width="9.5" style="22" bestFit="1" customWidth="1"/>
    <col min="12551" max="12552" width="9" style="22"/>
    <col min="12553" max="12553" width="2.25" style="22" customWidth="1"/>
    <col min="12554" max="12801" width="9" style="22"/>
    <col min="12802" max="12802" width="15.875" style="22" customWidth="1"/>
    <col min="12803" max="12803" width="11.875" style="22" customWidth="1"/>
    <col min="12804" max="12804" width="1.875" style="22" customWidth="1"/>
    <col min="12805" max="12805" width="8" style="22" customWidth="1"/>
    <col min="12806" max="12806" width="9.5" style="22" bestFit="1" customWidth="1"/>
    <col min="12807" max="12808" width="9" style="22"/>
    <col min="12809" max="12809" width="2.25" style="22" customWidth="1"/>
    <col min="12810" max="13057" width="9" style="22"/>
    <col min="13058" max="13058" width="15.875" style="22" customWidth="1"/>
    <col min="13059" max="13059" width="11.875" style="22" customWidth="1"/>
    <col min="13060" max="13060" width="1.875" style="22" customWidth="1"/>
    <col min="13061" max="13061" width="8" style="22" customWidth="1"/>
    <col min="13062" max="13062" width="9.5" style="22" bestFit="1" customWidth="1"/>
    <col min="13063" max="13064" width="9" style="22"/>
    <col min="13065" max="13065" width="2.25" style="22" customWidth="1"/>
    <col min="13066" max="13313" width="9" style="22"/>
    <col min="13314" max="13314" width="15.875" style="22" customWidth="1"/>
    <col min="13315" max="13315" width="11.875" style="22" customWidth="1"/>
    <col min="13316" max="13316" width="1.875" style="22" customWidth="1"/>
    <col min="13317" max="13317" width="8" style="22" customWidth="1"/>
    <col min="13318" max="13318" width="9.5" style="22" bestFit="1" customWidth="1"/>
    <col min="13319" max="13320" width="9" style="22"/>
    <col min="13321" max="13321" width="2.25" style="22" customWidth="1"/>
    <col min="13322" max="13569" width="9" style="22"/>
    <col min="13570" max="13570" width="15.875" style="22" customWidth="1"/>
    <col min="13571" max="13571" width="11.875" style="22" customWidth="1"/>
    <col min="13572" max="13572" width="1.875" style="22" customWidth="1"/>
    <col min="13573" max="13573" width="8" style="22" customWidth="1"/>
    <col min="13574" max="13574" width="9.5" style="22" bestFit="1" customWidth="1"/>
    <col min="13575" max="13576" width="9" style="22"/>
    <col min="13577" max="13577" width="2.25" style="22" customWidth="1"/>
    <col min="13578" max="13825" width="9" style="22"/>
    <col min="13826" max="13826" width="15.875" style="22" customWidth="1"/>
    <col min="13827" max="13827" width="11.875" style="22" customWidth="1"/>
    <col min="13828" max="13828" width="1.875" style="22" customWidth="1"/>
    <col min="13829" max="13829" width="8" style="22" customWidth="1"/>
    <col min="13830" max="13830" width="9.5" style="22" bestFit="1" customWidth="1"/>
    <col min="13831" max="13832" width="9" style="22"/>
    <col min="13833" max="13833" width="2.25" style="22" customWidth="1"/>
    <col min="13834" max="14081" width="9" style="22"/>
    <col min="14082" max="14082" width="15.875" style="22" customWidth="1"/>
    <col min="14083" max="14083" width="11.875" style="22" customWidth="1"/>
    <col min="14084" max="14084" width="1.875" style="22" customWidth="1"/>
    <col min="14085" max="14085" width="8" style="22" customWidth="1"/>
    <col min="14086" max="14086" width="9.5" style="22" bestFit="1" customWidth="1"/>
    <col min="14087" max="14088" width="9" style="22"/>
    <col min="14089" max="14089" width="2.25" style="22" customWidth="1"/>
    <col min="14090" max="14337" width="9" style="22"/>
    <col min="14338" max="14338" width="15.875" style="22" customWidth="1"/>
    <col min="14339" max="14339" width="11.875" style="22" customWidth="1"/>
    <col min="14340" max="14340" width="1.875" style="22" customWidth="1"/>
    <col min="14341" max="14341" width="8" style="22" customWidth="1"/>
    <col min="14342" max="14342" width="9.5" style="22" bestFit="1" customWidth="1"/>
    <col min="14343" max="14344" width="9" style="22"/>
    <col min="14345" max="14345" width="2.25" style="22" customWidth="1"/>
    <col min="14346" max="14593" width="9" style="22"/>
    <col min="14594" max="14594" width="15.875" style="22" customWidth="1"/>
    <col min="14595" max="14595" width="11.875" style="22" customWidth="1"/>
    <col min="14596" max="14596" width="1.875" style="22" customWidth="1"/>
    <col min="14597" max="14597" width="8" style="22" customWidth="1"/>
    <col min="14598" max="14598" width="9.5" style="22" bestFit="1" customWidth="1"/>
    <col min="14599" max="14600" width="9" style="22"/>
    <col min="14601" max="14601" width="2.25" style="22" customWidth="1"/>
    <col min="14602" max="14849" width="9" style="22"/>
    <col min="14850" max="14850" width="15.875" style="22" customWidth="1"/>
    <col min="14851" max="14851" width="11.875" style="22" customWidth="1"/>
    <col min="14852" max="14852" width="1.875" style="22" customWidth="1"/>
    <col min="14853" max="14853" width="8" style="22" customWidth="1"/>
    <col min="14854" max="14854" width="9.5" style="22" bestFit="1" customWidth="1"/>
    <col min="14855" max="14856" width="9" style="22"/>
    <col min="14857" max="14857" width="2.25" style="22" customWidth="1"/>
    <col min="14858" max="15105" width="9" style="22"/>
    <col min="15106" max="15106" width="15.875" style="22" customWidth="1"/>
    <col min="15107" max="15107" width="11.875" style="22" customWidth="1"/>
    <col min="15108" max="15108" width="1.875" style="22" customWidth="1"/>
    <col min="15109" max="15109" width="8" style="22" customWidth="1"/>
    <col min="15110" max="15110" width="9.5" style="22" bestFit="1" customWidth="1"/>
    <col min="15111" max="15112" width="9" style="22"/>
    <col min="15113" max="15113" width="2.25" style="22" customWidth="1"/>
    <col min="15114" max="15361" width="9" style="22"/>
    <col min="15362" max="15362" width="15.875" style="22" customWidth="1"/>
    <col min="15363" max="15363" width="11.875" style="22" customWidth="1"/>
    <col min="15364" max="15364" width="1.875" style="22" customWidth="1"/>
    <col min="15365" max="15365" width="8" style="22" customWidth="1"/>
    <col min="15366" max="15366" width="9.5" style="22" bestFit="1" customWidth="1"/>
    <col min="15367" max="15368" width="9" style="22"/>
    <col min="15369" max="15369" width="2.25" style="22" customWidth="1"/>
    <col min="15370" max="15617" width="9" style="22"/>
    <col min="15618" max="15618" width="15.875" style="22" customWidth="1"/>
    <col min="15619" max="15619" width="11.875" style="22" customWidth="1"/>
    <col min="15620" max="15620" width="1.875" style="22" customWidth="1"/>
    <col min="15621" max="15621" width="8" style="22" customWidth="1"/>
    <col min="15622" max="15622" width="9.5" style="22" bestFit="1" customWidth="1"/>
    <col min="15623" max="15624" width="9" style="22"/>
    <col min="15625" max="15625" width="2.25" style="22" customWidth="1"/>
    <col min="15626" max="15873" width="9" style="22"/>
    <col min="15874" max="15874" width="15.875" style="22" customWidth="1"/>
    <col min="15875" max="15875" width="11.875" style="22" customWidth="1"/>
    <col min="15876" max="15876" width="1.875" style="22" customWidth="1"/>
    <col min="15877" max="15877" width="8" style="22" customWidth="1"/>
    <col min="15878" max="15878" width="9.5" style="22" bestFit="1" customWidth="1"/>
    <col min="15879" max="15880" width="9" style="22"/>
    <col min="15881" max="15881" width="2.25" style="22" customWidth="1"/>
    <col min="15882" max="16129" width="9" style="22"/>
    <col min="16130" max="16130" width="15.875" style="22" customWidth="1"/>
    <col min="16131" max="16131" width="11.875" style="22" customWidth="1"/>
    <col min="16132" max="16132" width="1.875" style="22" customWidth="1"/>
    <col min="16133" max="16133" width="8" style="22" customWidth="1"/>
    <col min="16134" max="16134" width="9.5" style="22" bestFit="1" customWidth="1"/>
    <col min="16135" max="16136" width="9" style="22"/>
    <col min="16137" max="16137" width="2.25" style="22" customWidth="1"/>
    <col min="16138" max="16384" width="9" style="22"/>
  </cols>
  <sheetData>
    <row r="1" spans="2:8" x14ac:dyDescent="0.15">
      <c r="C1" s="23"/>
    </row>
    <row r="2" spans="2:8" x14ac:dyDescent="0.15">
      <c r="B2" s="86" t="s">
        <v>95</v>
      </c>
      <c r="C2" s="87">
        <v>500000</v>
      </c>
      <c r="E2" s="163" t="s">
        <v>38</v>
      </c>
    </row>
    <row r="3" spans="2:8" x14ac:dyDescent="0.15">
      <c r="B3" s="86" t="s">
        <v>96</v>
      </c>
      <c r="C3" s="87">
        <v>1</v>
      </c>
      <c r="F3" s="23" t="s">
        <v>24</v>
      </c>
      <c r="G3" s="23" t="s">
        <v>25</v>
      </c>
      <c r="H3" s="23" t="s">
        <v>97</v>
      </c>
    </row>
    <row r="4" spans="2:8" x14ac:dyDescent="0.15">
      <c r="B4" s="86" t="s">
        <v>26</v>
      </c>
      <c r="C4" s="87">
        <v>2</v>
      </c>
      <c r="E4" s="23">
        <v>5000</v>
      </c>
      <c r="F4" s="164">
        <f>C14</f>
        <v>2500000</v>
      </c>
      <c r="G4" s="164">
        <f>C13</f>
        <v>2450000</v>
      </c>
      <c r="H4" s="164">
        <f>C15</f>
        <v>50000</v>
      </c>
    </row>
    <row r="5" spans="2:8" x14ac:dyDescent="0.15">
      <c r="B5" s="86" t="s">
        <v>98</v>
      </c>
      <c r="C5" s="87">
        <v>5</v>
      </c>
      <c r="E5" s="165">
        <v>1000</v>
      </c>
      <c r="F5" s="166">
        <v>500000</v>
      </c>
      <c r="G5" s="166">
        <v>890000</v>
      </c>
      <c r="H5" s="166">
        <v>-390000</v>
      </c>
    </row>
    <row r="6" spans="2:8" x14ac:dyDescent="0.15">
      <c r="B6" s="86" t="s">
        <v>99</v>
      </c>
      <c r="C6" s="87">
        <v>50</v>
      </c>
      <c r="E6" s="167">
        <v>10000</v>
      </c>
      <c r="F6" s="167">
        <v>5000000</v>
      </c>
      <c r="G6" s="167">
        <v>4400000</v>
      </c>
      <c r="H6" s="167">
        <v>600000</v>
      </c>
    </row>
    <row r="7" spans="2:8" x14ac:dyDescent="0.15">
      <c r="B7" s="86" t="s">
        <v>100</v>
      </c>
      <c r="C7" s="87">
        <v>20</v>
      </c>
    </row>
    <row r="8" spans="2:8" x14ac:dyDescent="0.15">
      <c r="B8" s="86" t="s">
        <v>101</v>
      </c>
      <c r="C8" s="87">
        <v>60</v>
      </c>
      <c r="E8" s="163" t="s">
        <v>102</v>
      </c>
    </row>
    <row r="9" spans="2:8" x14ac:dyDescent="0.15">
      <c r="B9" s="86" t="s">
        <v>103</v>
      </c>
      <c r="C9" s="87">
        <v>500</v>
      </c>
      <c r="E9" s="144">
        <f>$C$17</f>
        <v>4545.454545454545</v>
      </c>
      <c r="F9" s="90">
        <v>-1000000</v>
      </c>
    </row>
    <row r="10" spans="2:8" x14ac:dyDescent="0.15">
      <c r="E10" s="144">
        <f t="shared" ref="E10:E12" si="0">$C$17</f>
        <v>4545.454545454545</v>
      </c>
      <c r="F10" s="91">
        <v>0</v>
      </c>
    </row>
    <row r="11" spans="2:8" x14ac:dyDescent="0.15">
      <c r="B11" s="86" t="s">
        <v>104</v>
      </c>
      <c r="C11" s="168">
        <v>5000</v>
      </c>
      <c r="E11" s="144">
        <f t="shared" si="0"/>
        <v>4545.454545454545</v>
      </c>
      <c r="F11" s="145">
        <f>C18</f>
        <v>2272727.2727272725</v>
      </c>
    </row>
    <row r="12" spans="2:8" x14ac:dyDescent="0.15">
      <c r="B12" s="86" t="s">
        <v>27</v>
      </c>
      <c r="C12" s="88">
        <f>C3*C6+C4*C7+C5*C8</f>
        <v>390</v>
      </c>
      <c r="E12" s="169">
        <f t="shared" si="0"/>
        <v>4545.454545454545</v>
      </c>
      <c r="F12" s="92">
        <v>6000000</v>
      </c>
    </row>
    <row r="13" spans="2:8" x14ac:dyDescent="0.15">
      <c r="B13" s="86" t="s">
        <v>25</v>
      </c>
      <c r="C13" s="88">
        <f>C2+C12*C11</f>
        <v>2450000</v>
      </c>
    </row>
    <row r="14" spans="2:8" x14ac:dyDescent="0.15">
      <c r="B14" s="86" t="s">
        <v>24</v>
      </c>
      <c r="C14" s="88">
        <f>C11*C9</f>
        <v>2500000</v>
      </c>
      <c r="H14" s="22"/>
    </row>
    <row r="15" spans="2:8" x14ac:dyDescent="0.15">
      <c r="B15" s="86" t="s">
        <v>97</v>
      </c>
      <c r="C15" s="88">
        <f>C14-C13</f>
        <v>50000</v>
      </c>
    </row>
    <row r="16" spans="2:8" x14ac:dyDescent="0.15">
      <c r="F16" s="164"/>
    </row>
    <row r="17" spans="2:9" x14ac:dyDescent="0.15">
      <c r="B17" s="86" t="s">
        <v>105</v>
      </c>
      <c r="C17" s="89">
        <f>C2/(C9-C12)</f>
        <v>4545.454545454545</v>
      </c>
      <c r="E17" s="168" t="s">
        <v>167</v>
      </c>
      <c r="F17" s="167" t="str">
        <f>"销售价格="&amp;C9</f>
        <v>销售价格=500</v>
      </c>
      <c r="I17" s="23"/>
    </row>
    <row r="18" spans="2:9" x14ac:dyDescent="0.15">
      <c r="B18" s="86" t="s">
        <v>106</v>
      </c>
      <c r="C18" s="89">
        <f>C17*C9</f>
        <v>2272727.2727272725</v>
      </c>
    </row>
  </sheetData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4294967293" verticalDpi="4294967293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autoPict="0">
                <anchor moveWithCells="1" sizeWithCells="1">
                  <from>
                    <xdr:col>5</xdr:col>
                    <xdr:colOff>390525</xdr:colOff>
                    <xdr:row>19</xdr:row>
                    <xdr:rowOff>133350</xdr:rowOff>
                  </from>
                  <to>
                    <xdr:col>5</xdr:col>
                    <xdr:colOff>714375</xdr:colOff>
                    <xdr:row>21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showGridLines="0" zoomScaleNormal="100" workbookViewId="0">
      <selection activeCell="G16" sqref="G16"/>
    </sheetView>
  </sheetViews>
  <sheetFormatPr defaultRowHeight="13.5" x14ac:dyDescent="0.15"/>
  <cols>
    <col min="1" max="1" width="13.875" style="15" bestFit="1" customWidth="1"/>
    <col min="2" max="2" width="2.25" style="15" customWidth="1"/>
    <col min="3" max="3" width="10.25" style="15" bestFit="1" customWidth="1"/>
    <col min="4" max="6" width="6.25" style="15" bestFit="1" customWidth="1"/>
    <col min="7" max="7" width="8" style="15" customWidth="1"/>
    <col min="8" max="8" width="9" style="15"/>
    <col min="9" max="9" width="2.25" style="15" customWidth="1"/>
    <col min="10" max="10" width="2.375" style="15" customWidth="1"/>
    <col min="11" max="256" width="9" style="15"/>
    <col min="257" max="257" width="1.125" style="15" customWidth="1"/>
    <col min="258" max="258" width="1.375" style="15" customWidth="1"/>
    <col min="259" max="259" width="9.75" style="15" bestFit="1" customWidth="1"/>
    <col min="260" max="262" width="7.375" style="15" customWidth="1"/>
    <col min="263" max="263" width="8" style="15" customWidth="1"/>
    <col min="264" max="264" width="9" style="15"/>
    <col min="265" max="265" width="2" style="15" customWidth="1"/>
    <col min="266" max="266" width="2.375" style="15" customWidth="1"/>
    <col min="267" max="512" width="9" style="15"/>
    <col min="513" max="513" width="1.125" style="15" customWidth="1"/>
    <col min="514" max="514" width="1.375" style="15" customWidth="1"/>
    <col min="515" max="515" width="9.75" style="15" bestFit="1" customWidth="1"/>
    <col min="516" max="518" width="7.375" style="15" customWidth="1"/>
    <col min="519" max="519" width="8" style="15" customWidth="1"/>
    <col min="520" max="520" width="9" style="15"/>
    <col min="521" max="521" width="2" style="15" customWidth="1"/>
    <col min="522" max="522" width="2.375" style="15" customWidth="1"/>
    <col min="523" max="768" width="9" style="15"/>
    <col min="769" max="769" width="1.125" style="15" customWidth="1"/>
    <col min="770" max="770" width="1.375" style="15" customWidth="1"/>
    <col min="771" max="771" width="9.75" style="15" bestFit="1" customWidth="1"/>
    <col min="772" max="774" width="7.375" style="15" customWidth="1"/>
    <col min="775" max="775" width="8" style="15" customWidth="1"/>
    <col min="776" max="776" width="9" style="15"/>
    <col min="777" max="777" width="2" style="15" customWidth="1"/>
    <col min="778" max="778" width="2.375" style="15" customWidth="1"/>
    <col min="779" max="1024" width="9" style="15"/>
    <col min="1025" max="1025" width="1.125" style="15" customWidth="1"/>
    <col min="1026" max="1026" width="1.375" style="15" customWidth="1"/>
    <col min="1027" max="1027" width="9.75" style="15" bestFit="1" customWidth="1"/>
    <col min="1028" max="1030" width="7.375" style="15" customWidth="1"/>
    <col min="1031" max="1031" width="8" style="15" customWidth="1"/>
    <col min="1032" max="1032" width="9" style="15"/>
    <col min="1033" max="1033" width="2" style="15" customWidth="1"/>
    <col min="1034" max="1034" width="2.375" style="15" customWidth="1"/>
    <col min="1035" max="1280" width="9" style="15"/>
    <col min="1281" max="1281" width="1.125" style="15" customWidth="1"/>
    <col min="1282" max="1282" width="1.375" style="15" customWidth="1"/>
    <col min="1283" max="1283" width="9.75" style="15" bestFit="1" customWidth="1"/>
    <col min="1284" max="1286" width="7.375" style="15" customWidth="1"/>
    <col min="1287" max="1287" width="8" style="15" customWidth="1"/>
    <col min="1288" max="1288" width="9" style="15"/>
    <col min="1289" max="1289" width="2" style="15" customWidth="1"/>
    <col min="1290" max="1290" width="2.375" style="15" customWidth="1"/>
    <col min="1291" max="1536" width="9" style="15"/>
    <col min="1537" max="1537" width="1.125" style="15" customWidth="1"/>
    <col min="1538" max="1538" width="1.375" style="15" customWidth="1"/>
    <col min="1539" max="1539" width="9.75" style="15" bestFit="1" customWidth="1"/>
    <col min="1540" max="1542" width="7.375" style="15" customWidth="1"/>
    <col min="1543" max="1543" width="8" style="15" customWidth="1"/>
    <col min="1544" max="1544" width="9" style="15"/>
    <col min="1545" max="1545" width="2" style="15" customWidth="1"/>
    <col min="1546" max="1546" width="2.375" style="15" customWidth="1"/>
    <col min="1547" max="1792" width="9" style="15"/>
    <col min="1793" max="1793" width="1.125" style="15" customWidth="1"/>
    <col min="1794" max="1794" width="1.375" style="15" customWidth="1"/>
    <col min="1795" max="1795" width="9.75" style="15" bestFit="1" customWidth="1"/>
    <col min="1796" max="1798" width="7.375" style="15" customWidth="1"/>
    <col min="1799" max="1799" width="8" style="15" customWidth="1"/>
    <col min="1800" max="1800" width="9" style="15"/>
    <col min="1801" max="1801" width="2" style="15" customWidth="1"/>
    <col min="1802" max="1802" width="2.375" style="15" customWidth="1"/>
    <col min="1803" max="2048" width="9" style="15"/>
    <col min="2049" max="2049" width="1.125" style="15" customWidth="1"/>
    <col min="2050" max="2050" width="1.375" style="15" customWidth="1"/>
    <col min="2051" max="2051" width="9.75" style="15" bestFit="1" customWidth="1"/>
    <col min="2052" max="2054" width="7.375" style="15" customWidth="1"/>
    <col min="2055" max="2055" width="8" style="15" customWidth="1"/>
    <col min="2056" max="2056" width="9" style="15"/>
    <col min="2057" max="2057" width="2" style="15" customWidth="1"/>
    <col min="2058" max="2058" width="2.375" style="15" customWidth="1"/>
    <col min="2059" max="2304" width="9" style="15"/>
    <col min="2305" max="2305" width="1.125" style="15" customWidth="1"/>
    <col min="2306" max="2306" width="1.375" style="15" customWidth="1"/>
    <col min="2307" max="2307" width="9.75" style="15" bestFit="1" customWidth="1"/>
    <col min="2308" max="2310" width="7.375" style="15" customWidth="1"/>
    <col min="2311" max="2311" width="8" style="15" customWidth="1"/>
    <col min="2312" max="2312" width="9" style="15"/>
    <col min="2313" max="2313" width="2" style="15" customWidth="1"/>
    <col min="2314" max="2314" width="2.375" style="15" customWidth="1"/>
    <col min="2315" max="2560" width="9" style="15"/>
    <col min="2561" max="2561" width="1.125" style="15" customWidth="1"/>
    <col min="2562" max="2562" width="1.375" style="15" customWidth="1"/>
    <col min="2563" max="2563" width="9.75" style="15" bestFit="1" customWidth="1"/>
    <col min="2564" max="2566" width="7.375" style="15" customWidth="1"/>
    <col min="2567" max="2567" width="8" style="15" customWidth="1"/>
    <col min="2568" max="2568" width="9" style="15"/>
    <col min="2569" max="2569" width="2" style="15" customWidth="1"/>
    <col min="2570" max="2570" width="2.375" style="15" customWidth="1"/>
    <col min="2571" max="2816" width="9" style="15"/>
    <col min="2817" max="2817" width="1.125" style="15" customWidth="1"/>
    <col min="2818" max="2818" width="1.375" style="15" customWidth="1"/>
    <col min="2819" max="2819" width="9.75" style="15" bestFit="1" customWidth="1"/>
    <col min="2820" max="2822" width="7.375" style="15" customWidth="1"/>
    <col min="2823" max="2823" width="8" style="15" customWidth="1"/>
    <col min="2824" max="2824" width="9" style="15"/>
    <col min="2825" max="2825" width="2" style="15" customWidth="1"/>
    <col min="2826" max="2826" width="2.375" style="15" customWidth="1"/>
    <col min="2827" max="3072" width="9" style="15"/>
    <col min="3073" max="3073" width="1.125" style="15" customWidth="1"/>
    <col min="3074" max="3074" width="1.375" style="15" customWidth="1"/>
    <col min="3075" max="3075" width="9.75" style="15" bestFit="1" customWidth="1"/>
    <col min="3076" max="3078" width="7.375" style="15" customWidth="1"/>
    <col min="3079" max="3079" width="8" style="15" customWidth="1"/>
    <col min="3080" max="3080" width="9" style="15"/>
    <col min="3081" max="3081" width="2" style="15" customWidth="1"/>
    <col min="3082" max="3082" width="2.375" style="15" customWidth="1"/>
    <col min="3083" max="3328" width="9" style="15"/>
    <col min="3329" max="3329" width="1.125" style="15" customWidth="1"/>
    <col min="3330" max="3330" width="1.375" style="15" customWidth="1"/>
    <col min="3331" max="3331" width="9.75" style="15" bestFit="1" customWidth="1"/>
    <col min="3332" max="3334" width="7.375" style="15" customWidth="1"/>
    <col min="3335" max="3335" width="8" style="15" customWidth="1"/>
    <col min="3336" max="3336" width="9" style="15"/>
    <col min="3337" max="3337" width="2" style="15" customWidth="1"/>
    <col min="3338" max="3338" width="2.375" style="15" customWidth="1"/>
    <col min="3339" max="3584" width="9" style="15"/>
    <col min="3585" max="3585" width="1.125" style="15" customWidth="1"/>
    <col min="3586" max="3586" width="1.375" style="15" customWidth="1"/>
    <col min="3587" max="3587" width="9.75" style="15" bestFit="1" customWidth="1"/>
    <col min="3588" max="3590" width="7.375" style="15" customWidth="1"/>
    <col min="3591" max="3591" width="8" style="15" customWidth="1"/>
    <col min="3592" max="3592" width="9" style="15"/>
    <col min="3593" max="3593" width="2" style="15" customWidth="1"/>
    <col min="3594" max="3594" width="2.375" style="15" customWidth="1"/>
    <col min="3595" max="3840" width="9" style="15"/>
    <col min="3841" max="3841" width="1.125" style="15" customWidth="1"/>
    <col min="3842" max="3842" width="1.375" style="15" customWidth="1"/>
    <col min="3843" max="3843" width="9.75" style="15" bestFit="1" customWidth="1"/>
    <col min="3844" max="3846" width="7.375" style="15" customWidth="1"/>
    <col min="3847" max="3847" width="8" style="15" customWidth="1"/>
    <col min="3848" max="3848" width="9" style="15"/>
    <col min="3849" max="3849" width="2" style="15" customWidth="1"/>
    <col min="3850" max="3850" width="2.375" style="15" customWidth="1"/>
    <col min="3851" max="4096" width="9" style="15"/>
    <col min="4097" max="4097" width="1.125" style="15" customWidth="1"/>
    <col min="4098" max="4098" width="1.375" style="15" customWidth="1"/>
    <col min="4099" max="4099" width="9.75" style="15" bestFit="1" customWidth="1"/>
    <col min="4100" max="4102" width="7.375" style="15" customWidth="1"/>
    <col min="4103" max="4103" width="8" style="15" customWidth="1"/>
    <col min="4104" max="4104" width="9" style="15"/>
    <col min="4105" max="4105" width="2" style="15" customWidth="1"/>
    <col min="4106" max="4106" width="2.375" style="15" customWidth="1"/>
    <col min="4107" max="4352" width="9" style="15"/>
    <col min="4353" max="4353" width="1.125" style="15" customWidth="1"/>
    <col min="4354" max="4354" width="1.375" style="15" customWidth="1"/>
    <col min="4355" max="4355" width="9.75" style="15" bestFit="1" customWidth="1"/>
    <col min="4356" max="4358" width="7.375" style="15" customWidth="1"/>
    <col min="4359" max="4359" width="8" style="15" customWidth="1"/>
    <col min="4360" max="4360" width="9" style="15"/>
    <col min="4361" max="4361" width="2" style="15" customWidth="1"/>
    <col min="4362" max="4362" width="2.375" style="15" customWidth="1"/>
    <col min="4363" max="4608" width="9" style="15"/>
    <col min="4609" max="4609" width="1.125" style="15" customWidth="1"/>
    <col min="4610" max="4610" width="1.375" style="15" customWidth="1"/>
    <col min="4611" max="4611" width="9.75" style="15" bestFit="1" customWidth="1"/>
    <col min="4612" max="4614" width="7.375" style="15" customWidth="1"/>
    <col min="4615" max="4615" width="8" style="15" customWidth="1"/>
    <col min="4616" max="4616" width="9" style="15"/>
    <col min="4617" max="4617" width="2" style="15" customWidth="1"/>
    <col min="4618" max="4618" width="2.375" style="15" customWidth="1"/>
    <col min="4619" max="4864" width="9" style="15"/>
    <col min="4865" max="4865" width="1.125" style="15" customWidth="1"/>
    <col min="4866" max="4866" width="1.375" style="15" customWidth="1"/>
    <col min="4867" max="4867" width="9.75" style="15" bestFit="1" customWidth="1"/>
    <col min="4868" max="4870" width="7.375" style="15" customWidth="1"/>
    <col min="4871" max="4871" width="8" style="15" customWidth="1"/>
    <col min="4872" max="4872" width="9" style="15"/>
    <col min="4873" max="4873" width="2" style="15" customWidth="1"/>
    <col min="4874" max="4874" width="2.375" style="15" customWidth="1"/>
    <col min="4875" max="5120" width="9" style="15"/>
    <col min="5121" max="5121" width="1.125" style="15" customWidth="1"/>
    <col min="5122" max="5122" width="1.375" style="15" customWidth="1"/>
    <col min="5123" max="5123" width="9.75" style="15" bestFit="1" customWidth="1"/>
    <col min="5124" max="5126" width="7.375" style="15" customWidth="1"/>
    <col min="5127" max="5127" width="8" style="15" customWidth="1"/>
    <col min="5128" max="5128" width="9" style="15"/>
    <col min="5129" max="5129" width="2" style="15" customWidth="1"/>
    <col min="5130" max="5130" width="2.375" style="15" customWidth="1"/>
    <col min="5131" max="5376" width="9" style="15"/>
    <col min="5377" max="5377" width="1.125" style="15" customWidth="1"/>
    <col min="5378" max="5378" width="1.375" style="15" customWidth="1"/>
    <col min="5379" max="5379" width="9.75" style="15" bestFit="1" customWidth="1"/>
    <col min="5380" max="5382" width="7.375" style="15" customWidth="1"/>
    <col min="5383" max="5383" width="8" style="15" customWidth="1"/>
    <col min="5384" max="5384" width="9" style="15"/>
    <col min="5385" max="5385" width="2" style="15" customWidth="1"/>
    <col min="5386" max="5386" width="2.375" style="15" customWidth="1"/>
    <col min="5387" max="5632" width="9" style="15"/>
    <col min="5633" max="5633" width="1.125" style="15" customWidth="1"/>
    <col min="5634" max="5634" width="1.375" style="15" customWidth="1"/>
    <col min="5635" max="5635" width="9.75" style="15" bestFit="1" customWidth="1"/>
    <col min="5636" max="5638" width="7.375" style="15" customWidth="1"/>
    <col min="5639" max="5639" width="8" style="15" customWidth="1"/>
    <col min="5640" max="5640" width="9" style="15"/>
    <col min="5641" max="5641" width="2" style="15" customWidth="1"/>
    <col min="5642" max="5642" width="2.375" style="15" customWidth="1"/>
    <col min="5643" max="5888" width="9" style="15"/>
    <col min="5889" max="5889" width="1.125" style="15" customWidth="1"/>
    <col min="5890" max="5890" width="1.375" style="15" customWidth="1"/>
    <col min="5891" max="5891" width="9.75" style="15" bestFit="1" customWidth="1"/>
    <col min="5892" max="5894" width="7.375" style="15" customWidth="1"/>
    <col min="5895" max="5895" width="8" style="15" customWidth="1"/>
    <col min="5896" max="5896" width="9" style="15"/>
    <col min="5897" max="5897" width="2" style="15" customWidth="1"/>
    <col min="5898" max="5898" width="2.375" style="15" customWidth="1"/>
    <col min="5899" max="6144" width="9" style="15"/>
    <col min="6145" max="6145" width="1.125" style="15" customWidth="1"/>
    <col min="6146" max="6146" width="1.375" style="15" customWidth="1"/>
    <col min="6147" max="6147" width="9.75" style="15" bestFit="1" customWidth="1"/>
    <col min="6148" max="6150" width="7.375" style="15" customWidth="1"/>
    <col min="6151" max="6151" width="8" style="15" customWidth="1"/>
    <col min="6152" max="6152" width="9" style="15"/>
    <col min="6153" max="6153" width="2" style="15" customWidth="1"/>
    <col min="6154" max="6154" width="2.375" style="15" customWidth="1"/>
    <col min="6155" max="6400" width="9" style="15"/>
    <col min="6401" max="6401" width="1.125" style="15" customWidth="1"/>
    <col min="6402" max="6402" width="1.375" style="15" customWidth="1"/>
    <col min="6403" max="6403" width="9.75" style="15" bestFit="1" customWidth="1"/>
    <col min="6404" max="6406" width="7.375" style="15" customWidth="1"/>
    <col min="6407" max="6407" width="8" style="15" customWidth="1"/>
    <col min="6408" max="6408" width="9" style="15"/>
    <col min="6409" max="6409" width="2" style="15" customWidth="1"/>
    <col min="6410" max="6410" width="2.375" style="15" customWidth="1"/>
    <col min="6411" max="6656" width="9" style="15"/>
    <col min="6657" max="6657" width="1.125" style="15" customWidth="1"/>
    <col min="6658" max="6658" width="1.375" style="15" customWidth="1"/>
    <col min="6659" max="6659" width="9.75" style="15" bestFit="1" customWidth="1"/>
    <col min="6660" max="6662" width="7.375" style="15" customWidth="1"/>
    <col min="6663" max="6663" width="8" style="15" customWidth="1"/>
    <col min="6664" max="6664" width="9" style="15"/>
    <col min="6665" max="6665" width="2" style="15" customWidth="1"/>
    <col min="6666" max="6666" width="2.375" style="15" customWidth="1"/>
    <col min="6667" max="6912" width="9" style="15"/>
    <col min="6913" max="6913" width="1.125" style="15" customWidth="1"/>
    <col min="6914" max="6914" width="1.375" style="15" customWidth="1"/>
    <col min="6915" max="6915" width="9.75" style="15" bestFit="1" customWidth="1"/>
    <col min="6916" max="6918" width="7.375" style="15" customWidth="1"/>
    <col min="6919" max="6919" width="8" style="15" customWidth="1"/>
    <col min="6920" max="6920" width="9" style="15"/>
    <col min="6921" max="6921" width="2" style="15" customWidth="1"/>
    <col min="6922" max="6922" width="2.375" style="15" customWidth="1"/>
    <col min="6923" max="7168" width="9" style="15"/>
    <col min="7169" max="7169" width="1.125" style="15" customWidth="1"/>
    <col min="7170" max="7170" width="1.375" style="15" customWidth="1"/>
    <col min="7171" max="7171" width="9.75" style="15" bestFit="1" customWidth="1"/>
    <col min="7172" max="7174" width="7.375" style="15" customWidth="1"/>
    <col min="7175" max="7175" width="8" style="15" customWidth="1"/>
    <col min="7176" max="7176" width="9" style="15"/>
    <col min="7177" max="7177" width="2" style="15" customWidth="1"/>
    <col min="7178" max="7178" width="2.375" style="15" customWidth="1"/>
    <col min="7179" max="7424" width="9" style="15"/>
    <col min="7425" max="7425" width="1.125" style="15" customWidth="1"/>
    <col min="7426" max="7426" width="1.375" style="15" customWidth="1"/>
    <col min="7427" max="7427" width="9.75" style="15" bestFit="1" customWidth="1"/>
    <col min="7428" max="7430" width="7.375" style="15" customWidth="1"/>
    <col min="7431" max="7431" width="8" style="15" customWidth="1"/>
    <col min="7432" max="7432" width="9" style="15"/>
    <col min="7433" max="7433" width="2" style="15" customWidth="1"/>
    <col min="7434" max="7434" width="2.375" style="15" customWidth="1"/>
    <col min="7435" max="7680" width="9" style="15"/>
    <col min="7681" max="7681" width="1.125" style="15" customWidth="1"/>
    <col min="7682" max="7682" width="1.375" style="15" customWidth="1"/>
    <col min="7683" max="7683" width="9.75" style="15" bestFit="1" customWidth="1"/>
    <col min="7684" max="7686" width="7.375" style="15" customWidth="1"/>
    <col min="7687" max="7687" width="8" style="15" customWidth="1"/>
    <col min="7688" max="7688" width="9" style="15"/>
    <col min="7689" max="7689" width="2" style="15" customWidth="1"/>
    <col min="7690" max="7690" width="2.375" style="15" customWidth="1"/>
    <col min="7691" max="7936" width="9" style="15"/>
    <col min="7937" max="7937" width="1.125" style="15" customWidth="1"/>
    <col min="7938" max="7938" width="1.375" style="15" customWidth="1"/>
    <col min="7939" max="7939" width="9.75" style="15" bestFit="1" customWidth="1"/>
    <col min="7940" max="7942" width="7.375" style="15" customWidth="1"/>
    <col min="7943" max="7943" width="8" style="15" customWidth="1"/>
    <col min="7944" max="7944" width="9" style="15"/>
    <col min="7945" max="7945" width="2" style="15" customWidth="1"/>
    <col min="7946" max="7946" width="2.375" style="15" customWidth="1"/>
    <col min="7947" max="8192" width="9" style="15"/>
    <col min="8193" max="8193" width="1.125" style="15" customWidth="1"/>
    <col min="8194" max="8194" width="1.375" style="15" customWidth="1"/>
    <col min="8195" max="8195" width="9.75" style="15" bestFit="1" customWidth="1"/>
    <col min="8196" max="8198" width="7.375" style="15" customWidth="1"/>
    <col min="8199" max="8199" width="8" style="15" customWidth="1"/>
    <col min="8200" max="8200" width="9" style="15"/>
    <col min="8201" max="8201" width="2" style="15" customWidth="1"/>
    <col min="8202" max="8202" width="2.375" style="15" customWidth="1"/>
    <col min="8203" max="8448" width="9" style="15"/>
    <col min="8449" max="8449" width="1.125" style="15" customWidth="1"/>
    <col min="8450" max="8450" width="1.375" style="15" customWidth="1"/>
    <col min="8451" max="8451" width="9.75" style="15" bestFit="1" customWidth="1"/>
    <col min="8452" max="8454" width="7.375" style="15" customWidth="1"/>
    <col min="8455" max="8455" width="8" style="15" customWidth="1"/>
    <col min="8456" max="8456" width="9" style="15"/>
    <col min="8457" max="8457" width="2" style="15" customWidth="1"/>
    <col min="8458" max="8458" width="2.375" style="15" customWidth="1"/>
    <col min="8459" max="8704" width="9" style="15"/>
    <col min="8705" max="8705" width="1.125" style="15" customWidth="1"/>
    <col min="8706" max="8706" width="1.375" style="15" customWidth="1"/>
    <col min="8707" max="8707" width="9.75" style="15" bestFit="1" customWidth="1"/>
    <col min="8708" max="8710" width="7.375" style="15" customWidth="1"/>
    <col min="8711" max="8711" width="8" style="15" customWidth="1"/>
    <col min="8712" max="8712" width="9" style="15"/>
    <col min="8713" max="8713" width="2" style="15" customWidth="1"/>
    <col min="8714" max="8714" width="2.375" style="15" customWidth="1"/>
    <col min="8715" max="8960" width="9" style="15"/>
    <col min="8961" max="8961" width="1.125" style="15" customWidth="1"/>
    <col min="8962" max="8962" width="1.375" style="15" customWidth="1"/>
    <col min="8963" max="8963" width="9.75" style="15" bestFit="1" customWidth="1"/>
    <col min="8964" max="8966" width="7.375" style="15" customWidth="1"/>
    <col min="8967" max="8967" width="8" style="15" customWidth="1"/>
    <col min="8968" max="8968" width="9" style="15"/>
    <col min="8969" max="8969" width="2" style="15" customWidth="1"/>
    <col min="8970" max="8970" width="2.375" style="15" customWidth="1"/>
    <col min="8971" max="9216" width="9" style="15"/>
    <col min="9217" max="9217" width="1.125" style="15" customWidth="1"/>
    <col min="9218" max="9218" width="1.375" style="15" customWidth="1"/>
    <col min="9219" max="9219" width="9.75" style="15" bestFit="1" customWidth="1"/>
    <col min="9220" max="9222" width="7.375" style="15" customWidth="1"/>
    <col min="9223" max="9223" width="8" style="15" customWidth="1"/>
    <col min="9224" max="9224" width="9" style="15"/>
    <col min="9225" max="9225" width="2" style="15" customWidth="1"/>
    <col min="9226" max="9226" width="2.375" style="15" customWidth="1"/>
    <col min="9227" max="9472" width="9" style="15"/>
    <col min="9473" max="9473" width="1.125" style="15" customWidth="1"/>
    <col min="9474" max="9474" width="1.375" style="15" customWidth="1"/>
    <col min="9475" max="9475" width="9.75" style="15" bestFit="1" customWidth="1"/>
    <col min="9476" max="9478" width="7.375" style="15" customWidth="1"/>
    <col min="9479" max="9479" width="8" style="15" customWidth="1"/>
    <col min="9480" max="9480" width="9" style="15"/>
    <col min="9481" max="9481" width="2" style="15" customWidth="1"/>
    <col min="9482" max="9482" width="2.375" style="15" customWidth="1"/>
    <col min="9483" max="9728" width="9" style="15"/>
    <col min="9729" max="9729" width="1.125" style="15" customWidth="1"/>
    <col min="9730" max="9730" width="1.375" style="15" customWidth="1"/>
    <col min="9731" max="9731" width="9.75" style="15" bestFit="1" customWidth="1"/>
    <col min="9732" max="9734" width="7.375" style="15" customWidth="1"/>
    <col min="9735" max="9735" width="8" style="15" customWidth="1"/>
    <col min="9736" max="9736" width="9" style="15"/>
    <col min="9737" max="9737" width="2" style="15" customWidth="1"/>
    <col min="9738" max="9738" width="2.375" style="15" customWidth="1"/>
    <col min="9739" max="9984" width="9" style="15"/>
    <col min="9985" max="9985" width="1.125" style="15" customWidth="1"/>
    <col min="9986" max="9986" width="1.375" style="15" customWidth="1"/>
    <col min="9987" max="9987" width="9.75" style="15" bestFit="1" customWidth="1"/>
    <col min="9988" max="9990" width="7.375" style="15" customWidth="1"/>
    <col min="9991" max="9991" width="8" style="15" customWidth="1"/>
    <col min="9992" max="9992" width="9" style="15"/>
    <col min="9993" max="9993" width="2" style="15" customWidth="1"/>
    <col min="9994" max="9994" width="2.375" style="15" customWidth="1"/>
    <col min="9995" max="10240" width="9" style="15"/>
    <col min="10241" max="10241" width="1.125" style="15" customWidth="1"/>
    <col min="10242" max="10242" width="1.375" style="15" customWidth="1"/>
    <col min="10243" max="10243" width="9.75" style="15" bestFit="1" customWidth="1"/>
    <col min="10244" max="10246" width="7.375" style="15" customWidth="1"/>
    <col min="10247" max="10247" width="8" style="15" customWidth="1"/>
    <col min="10248" max="10248" width="9" style="15"/>
    <col min="10249" max="10249" width="2" style="15" customWidth="1"/>
    <col min="10250" max="10250" width="2.375" style="15" customWidth="1"/>
    <col min="10251" max="10496" width="9" style="15"/>
    <col min="10497" max="10497" width="1.125" style="15" customWidth="1"/>
    <col min="10498" max="10498" width="1.375" style="15" customWidth="1"/>
    <col min="10499" max="10499" width="9.75" style="15" bestFit="1" customWidth="1"/>
    <col min="10500" max="10502" width="7.375" style="15" customWidth="1"/>
    <col min="10503" max="10503" width="8" style="15" customWidth="1"/>
    <col min="10504" max="10504" width="9" style="15"/>
    <col min="10505" max="10505" width="2" style="15" customWidth="1"/>
    <col min="10506" max="10506" width="2.375" style="15" customWidth="1"/>
    <col min="10507" max="10752" width="9" style="15"/>
    <col min="10753" max="10753" width="1.125" style="15" customWidth="1"/>
    <col min="10754" max="10754" width="1.375" style="15" customWidth="1"/>
    <col min="10755" max="10755" width="9.75" style="15" bestFit="1" customWidth="1"/>
    <col min="10756" max="10758" width="7.375" style="15" customWidth="1"/>
    <col min="10759" max="10759" width="8" style="15" customWidth="1"/>
    <col min="10760" max="10760" width="9" style="15"/>
    <col min="10761" max="10761" width="2" style="15" customWidth="1"/>
    <col min="10762" max="10762" width="2.375" style="15" customWidth="1"/>
    <col min="10763" max="11008" width="9" style="15"/>
    <col min="11009" max="11009" width="1.125" style="15" customWidth="1"/>
    <col min="11010" max="11010" width="1.375" style="15" customWidth="1"/>
    <col min="11011" max="11011" width="9.75" style="15" bestFit="1" customWidth="1"/>
    <col min="11012" max="11014" width="7.375" style="15" customWidth="1"/>
    <col min="11015" max="11015" width="8" style="15" customWidth="1"/>
    <col min="11016" max="11016" width="9" style="15"/>
    <col min="11017" max="11017" width="2" style="15" customWidth="1"/>
    <col min="11018" max="11018" width="2.375" style="15" customWidth="1"/>
    <col min="11019" max="11264" width="9" style="15"/>
    <col min="11265" max="11265" width="1.125" style="15" customWidth="1"/>
    <col min="11266" max="11266" width="1.375" style="15" customWidth="1"/>
    <col min="11267" max="11267" width="9.75" style="15" bestFit="1" customWidth="1"/>
    <col min="11268" max="11270" width="7.375" style="15" customWidth="1"/>
    <col min="11271" max="11271" width="8" style="15" customWidth="1"/>
    <col min="11272" max="11272" width="9" style="15"/>
    <col min="11273" max="11273" width="2" style="15" customWidth="1"/>
    <col min="11274" max="11274" width="2.375" style="15" customWidth="1"/>
    <col min="11275" max="11520" width="9" style="15"/>
    <col min="11521" max="11521" width="1.125" style="15" customWidth="1"/>
    <col min="11522" max="11522" width="1.375" style="15" customWidth="1"/>
    <col min="11523" max="11523" width="9.75" style="15" bestFit="1" customWidth="1"/>
    <col min="11524" max="11526" width="7.375" style="15" customWidth="1"/>
    <col min="11527" max="11527" width="8" style="15" customWidth="1"/>
    <col min="11528" max="11528" width="9" style="15"/>
    <col min="11529" max="11529" width="2" style="15" customWidth="1"/>
    <col min="11530" max="11530" width="2.375" style="15" customWidth="1"/>
    <col min="11531" max="11776" width="9" style="15"/>
    <col min="11777" max="11777" width="1.125" style="15" customWidth="1"/>
    <col min="11778" max="11778" width="1.375" style="15" customWidth="1"/>
    <col min="11779" max="11779" width="9.75" style="15" bestFit="1" customWidth="1"/>
    <col min="11780" max="11782" width="7.375" style="15" customWidth="1"/>
    <col min="11783" max="11783" width="8" style="15" customWidth="1"/>
    <col min="11784" max="11784" width="9" style="15"/>
    <col min="11785" max="11785" width="2" style="15" customWidth="1"/>
    <col min="11786" max="11786" width="2.375" style="15" customWidth="1"/>
    <col min="11787" max="12032" width="9" style="15"/>
    <col min="12033" max="12033" width="1.125" style="15" customWidth="1"/>
    <col min="12034" max="12034" width="1.375" style="15" customWidth="1"/>
    <col min="12035" max="12035" width="9.75" style="15" bestFit="1" customWidth="1"/>
    <col min="12036" max="12038" width="7.375" style="15" customWidth="1"/>
    <col min="12039" max="12039" width="8" style="15" customWidth="1"/>
    <col min="12040" max="12040" width="9" style="15"/>
    <col min="12041" max="12041" width="2" style="15" customWidth="1"/>
    <col min="12042" max="12042" width="2.375" style="15" customWidth="1"/>
    <col min="12043" max="12288" width="9" style="15"/>
    <col min="12289" max="12289" width="1.125" style="15" customWidth="1"/>
    <col min="12290" max="12290" width="1.375" style="15" customWidth="1"/>
    <col min="12291" max="12291" width="9.75" style="15" bestFit="1" customWidth="1"/>
    <col min="12292" max="12294" width="7.375" style="15" customWidth="1"/>
    <col min="12295" max="12295" width="8" style="15" customWidth="1"/>
    <col min="12296" max="12296" width="9" style="15"/>
    <col min="12297" max="12297" width="2" style="15" customWidth="1"/>
    <col min="12298" max="12298" width="2.375" style="15" customWidth="1"/>
    <col min="12299" max="12544" width="9" style="15"/>
    <col min="12545" max="12545" width="1.125" style="15" customWidth="1"/>
    <col min="12546" max="12546" width="1.375" style="15" customWidth="1"/>
    <col min="12547" max="12547" width="9.75" style="15" bestFit="1" customWidth="1"/>
    <col min="12548" max="12550" width="7.375" style="15" customWidth="1"/>
    <col min="12551" max="12551" width="8" style="15" customWidth="1"/>
    <col min="12552" max="12552" width="9" style="15"/>
    <col min="12553" max="12553" width="2" style="15" customWidth="1"/>
    <col min="12554" max="12554" width="2.375" style="15" customWidth="1"/>
    <col min="12555" max="12800" width="9" style="15"/>
    <col min="12801" max="12801" width="1.125" style="15" customWidth="1"/>
    <col min="12802" max="12802" width="1.375" style="15" customWidth="1"/>
    <col min="12803" max="12803" width="9.75" style="15" bestFit="1" customWidth="1"/>
    <col min="12804" max="12806" width="7.375" style="15" customWidth="1"/>
    <col min="12807" max="12807" width="8" style="15" customWidth="1"/>
    <col min="12808" max="12808" width="9" style="15"/>
    <col min="12809" max="12809" width="2" style="15" customWidth="1"/>
    <col min="12810" max="12810" width="2.375" style="15" customWidth="1"/>
    <col min="12811" max="13056" width="9" style="15"/>
    <col min="13057" max="13057" width="1.125" style="15" customWidth="1"/>
    <col min="13058" max="13058" width="1.375" style="15" customWidth="1"/>
    <col min="13059" max="13059" width="9.75" style="15" bestFit="1" customWidth="1"/>
    <col min="13060" max="13062" width="7.375" style="15" customWidth="1"/>
    <col min="13063" max="13063" width="8" style="15" customWidth="1"/>
    <col min="13064" max="13064" width="9" style="15"/>
    <col min="13065" max="13065" width="2" style="15" customWidth="1"/>
    <col min="13066" max="13066" width="2.375" style="15" customWidth="1"/>
    <col min="13067" max="13312" width="9" style="15"/>
    <col min="13313" max="13313" width="1.125" style="15" customWidth="1"/>
    <col min="13314" max="13314" width="1.375" style="15" customWidth="1"/>
    <col min="13315" max="13315" width="9.75" style="15" bestFit="1" customWidth="1"/>
    <col min="13316" max="13318" width="7.375" style="15" customWidth="1"/>
    <col min="13319" max="13319" width="8" style="15" customWidth="1"/>
    <col min="13320" max="13320" width="9" style="15"/>
    <col min="13321" max="13321" width="2" style="15" customWidth="1"/>
    <col min="13322" max="13322" width="2.375" style="15" customWidth="1"/>
    <col min="13323" max="13568" width="9" style="15"/>
    <col min="13569" max="13569" width="1.125" style="15" customWidth="1"/>
    <col min="13570" max="13570" width="1.375" style="15" customWidth="1"/>
    <col min="13571" max="13571" width="9.75" style="15" bestFit="1" customWidth="1"/>
    <col min="13572" max="13574" width="7.375" style="15" customWidth="1"/>
    <col min="13575" max="13575" width="8" style="15" customWidth="1"/>
    <col min="13576" max="13576" width="9" style="15"/>
    <col min="13577" max="13577" width="2" style="15" customWidth="1"/>
    <col min="13578" max="13578" width="2.375" style="15" customWidth="1"/>
    <col min="13579" max="13824" width="9" style="15"/>
    <col min="13825" max="13825" width="1.125" style="15" customWidth="1"/>
    <col min="13826" max="13826" width="1.375" style="15" customWidth="1"/>
    <col min="13827" max="13827" width="9.75" style="15" bestFit="1" customWidth="1"/>
    <col min="13828" max="13830" width="7.375" style="15" customWidth="1"/>
    <col min="13831" max="13831" width="8" style="15" customWidth="1"/>
    <col min="13832" max="13832" width="9" style="15"/>
    <col min="13833" max="13833" width="2" style="15" customWidth="1"/>
    <col min="13834" max="13834" width="2.375" style="15" customWidth="1"/>
    <col min="13835" max="14080" width="9" style="15"/>
    <col min="14081" max="14081" width="1.125" style="15" customWidth="1"/>
    <col min="14082" max="14082" width="1.375" style="15" customWidth="1"/>
    <col min="14083" max="14083" width="9.75" style="15" bestFit="1" customWidth="1"/>
    <col min="14084" max="14086" width="7.375" style="15" customWidth="1"/>
    <col min="14087" max="14087" width="8" style="15" customWidth="1"/>
    <col min="14088" max="14088" width="9" style="15"/>
    <col min="14089" max="14089" width="2" style="15" customWidth="1"/>
    <col min="14090" max="14090" width="2.375" style="15" customWidth="1"/>
    <col min="14091" max="14336" width="9" style="15"/>
    <col min="14337" max="14337" width="1.125" style="15" customWidth="1"/>
    <col min="14338" max="14338" width="1.375" style="15" customWidth="1"/>
    <col min="14339" max="14339" width="9.75" style="15" bestFit="1" customWidth="1"/>
    <col min="14340" max="14342" width="7.375" style="15" customWidth="1"/>
    <col min="14343" max="14343" width="8" style="15" customWidth="1"/>
    <col min="14344" max="14344" width="9" style="15"/>
    <col min="14345" max="14345" width="2" style="15" customWidth="1"/>
    <col min="14346" max="14346" width="2.375" style="15" customWidth="1"/>
    <col min="14347" max="14592" width="9" style="15"/>
    <col min="14593" max="14593" width="1.125" style="15" customWidth="1"/>
    <col min="14594" max="14594" width="1.375" style="15" customWidth="1"/>
    <col min="14595" max="14595" width="9.75" style="15" bestFit="1" customWidth="1"/>
    <col min="14596" max="14598" width="7.375" style="15" customWidth="1"/>
    <col min="14599" max="14599" width="8" style="15" customWidth="1"/>
    <col min="14600" max="14600" width="9" style="15"/>
    <col min="14601" max="14601" width="2" style="15" customWidth="1"/>
    <col min="14602" max="14602" width="2.375" style="15" customWidth="1"/>
    <col min="14603" max="14848" width="9" style="15"/>
    <col min="14849" max="14849" width="1.125" style="15" customWidth="1"/>
    <col min="14850" max="14850" width="1.375" style="15" customWidth="1"/>
    <col min="14851" max="14851" width="9.75" style="15" bestFit="1" customWidth="1"/>
    <col min="14852" max="14854" width="7.375" style="15" customWidth="1"/>
    <col min="14855" max="14855" width="8" style="15" customWidth="1"/>
    <col min="14856" max="14856" width="9" style="15"/>
    <col min="14857" max="14857" width="2" style="15" customWidth="1"/>
    <col min="14858" max="14858" width="2.375" style="15" customWidth="1"/>
    <col min="14859" max="15104" width="9" style="15"/>
    <col min="15105" max="15105" width="1.125" style="15" customWidth="1"/>
    <col min="15106" max="15106" width="1.375" style="15" customWidth="1"/>
    <col min="15107" max="15107" width="9.75" style="15" bestFit="1" customWidth="1"/>
    <col min="15108" max="15110" width="7.375" style="15" customWidth="1"/>
    <col min="15111" max="15111" width="8" style="15" customWidth="1"/>
    <col min="15112" max="15112" width="9" style="15"/>
    <col min="15113" max="15113" width="2" style="15" customWidth="1"/>
    <col min="15114" max="15114" width="2.375" style="15" customWidth="1"/>
    <col min="15115" max="15360" width="9" style="15"/>
    <col min="15361" max="15361" width="1.125" style="15" customWidth="1"/>
    <col min="15362" max="15362" width="1.375" style="15" customWidth="1"/>
    <col min="15363" max="15363" width="9.75" style="15" bestFit="1" customWidth="1"/>
    <col min="15364" max="15366" width="7.375" style="15" customWidth="1"/>
    <col min="15367" max="15367" width="8" style="15" customWidth="1"/>
    <col min="15368" max="15368" width="9" style="15"/>
    <col min="15369" max="15369" width="2" style="15" customWidth="1"/>
    <col min="15370" max="15370" width="2.375" style="15" customWidth="1"/>
    <col min="15371" max="15616" width="9" style="15"/>
    <col min="15617" max="15617" width="1.125" style="15" customWidth="1"/>
    <col min="15618" max="15618" width="1.375" style="15" customWidth="1"/>
    <col min="15619" max="15619" width="9.75" style="15" bestFit="1" customWidth="1"/>
    <col min="15620" max="15622" width="7.375" style="15" customWidth="1"/>
    <col min="15623" max="15623" width="8" style="15" customWidth="1"/>
    <col min="15624" max="15624" width="9" style="15"/>
    <col min="15625" max="15625" width="2" style="15" customWidth="1"/>
    <col min="15626" max="15626" width="2.375" style="15" customWidth="1"/>
    <col min="15627" max="15872" width="9" style="15"/>
    <col min="15873" max="15873" width="1.125" style="15" customWidth="1"/>
    <col min="15874" max="15874" width="1.375" style="15" customWidth="1"/>
    <col min="15875" max="15875" width="9.75" style="15" bestFit="1" customWidth="1"/>
    <col min="15876" max="15878" width="7.375" style="15" customWidth="1"/>
    <col min="15879" max="15879" width="8" style="15" customWidth="1"/>
    <col min="15880" max="15880" width="9" style="15"/>
    <col min="15881" max="15881" width="2" style="15" customWidth="1"/>
    <col min="15882" max="15882" width="2.375" style="15" customWidth="1"/>
    <col min="15883" max="16128" width="9" style="15"/>
    <col min="16129" max="16129" width="1.125" style="15" customWidth="1"/>
    <col min="16130" max="16130" width="1.375" style="15" customWidth="1"/>
    <col min="16131" max="16131" width="9.75" style="15" bestFit="1" customWidth="1"/>
    <col min="16132" max="16134" width="7.375" style="15" customWidth="1"/>
    <col min="16135" max="16135" width="8" style="15" customWidth="1"/>
    <col min="16136" max="16136" width="9" style="15"/>
    <col min="16137" max="16137" width="2" style="15" customWidth="1"/>
    <col min="16138" max="16138" width="2.375" style="15" customWidth="1"/>
    <col min="16139" max="16384" width="9" style="15"/>
  </cols>
  <sheetData>
    <row r="1" spans="1:8" x14ac:dyDescent="0.15">
      <c r="A1"/>
    </row>
    <row r="2" spans="1:8" x14ac:dyDescent="0.15">
      <c r="A2" t="s">
        <v>168</v>
      </c>
      <c r="C2" s="14"/>
      <c r="D2" s="38" t="s">
        <v>107</v>
      </c>
      <c r="E2" s="38" t="s">
        <v>108</v>
      </c>
      <c r="F2" s="38" t="s">
        <v>109</v>
      </c>
      <c r="G2" s="38" t="s">
        <v>110</v>
      </c>
      <c r="H2" s="38" t="s">
        <v>111</v>
      </c>
    </row>
    <row r="3" spans="1:8" x14ac:dyDescent="0.15">
      <c r="A3" t="s">
        <v>169</v>
      </c>
      <c r="C3" s="37" t="s">
        <v>112</v>
      </c>
      <c r="D3" s="44">
        <v>800</v>
      </c>
      <c r="E3" s="14">
        <v>0</v>
      </c>
      <c r="F3" s="14">
        <v>700</v>
      </c>
      <c r="G3" s="41">
        <f>D3+E3+F3</f>
        <v>1500</v>
      </c>
      <c r="H3" s="47">
        <v>1500</v>
      </c>
    </row>
    <row r="4" spans="1:8" ht="14.25" x14ac:dyDescent="0.2">
      <c r="A4" t="s">
        <v>170</v>
      </c>
      <c r="C4" s="37" t="s">
        <v>48</v>
      </c>
      <c r="D4" s="44">
        <v>1200</v>
      </c>
      <c r="E4" s="14">
        <v>0</v>
      </c>
      <c r="F4" s="14">
        <v>0</v>
      </c>
      <c r="G4" s="41">
        <f t="shared" ref="G4:G5" si="0">D4+E4+F4</f>
        <v>1200</v>
      </c>
      <c r="H4" s="47">
        <v>1200</v>
      </c>
    </row>
    <row r="5" spans="1:8" ht="14.25" x14ac:dyDescent="0.2">
      <c r="A5" t="s">
        <v>171</v>
      </c>
      <c r="C5" s="37" t="s">
        <v>49</v>
      </c>
      <c r="D5" s="44">
        <v>0</v>
      </c>
      <c r="E5" s="14">
        <v>500</v>
      </c>
      <c r="F5" s="14">
        <v>500</v>
      </c>
      <c r="G5" s="41">
        <f t="shared" si="0"/>
        <v>1000</v>
      </c>
      <c r="H5" s="47">
        <v>1000</v>
      </c>
    </row>
    <row r="6" spans="1:8" x14ac:dyDescent="0.15">
      <c r="A6" t="s">
        <v>173</v>
      </c>
      <c r="C6" s="37" t="s">
        <v>113</v>
      </c>
      <c r="D6" s="48">
        <f>D3+D4+D5</f>
        <v>2000</v>
      </c>
      <c r="E6" s="48">
        <f t="shared" ref="E6:F6" si="1">E3+E4+E5</f>
        <v>500</v>
      </c>
      <c r="F6" s="48">
        <f t="shared" si="1"/>
        <v>1200</v>
      </c>
    </row>
    <row r="7" spans="1:8" ht="14.25" x14ac:dyDescent="0.2">
      <c r="A7" t="s">
        <v>172</v>
      </c>
      <c r="C7" s="37" t="s">
        <v>114</v>
      </c>
      <c r="D7" s="46">
        <v>2000</v>
      </c>
      <c r="E7" s="41">
        <v>500</v>
      </c>
      <c r="F7" s="41">
        <v>1200</v>
      </c>
    </row>
    <row r="8" spans="1:8" x14ac:dyDescent="0.15">
      <c r="A8"/>
    </row>
    <row r="9" spans="1:8" ht="15" x14ac:dyDescent="0.25">
      <c r="A9"/>
      <c r="C9" s="51" t="s">
        <v>50</v>
      </c>
      <c r="D9" s="52" t="s">
        <v>107</v>
      </c>
      <c r="E9" s="52" t="s">
        <v>115</v>
      </c>
      <c r="F9" s="52" t="s">
        <v>47</v>
      </c>
    </row>
    <row r="10" spans="1:8" x14ac:dyDescent="0.15">
      <c r="C10" s="37" t="s">
        <v>112</v>
      </c>
      <c r="D10" s="49">
        <v>1</v>
      </c>
      <c r="E10" s="49">
        <v>1.2</v>
      </c>
      <c r="F10" s="49">
        <v>0.9</v>
      </c>
    </row>
    <row r="11" spans="1:8" ht="14.25" x14ac:dyDescent="0.2">
      <c r="C11" s="37" t="s">
        <v>48</v>
      </c>
      <c r="D11" s="49">
        <v>1.3</v>
      </c>
      <c r="E11" s="49">
        <v>1.4</v>
      </c>
      <c r="F11" s="49">
        <v>1.2</v>
      </c>
    </row>
    <row r="12" spans="1:8" ht="14.25" x14ac:dyDescent="0.2">
      <c r="C12" s="37" t="s">
        <v>49</v>
      </c>
      <c r="D12" s="50"/>
      <c r="E12" s="49">
        <v>1</v>
      </c>
      <c r="F12" s="49">
        <v>1.2</v>
      </c>
    </row>
    <row r="14" spans="1:8" x14ac:dyDescent="0.15">
      <c r="C14" s="38" t="s">
        <v>116</v>
      </c>
    </row>
    <row r="15" spans="1:8" x14ac:dyDescent="0.15">
      <c r="C15" s="53">
        <f>D3*D10+D4*D11+E3*E10+E4*E11+E5*E12+F3*F10+F4*F11+F5*F12</f>
        <v>4090</v>
      </c>
    </row>
  </sheetData>
  <phoneticPr fontId="3" type="noConversion"/>
  <printOptions headings="1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1"/>
  <sheetViews>
    <sheetView showGridLines="0" tabSelected="1" topLeftCell="A13" zoomScale="115" zoomScaleNormal="115" workbookViewId="0">
      <selection activeCell="D29" sqref="D29"/>
    </sheetView>
  </sheetViews>
  <sheetFormatPr defaultRowHeight="13.5" x14ac:dyDescent="0.15"/>
  <cols>
    <col min="1" max="1" width="1.875" style="15" customWidth="1"/>
    <col min="2" max="2" width="15" style="15" customWidth="1"/>
    <col min="3" max="3" width="9.125" style="15" bestFit="1" customWidth="1"/>
    <col min="4" max="4" width="14.125" style="18" customWidth="1"/>
    <col min="5" max="5" width="11.625" style="18" bestFit="1" customWidth="1"/>
    <col min="6" max="6" width="10.5" style="18" customWidth="1"/>
    <col min="7" max="7" width="1.875" style="15" customWidth="1"/>
    <col min="8" max="8" width="5.75" style="15" customWidth="1"/>
    <col min="9" max="10" width="13.875" style="15" bestFit="1" customWidth="1"/>
    <col min="11" max="11" width="6.875" style="15" customWidth="1"/>
    <col min="12" max="12" width="1.875" style="15" customWidth="1"/>
    <col min="13" max="258" width="9" style="15"/>
    <col min="259" max="259" width="22.625" style="15" customWidth="1"/>
    <col min="260" max="261" width="8.125" style="15" customWidth="1"/>
    <col min="262" max="262" width="8" style="15" customWidth="1"/>
    <col min="263" max="263" width="1.125" style="15" customWidth="1"/>
    <col min="264" max="264" width="5.75" style="15" customWidth="1"/>
    <col min="265" max="265" width="7.875" style="15" customWidth="1"/>
    <col min="266" max="266" width="8" style="15" customWidth="1"/>
    <col min="267" max="267" width="6.875" style="15" customWidth="1"/>
    <col min="268" max="268" width="1.125" style="15" customWidth="1"/>
    <col min="269" max="514" width="9" style="15"/>
    <col min="515" max="515" width="22.625" style="15" customWidth="1"/>
    <col min="516" max="517" width="8.125" style="15" customWidth="1"/>
    <col min="518" max="518" width="8" style="15" customWidth="1"/>
    <col min="519" max="519" width="1.125" style="15" customWidth="1"/>
    <col min="520" max="520" width="5.75" style="15" customWidth="1"/>
    <col min="521" max="521" width="7.875" style="15" customWidth="1"/>
    <col min="522" max="522" width="8" style="15" customWidth="1"/>
    <col min="523" max="523" width="6.875" style="15" customWidth="1"/>
    <col min="524" max="524" width="1.125" style="15" customWidth="1"/>
    <col min="525" max="770" width="9" style="15"/>
    <col min="771" max="771" width="22.625" style="15" customWidth="1"/>
    <col min="772" max="773" width="8.125" style="15" customWidth="1"/>
    <col min="774" max="774" width="8" style="15" customWidth="1"/>
    <col min="775" max="775" width="1.125" style="15" customWidth="1"/>
    <col min="776" max="776" width="5.75" style="15" customWidth="1"/>
    <col min="777" max="777" width="7.875" style="15" customWidth="1"/>
    <col min="778" max="778" width="8" style="15" customWidth="1"/>
    <col min="779" max="779" width="6.875" style="15" customWidth="1"/>
    <col min="780" max="780" width="1.125" style="15" customWidth="1"/>
    <col min="781" max="1026" width="9" style="15"/>
    <col min="1027" max="1027" width="22.625" style="15" customWidth="1"/>
    <col min="1028" max="1029" width="8.125" style="15" customWidth="1"/>
    <col min="1030" max="1030" width="8" style="15" customWidth="1"/>
    <col min="1031" max="1031" width="1.125" style="15" customWidth="1"/>
    <col min="1032" max="1032" width="5.75" style="15" customWidth="1"/>
    <col min="1033" max="1033" width="7.875" style="15" customWidth="1"/>
    <col min="1034" max="1034" width="8" style="15" customWidth="1"/>
    <col min="1035" max="1035" width="6.875" style="15" customWidth="1"/>
    <col min="1036" max="1036" width="1.125" style="15" customWidth="1"/>
    <col min="1037" max="1282" width="9" style="15"/>
    <col min="1283" max="1283" width="22.625" style="15" customWidth="1"/>
    <col min="1284" max="1285" width="8.125" style="15" customWidth="1"/>
    <col min="1286" max="1286" width="8" style="15" customWidth="1"/>
    <col min="1287" max="1287" width="1.125" style="15" customWidth="1"/>
    <col min="1288" max="1288" width="5.75" style="15" customWidth="1"/>
    <col min="1289" max="1289" width="7.875" style="15" customWidth="1"/>
    <col min="1290" max="1290" width="8" style="15" customWidth="1"/>
    <col min="1291" max="1291" width="6.875" style="15" customWidth="1"/>
    <col min="1292" max="1292" width="1.125" style="15" customWidth="1"/>
    <col min="1293" max="1538" width="9" style="15"/>
    <col min="1539" max="1539" width="22.625" style="15" customWidth="1"/>
    <col min="1540" max="1541" width="8.125" style="15" customWidth="1"/>
    <col min="1542" max="1542" width="8" style="15" customWidth="1"/>
    <col min="1543" max="1543" width="1.125" style="15" customWidth="1"/>
    <col min="1544" max="1544" width="5.75" style="15" customWidth="1"/>
    <col min="1545" max="1545" width="7.875" style="15" customWidth="1"/>
    <col min="1546" max="1546" width="8" style="15" customWidth="1"/>
    <col min="1547" max="1547" width="6.875" style="15" customWidth="1"/>
    <col min="1548" max="1548" width="1.125" style="15" customWidth="1"/>
    <col min="1549" max="1794" width="9" style="15"/>
    <col min="1795" max="1795" width="22.625" style="15" customWidth="1"/>
    <col min="1796" max="1797" width="8.125" style="15" customWidth="1"/>
    <col min="1798" max="1798" width="8" style="15" customWidth="1"/>
    <col min="1799" max="1799" width="1.125" style="15" customWidth="1"/>
    <col min="1800" max="1800" width="5.75" style="15" customWidth="1"/>
    <col min="1801" max="1801" width="7.875" style="15" customWidth="1"/>
    <col min="1802" max="1802" width="8" style="15" customWidth="1"/>
    <col min="1803" max="1803" width="6.875" style="15" customWidth="1"/>
    <col min="1804" max="1804" width="1.125" style="15" customWidth="1"/>
    <col min="1805" max="2050" width="9" style="15"/>
    <col min="2051" max="2051" width="22.625" style="15" customWidth="1"/>
    <col min="2052" max="2053" width="8.125" style="15" customWidth="1"/>
    <col min="2054" max="2054" width="8" style="15" customWidth="1"/>
    <col min="2055" max="2055" width="1.125" style="15" customWidth="1"/>
    <col min="2056" max="2056" width="5.75" style="15" customWidth="1"/>
    <col min="2057" max="2057" width="7.875" style="15" customWidth="1"/>
    <col min="2058" max="2058" width="8" style="15" customWidth="1"/>
    <col min="2059" max="2059" width="6.875" style="15" customWidth="1"/>
    <col min="2060" max="2060" width="1.125" style="15" customWidth="1"/>
    <col min="2061" max="2306" width="9" style="15"/>
    <col min="2307" max="2307" width="22.625" style="15" customWidth="1"/>
    <col min="2308" max="2309" width="8.125" style="15" customWidth="1"/>
    <col min="2310" max="2310" width="8" style="15" customWidth="1"/>
    <col min="2311" max="2311" width="1.125" style="15" customWidth="1"/>
    <col min="2312" max="2312" width="5.75" style="15" customWidth="1"/>
    <col min="2313" max="2313" width="7.875" style="15" customWidth="1"/>
    <col min="2314" max="2314" width="8" style="15" customWidth="1"/>
    <col min="2315" max="2315" width="6.875" style="15" customWidth="1"/>
    <col min="2316" max="2316" width="1.125" style="15" customWidth="1"/>
    <col min="2317" max="2562" width="9" style="15"/>
    <col min="2563" max="2563" width="22.625" style="15" customWidth="1"/>
    <col min="2564" max="2565" width="8.125" style="15" customWidth="1"/>
    <col min="2566" max="2566" width="8" style="15" customWidth="1"/>
    <col min="2567" max="2567" width="1.125" style="15" customWidth="1"/>
    <col min="2568" max="2568" width="5.75" style="15" customWidth="1"/>
    <col min="2569" max="2569" width="7.875" style="15" customWidth="1"/>
    <col min="2570" max="2570" width="8" style="15" customWidth="1"/>
    <col min="2571" max="2571" width="6.875" style="15" customWidth="1"/>
    <col min="2572" max="2572" width="1.125" style="15" customWidth="1"/>
    <col min="2573" max="2818" width="9" style="15"/>
    <col min="2819" max="2819" width="22.625" style="15" customWidth="1"/>
    <col min="2820" max="2821" width="8.125" style="15" customWidth="1"/>
    <col min="2822" max="2822" width="8" style="15" customWidth="1"/>
    <col min="2823" max="2823" width="1.125" style="15" customWidth="1"/>
    <col min="2824" max="2824" width="5.75" style="15" customWidth="1"/>
    <col min="2825" max="2825" width="7.875" style="15" customWidth="1"/>
    <col min="2826" max="2826" width="8" style="15" customWidth="1"/>
    <col min="2827" max="2827" width="6.875" style="15" customWidth="1"/>
    <col min="2828" max="2828" width="1.125" style="15" customWidth="1"/>
    <col min="2829" max="3074" width="9" style="15"/>
    <col min="3075" max="3075" width="22.625" style="15" customWidth="1"/>
    <col min="3076" max="3077" width="8.125" style="15" customWidth="1"/>
    <col min="3078" max="3078" width="8" style="15" customWidth="1"/>
    <col min="3079" max="3079" width="1.125" style="15" customWidth="1"/>
    <col min="3080" max="3080" width="5.75" style="15" customWidth="1"/>
    <col min="3081" max="3081" width="7.875" style="15" customWidth="1"/>
    <col min="3082" max="3082" width="8" style="15" customWidth="1"/>
    <col min="3083" max="3083" width="6.875" style="15" customWidth="1"/>
    <col min="3084" max="3084" width="1.125" style="15" customWidth="1"/>
    <col min="3085" max="3330" width="9" style="15"/>
    <col min="3331" max="3331" width="22.625" style="15" customWidth="1"/>
    <col min="3332" max="3333" width="8.125" style="15" customWidth="1"/>
    <col min="3334" max="3334" width="8" style="15" customWidth="1"/>
    <col min="3335" max="3335" width="1.125" style="15" customWidth="1"/>
    <col min="3336" max="3336" width="5.75" style="15" customWidth="1"/>
    <col min="3337" max="3337" width="7.875" style="15" customWidth="1"/>
    <col min="3338" max="3338" width="8" style="15" customWidth="1"/>
    <col min="3339" max="3339" width="6.875" style="15" customWidth="1"/>
    <col min="3340" max="3340" width="1.125" style="15" customWidth="1"/>
    <col min="3341" max="3586" width="9" style="15"/>
    <col min="3587" max="3587" width="22.625" style="15" customWidth="1"/>
    <col min="3588" max="3589" width="8.125" style="15" customWidth="1"/>
    <col min="3590" max="3590" width="8" style="15" customWidth="1"/>
    <col min="3591" max="3591" width="1.125" style="15" customWidth="1"/>
    <col min="3592" max="3592" width="5.75" style="15" customWidth="1"/>
    <col min="3593" max="3593" width="7.875" style="15" customWidth="1"/>
    <col min="3594" max="3594" width="8" style="15" customWidth="1"/>
    <col min="3595" max="3595" width="6.875" style="15" customWidth="1"/>
    <col min="3596" max="3596" width="1.125" style="15" customWidth="1"/>
    <col min="3597" max="3842" width="9" style="15"/>
    <col min="3843" max="3843" width="22.625" style="15" customWidth="1"/>
    <col min="3844" max="3845" width="8.125" style="15" customWidth="1"/>
    <col min="3846" max="3846" width="8" style="15" customWidth="1"/>
    <col min="3847" max="3847" width="1.125" style="15" customWidth="1"/>
    <col min="3848" max="3848" width="5.75" style="15" customWidth="1"/>
    <col min="3849" max="3849" width="7.875" style="15" customWidth="1"/>
    <col min="3850" max="3850" width="8" style="15" customWidth="1"/>
    <col min="3851" max="3851" width="6.875" style="15" customWidth="1"/>
    <col min="3852" max="3852" width="1.125" style="15" customWidth="1"/>
    <col min="3853" max="4098" width="9" style="15"/>
    <col min="4099" max="4099" width="22.625" style="15" customWidth="1"/>
    <col min="4100" max="4101" width="8.125" style="15" customWidth="1"/>
    <col min="4102" max="4102" width="8" style="15" customWidth="1"/>
    <col min="4103" max="4103" width="1.125" style="15" customWidth="1"/>
    <col min="4104" max="4104" width="5.75" style="15" customWidth="1"/>
    <col min="4105" max="4105" width="7.875" style="15" customWidth="1"/>
    <col min="4106" max="4106" width="8" style="15" customWidth="1"/>
    <col min="4107" max="4107" width="6.875" style="15" customWidth="1"/>
    <col min="4108" max="4108" width="1.125" style="15" customWidth="1"/>
    <col min="4109" max="4354" width="9" style="15"/>
    <col min="4355" max="4355" width="22.625" style="15" customWidth="1"/>
    <col min="4356" max="4357" width="8.125" style="15" customWidth="1"/>
    <col min="4358" max="4358" width="8" style="15" customWidth="1"/>
    <col min="4359" max="4359" width="1.125" style="15" customWidth="1"/>
    <col min="4360" max="4360" width="5.75" style="15" customWidth="1"/>
    <col min="4361" max="4361" width="7.875" style="15" customWidth="1"/>
    <col min="4362" max="4362" width="8" style="15" customWidth="1"/>
    <col min="4363" max="4363" width="6.875" style="15" customWidth="1"/>
    <col min="4364" max="4364" width="1.125" style="15" customWidth="1"/>
    <col min="4365" max="4610" width="9" style="15"/>
    <col min="4611" max="4611" width="22.625" style="15" customWidth="1"/>
    <col min="4612" max="4613" width="8.125" style="15" customWidth="1"/>
    <col min="4614" max="4614" width="8" style="15" customWidth="1"/>
    <col min="4615" max="4615" width="1.125" style="15" customWidth="1"/>
    <col min="4616" max="4616" width="5.75" style="15" customWidth="1"/>
    <col min="4617" max="4617" width="7.875" style="15" customWidth="1"/>
    <col min="4618" max="4618" width="8" style="15" customWidth="1"/>
    <col min="4619" max="4619" width="6.875" style="15" customWidth="1"/>
    <col min="4620" max="4620" width="1.125" style="15" customWidth="1"/>
    <col min="4621" max="4866" width="9" style="15"/>
    <col min="4867" max="4867" width="22.625" style="15" customWidth="1"/>
    <col min="4868" max="4869" width="8.125" style="15" customWidth="1"/>
    <col min="4870" max="4870" width="8" style="15" customWidth="1"/>
    <col min="4871" max="4871" width="1.125" style="15" customWidth="1"/>
    <col min="4872" max="4872" width="5.75" style="15" customWidth="1"/>
    <col min="4873" max="4873" width="7.875" style="15" customWidth="1"/>
    <col min="4874" max="4874" width="8" style="15" customWidth="1"/>
    <col min="4875" max="4875" width="6.875" style="15" customWidth="1"/>
    <col min="4876" max="4876" width="1.125" style="15" customWidth="1"/>
    <col min="4877" max="5122" width="9" style="15"/>
    <col min="5123" max="5123" width="22.625" style="15" customWidth="1"/>
    <col min="5124" max="5125" width="8.125" style="15" customWidth="1"/>
    <col min="5126" max="5126" width="8" style="15" customWidth="1"/>
    <col min="5127" max="5127" width="1.125" style="15" customWidth="1"/>
    <col min="5128" max="5128" width="5.75" style="15" customWidth="1"/>
    <col min="5129" max="5129" width="7.875" style="15" customWidth="1"/>
    <col min="5130" max="5130" width="8" style="15" customWidth="1"/>
    <col min="5131" max="5131" width="6.875" style="15" customWidth="1"/>
    <col min="5132" max="5132" width="1.125" style="15" customWidth="1"/>
    <col min="5133" max="5378" width="9" style="15"/>
    <col min="5379" max="5379" width="22.625" style="15" customWidth="1"/>
    <col min="5380" max="5381" width="8.125" style="15" customWidth="1"/>
    <col min="5382" max="5382" width="8" style="15" customWidth="1"/>
    <col min="5383" max="5383" width="1.125" style="15" customWidth="1"/>
    <col min="5384" max="5384" width="5.75" style="15" customWidth="1"/>
    <col min="5385" max="5385" width="7.875" style="15" customWidth="1"/>
    <col min="5386" max="5386" width="8" style="15" customWidth="1"/>
    <col min="5387" max="5387" width="6.875" style="15" customWidth="1"/>
    <col min="5388" max="5388" width="1.125" style="15" customWidth="1"/>
    <col min="5389" max="5634" width="9" style="15"/>
    <col min="5635" max="5635" width="22.625" style="15" customWidth="1"/>
    <col min="5636" max="5637" width="8.125" style="15" customWidth="1"/>
    <col min="5638" max="5638" width="8" style="15" customWidth="1"/>
    <col min="5639" max="5639" width="1.125" style="15" customWidth="1"/>
    <col min="5640" max="5640" width="5.75" style="15" customWidth="1"/>
    <col min="5641" max="5641" width="7.875" style="15" customWidth="1"/>
    <col min="5642" max="5642" width="8" style="15" customWidth="1"/>
    <col min="5643" max="5643" width="6.875" style="15" customWidth="1"/>
    <col min="5644" max="5644" width="1.125" style="15" customWidth="1"/>
    <col min="5645" max="5890" width="9" style="15"/>
    <col min="5891" max="5891" width="22.625" style="15" customWidth="1"/>
    <col min="5892" max="5893" width="8.125" style="15" customWidth="1"/>
    <col min="5894" max="5894" width="8" style="15" customWidth="1"/>
    <col min="5895" max="5895" width="1.125" style="15" customWidth="1"/>
    <col min="5896" max="5896" width="5.75" style="15" customWidth="1"/>
    <col min="5897" max="5897" width="7.875" style="15" customWidth="1"/>
    <col min="5898" max="5898" width="8" style="15" customWidth="1"/>
    <col min="5899" max="5899" width="6.875" style="15" customWidth="1"/>
    <col min="5900" max="5900" width="1.125" style="15" customWidth="1"/>
    <col min="5901" max="6146" width="9" style="15"/>
    <col min="6147" max="6147" width="22.625" style="15" customWidth="1"/>
    <col min="6148" max="6149" width="8.125" style="15" customWidth="1"/>
    <col min="6150" max="6150" width="8" style="15" customWidth="1"/>
    <col min="6151" max="6151" width="1.125" style="15" customWidth="1"/>
    <col min="6152" max="6152" width="5.75" style="15" customWidth="1"/>
    <col min="6153" max="6153" width="7.875" style="15" customWidth="1"/>
    <col min="6154" max="6154" width="8" style="15" customWidth="1"/>
    <col min="6155" max="6155" width="6.875" style="15" customWidth="1"/>
    <col min="6156" max="6156" width="1.125" style="15" customWidth="1"/>
    <col min="6157" max="6402" width="9" style="15"/>
    <col min="6403" max="6403" width="22.625" style="15" customWidth="1"/>
    <col min="6404" max="6405" width="8.125" style="15" customWidth="1"/>
    <col min="6406" max="6406" width="8" style="15" customWidth="1"/>
    <col min="6407" max="6407" width="1.125" style="15" customWidth="1"/>
    <col min="6408" max="6408" width="5.75" style="15" customWidth="1"/>
    <col min="6409" max="6409" width="7.875" style="15" customWidth="1"/>
    <col min="6410" max="6410" width="8" style="15" customWidth="1"/>
    <col min="6411" max="6411" width="6.875" style="15" customWidth="1"/>
    <col min="6412" max="6412" width="1.125" style="15" customWidth="1"/>
    <col min="6413" max="6658" width="9" style="15"/>
    <col min="6659" max="6659" width="22.625" style="15" customWidth="1"/>
    <col min="6660" max="6661" width="8.125" style="15" customWidth="1"/>
    <col min="6662" max="6662" width="8" style="15" customWidth="1"/>
    <col min="6663" max="6663" width="1.125" style="15" customWidth="1"/>
    <col min="6664" max="6664" width="5.75" style="15" customWidth="1"/>
    <col min="6665" max="6665" width="7.875" style="15" customWidth="1"/>
    <col min="6666" max="6666" width="8" style="15" customWidth="1"/>
    <col min="6667" max="6667" width="6.875" style="15" customWidth="1"/>
    <col min="6668" max="6668" width="1.125" style="15" customWidth="1"/>
    <col min="6669" max="6914" width="9" style="15"/>
    <col min="6915" max="6915" width="22.625" style="15" customWidth="1"/>
    <col min="6916" max="6917" width="8.125" style="15" customWidth="1"/>
    <col min="6918" max="6918" width="8" style="15" customWidth="1"/>
    <col min="6919" max="6919" width="1.125" style="15" customWidth="1"/>
    <col min="6920" max="6920" width="5.75" style="15" customWidth="1"/>
    <col min="6921" max="6921" width="7.875" style="15" customWidth="1"/>
    <col min="6922" max="6922" width="8" style="15" customWidth="1"/>
    <col min="6923" max="6923" width="6.875" style="15" customWidth="1"/>
    <col min="6924" max="6924" width="1.125" style="15" customWidth="1"/>
    <col min="6925" max="7170" width="9" style="15"/>
    <col min="7171" max="7171" width="22.625" style="15" customWidth="1"/>
    <col min="7172" max="7173" width="8.125" style="15" customWidth="1"/>
    <col min="7174" max="7174" width="8" style="15" customWidth="1"/>
    <col min="7175" max="7175" width="1.125" style="15" customWidth="1"/>
    <col min="7176" max="7176" width="5.75" style="15" customWidth="1"/>
    <col min="7177" max="7177" width="7.875" style="15" customWidth="1"/>
    <col min="7178" max="7178" width="8" style="15" customWidth="1"/>
    <col min="7179" max="7179" width="6.875" style="15" customWidth="1"/>
    <col min="7180" max="7180" width="1.125" style="15" customWidth="1"/>
    <col min="7181" max="7426" width="9" style="15"/>
    <col min="7427" max="7427" width="22.625" style="15" customWidth="1"/>
    <col min="7428" max="7429" width="8.125" style="15" customWidth="1"/>
    <col min="7430" max="7430" width="8" style="15" customWidth="1"/>
    <col min="7431" max="7431" width="1.125" style="15" customWidth="1"/>
    <col min="7432" max="7432" width="5.75" style="15" customWidth="1"/>
    <col min="7433" max="7433" width="7.875" style="15" customWidth="1"/>
    <col min="7434" max="7434" width="8" style="15" customWidth="1"/>
    <col min="7435" max="7435" width="6.875" style="15" customWidth="1"/>
    <col min="7436" max="7436" width="1.125" style="15" customWidth="1"/>
    <col min="7437" max="7682" width="9" style="15"/>
    <col min="7683" max="7683" width="22.625" style="15" customWidth="1"/>
    <col min="7684" max="7685" width="8.125" style="15" customWidth="1"/>
    <col min="7686" max="7686" width="8" style="15" customWidth="1"/>
    <col min="7687" max="7687" width="1.125" style="15" customWidth="1"/>
    <col min="7688" max="7688" width="5.75" style="15" customWidth="1"/>
    <col min="7689" max="7689" width="7.875" style="15" customWidth="1"/>
    <col min="7690" max="7690" width="8" style="15" customWidth="1"/>
    <col min="7691" max="7691" width="6.875" style="15" customWidth="1"/>
    <col min="7692" max="7692" width="1.125" style="15" customWidth="1"/>
    <col min="7693" max="7938" width="9" style="15"/>
    <col min="7939" max="7939" width="22.625" style="15" customWidth="1"/>
    <col min="7940" max="7941" width="8.125" style="15" customWidth="1"/>
    <col min="7942" max="7942" width="8" style="15" customWidth="1"/>
    <col min="7943" max="7943" width="1.125" style="15" customWidth="1"/>
    <col min="7944" max="7944" width="5.75" style="15" customWidth="1"/>
    <col min="7945" max="7945" width="7.875" style="15" customWidth="1"/>
    <col min="7946" max="7946" width="8" style="15" customWidth="1"/>
    <col min="7947" max="7947" width="6.875" style="15" customWidth="1"/>
    <col min="7948" max="7948" width="1.125" style="15" customWidth="1"/>
    <col min="7949" max="8194" width="9" style="15"/>
    <col min="8195" max="8195" width="22.625" style="15" customWidth="1"/>
    <col min="8196" max="8197" width="8.125" style="15" customWidth="1"/>
    <col min="8198" max="8198" width="8" style="15" customWidth="1"/>
    <col min="8199" max="8199" width="1.125" style="15" customWidth="1"/>
    <col min="8200" max="8200" width="5.75" style="15" customWidth="1"/>
    <col min="8201" max="8201" width="7.875" style="15" customWidth="1"/>
    <col min="8202" max="8202" width="8" style="15" customWidth="1"/>
    <col min="8203" max="8203" width="6.875" style="15" customWidth="1"/>
    <col min="8204" max="8204" width="1.125" style="15" customWidth="1"/>
    <col min="8205" max="8450" width="9" style="15"/>
    <col min="8451" max="8451" width="22.625" style="15" customWidth="1"/>
    <col min="8452" max="8453" width="8.125" style="15" customWidth="1"/>
    <col min="8454" max="8454" width="8" style="15" customWidth="1"/>
    <col min="8455" max="8455" width="1.125" style="15" customWidth="1"/>
    <col min="8456" max="8456" width="5.75" style="15" customWidth="1"/>
    <col min="8457" max="8457" width="7.875" style="15" customWidth="1"/>
    <col min="8458" max="8458" width="8" style="15" customWidth="1"/>
    <col min="8459" max="8459" width="6.875" style="15" customWidth="1"/>
    <col min="8460" max="8460" width="1.125" style="15" customWidth="1"/>
    <col min="8461" max="8706" width="9" style="15"/>
    <col min="8707" max="8707" width="22.625" style="15" customWidth="1"/>
    <col min="8708" max="8709" width="8.125" style="15" customWidth="1"/>
    <col min="8710" max="8710" width="8" style="15" customWidth="1"/>
    <col min="8711" max="8711" width="1.125" style="15" customWidth="1"/>
    <col min="8712" max="8712" width="5.75" style="15" customWidth="1"/>
    <col min="8713" max="8713" width="7.875" style="15" customWidth="1"/>
    <col min="8714" max="8714" width="8" style="15" customWidth="1"/>
    <col min="8715" max="8715" width="6.875" style="15" customWidth="1"/>
    <col min="8716" max="8716" width="1.125" style="15" customWidth="1"/>
    <col min="8717" max="8962" width="9" style="15"/>
    <col min="8963" max="8963" width="22.625" style="15" customWidth="1"/>
    <col min="8964" max="8965" width="8.125" style="15" customWidth="1"/>
    <col min="8966" max="8966" width="8" style="15" customWidth="1"/>
    <col min="8967" max="8967" width="1.125" style="15" customWidth="1"/>
    <col min="8968" max="8968" width="5.75" style="15" customWidth="1"/>
    <col min="8969" max="8969" width="7.875" style="15" customWidth="1"/>
    <col min="8970" max="8970" width="8" style="15" customWidth="1"/>
    <col min="8971" max="8971" width="6.875" style="15" customWidth="1"/>
    <col min="8972" max="8972" width="1.125" style="15" customWidth="1"/>
    <col min="8973" max="9218" width="9" style="15"/>
    <col min="9219" max="9219" width="22.625" style="15" customWidth="1"/>
    <col min="9220" max="9221" width="8.125" style="15" customWidth="1"/>
    <col min="9222" max="9222" width="8" style="15" customWidth="1"/>
    <col min="9223" max="9223" width="1.125" style="15" customWidth="1"/>
    <col min="9224" max="9224" width="5.75" style="15" customWidth="1"/>
    <col min="9225" max="9225" width="7.875" style="15" customWidth="1"/>
    <col min="9226" max="9226" width="8" style="15" customWidth="1"/>
    <col min="9227" max="9227" width="6.875" style="15" customWidth="1"/>
    <col min="9228" max="9228" width="1.125" style="15" customWidth="1"/>
    <col min="9229" max="9474" width="9" style="15"/>
    <col min="9475" max="9475" width="22.625" style="15" customWidth="1"/>
    <col min="9476" max="9477" width="8.125" style="15" customWidth="1"/>
    <col min="9478" max="9478" width="8" style="15" customWidth="1"/>
    <col min="9479" max="9479" width="1.125" style="15" customWidth="1"/>
    <col min="9480" max="9480" width="5.75" style="15" customWidth="1"/>
    <col min="9481" max="9481" width="7.875" style="15" customWidth="1"/>
    <col min="9482" max="9482" width="8" style="15" customWidth="1"/>
    <col min="9483" max="9483" width="6.875" style="15" customWidth="1"/>
    <col min="9484" max="9484" width="1.125" style="15" customWidth="1"/>
    <col min="9485" max="9730" width="9" style="15"/>
    <col min="9731" max="9731" width="22.625" style="15" customWidth="1"/>
    <col min="9732" max="9733" width="8.125" style="15" customWidth="1"/>
    <col min="9734" max="9734" width="8" style="15" customWidth="1"/>
    <col min="9735" max="9735" width="1.125" style="15" customWidth="1"/>
    <col min="9736" max="9736" width="5.75" style="15" customWidth="1"/>
    <col min="9737" max="9737" width="7.875" style="15" customWidth="1"/>
    <col min="9738" max="9738" width="8" style="15" customWidth="1"/>
    <col min="9739" max="9739" width="6.875" style="15" customWidth="1"/>
    <col min="9740" max="9740" width="1.125" style="15" customWidth="1"/>
    <col min="9741" max="9986" width="9" style="15"/>
    <col min="9987" max="9987" width="22.625" style="15" customWidth="1"/>
    <col min="9988" max="9989" width="8.125" style="15" customWidth="1"/>
    <col min="9990" max="9990" width="8" style="15" customWidth="1"/>
    <col min="9991" max="9991" width="1.125" style="15" customWidth="1"/>
    <col min="9992" max="9992" width="5.75" style="15" customWidth="1"/>
    <col min="9993" max="9993" width="7.875" style="15" customWidth="1"/>
    <col min="9994" max="9994" width="8" style="15" customWidth="1"/>
    <col min="9995" max="9995" width="6.875" style="15" customWidth="1"/>
    <col min="9996" max="9996" width="1.125" style="15" customWidth="1"/>
    <col min="9997" max="10242" width="9" style="15"/>
    <col min="10243" max="10243" width="22.625" style="15" customWidth="1"/>
    <col min="10244" max="10245" width="8.125" style="15" customWidth="1"/>
    <col min="10246" max="10246" width="8" style="15" customWidth="1"/>
    <col min="10247" max="10247" width="1.125" style="15" customWidth="1"/>
    <col min="10248" max="10248" width="5.75" style="15" customWidth="1"/>
    <col min="10249" max="10249" width="7.875" style="15" customWidth="1"/>
    <col min="10250" max="10250" width="8" style="15" customWidth="1"/>
    <col min="10251" max="10251" width="6.875" style="15" customWidth="1"/>
    <col min="10252" max="10252" width="1.125" style="15" customWidth="1"/>
    <col min="10253" max="10498" width="9" style="15"/>
    <col min="10499" max="10499" width="22.625" style="15" customWidth="1"/>
    <col min="10500" max="10501" width="8.125" style="15" customWidth="1"/>
    <col min="10502" max="10502" width="8" style="15" customWidth="1"/>
    <col min="10503" max="10503" width="1.125" style="15" customWidth="1"/>
    <col min="10504" max="10504" width="5.75" style="15" customWidth="1"/>
    <col min="10505" max="10505" width="7.875" style="15" customWidth="1"/>
    <col min="10506" max="10506" width="8" style="15" customWidth="1"/>
    <col min="10507" max="10507" width="6.875" style="15" customWidth="1"/>
    <col min="10508" max="10508" width="1.125" style="15" customWidth="1"/>
    <col min="10509" max="10754" width="9" style="15"/>
    <col min="10755" max="10755" width="22.625" style="15" customWidth="1"/>
    <col min="10756" max="10757" width="8.125" style="15" customWidth="1"/>
    <col min="10758" max="10758" width="8" style="15" customWidth="1"/>
    <col min="10759" max="10759" width="1.125" style="15" customWidth="1"/>
    <col min="10760" max="10760" width="5.75" style="15" customWidth="1"/>
    <col min="10761" max="10761" width="7.875" style="15" customWidth="1"/>
    <col min="10762" max="10762" width="8" style="15" customWidth="1"/>
    <col min="10763" max="10763" width="6.875" style="15" customWidth="1"/>
    <col min="10764" max="10764" width="1.125" style="15" customWidth="1"/>
    <col min="10765" max="11010" width="9" style="15"/>
    <col min="11011" max="11011" width="22.625" style="15" customWidth="1"/>
    <col min="11012" max="11013" width="8.125" style="15" customWidth="1"/>
    <col min="11014" max="11014" width="8" style="15" customWidth="1"/>
    <col min="11015" max="11015" width="1.125" style="15" customWidth="1"/>
    <col min="11016" max="11016" width="5.75" style="15" customWidth="1"/>
    <col min="11017" max="11017" width="7.875" style="15" customWidth="1"/>
    <col min="11018" max="11018" width="8" style="15" customWidth="1"/>
    <col min="11019" max="11019" width="6.875" style="15" customWidth="1"/>
    <col min="11020" max="11020" width="1.125" style="15" customWidth="1"/>
    <col min="11021" max="11266" width="9" style="15"/>
    <col min="11267" max="11267" width="22.625" style="15" customWidth="1"/>
    <col min="11268" max="11269" width="8.125" style="15" customWidth="1"/>
    <col min="11270" max="11270" width="8" style="15" customWidth="1"/>
    <col min="11271" max="11271" width="1.125" style="15" customWidth="1"/>
    <col min="11272" max="11272" width="5.75" style="15" customWidth="1"/>
    <col min="11273" max="11273" width="7.875" style="15" customWidth="1"/>
    <col min="11274" max="11274" width="8" style="15" customWidth="1"/>
    <col min="11275" max="11275" width="6.875" style="15" customWidth="1"/>
    <col min="11276" max="11276" width="1.125" style="15" customWidth="1"/>
    <col min="11277" max="11522" width="9" style="15"/>
    <col min="11523" max="11523" width="22.625" style="15" customWidth="1"/>
    <col min="11524" max="11525" width="8.125" style="15" customWidth="1"/>
    <col min="11526" max="11526" width="8" style="15" customWidth="1"/>
    <col min="11527" max="11527" width="1.125" style="15" customWidth="1"/>
    <col min="11528" max="11528" width="5.75" style="15" customWidth="1"/>
    <col min="11529" max="11529" width="7.875" style="15" customWidth="1"/>
    <col min="11530" max="11530" width="8" style="15" customWidth="1"/>
    <col min="11531" max="11531" width="6.875" style="15" customWidth="1"/>
    <col min="11532" max="11532" width="1.125" style="15" customWidth="1"/>
    <col min="11533" max="11778" width="9" style="15"/>
    <col min="11779" max="11779" width="22.625" style="15" customWidth="1"/>
    <col min="11780" max="11781" width="8.125" style="15" customWidth="1"/>
    <col min="11782" max="11782" width="8" style="15" customWidth="1"/>
    <col min="11783" max="11783" width="1.125" style="15" customWidth="1"/>
    <col min="11784" max="11784" width="5.75" style="15" customWidth="1"/>
    <col min="11785" max="11785" width="7.875" style="15" customWidth="1"/>
    <col min="11786" max="11786" width="8" style="15" customWidth="1"/>
    <col min="11787" max="11787" width="6.875" style="15" customWidth="1"/>
    <col min="11788" max="11788" width="1.125" style="15" customWidth="1"/>
    <col min="11789" max="12034" width="9" style="15"/>
    <col min="12035" max="12035" width="22.625" style="15" customWidth="1"/>
    <col min="12036" max="12037" width="8.125" style="15" customWidth="1"/>
    <col min="12038" max="12038" width="8" style="15" customWidth="1"/>
    <col min="12039" max="12039" width="1.125" style="15" customWidth="1"/>
    <col min="12040" max="12040" width="5.75" style="15" customWidth="1"/>
    <col min="12041" max="12041" width="7.875" style="15" customWidth="1"/>
    <col min="12042" max="12042" width="8" style="15" customWidth="1"/>
    <col min="12043" max="12043" width="6.875" style="15" customWidth="1"/>
    <col min="12044" max="12044" width="1.125" style="15" customWidth="1"/>
    <col min="12045" max="12290" width="9" style="15"/>
    <col min="12291" max="12291" width="22.625" style="15" customWidth="1"/>
    <col min="12292" max="12293" width="8.125" style="15" customWidth="1"/>
    <col min="12294" max="12294" width="8" style="15" customWidth="1"/>
    <col min="12295" max="12295" width="1.125" style="15" customWidth="1"/>
    <col min="12296" max="12296" width="5.75" style="15" customWidth="1"/>
    <col min="12297" max="12297" width="7.875" style="15" customWidth="1"/>
    <col min="12298" max="12298" width="8" style="15" customWidth="1"/>
    <col min="12299" max="12299" width="6.875" style="15" customWidth="1"/>
    <col min="12300" max="12300" width="1.125" style="15" customWidth="1"/>
    <col min="12301" max="12546" width="9" style="15"/>
    <col min="12547" max="12547" width="22.625" style="15" customWidth="1"/>
    <col min="12548" max="12549" width="8.125" style="15" customWidth="1"/>
    <col min="12550" max="12550" width="8" style="15" customWidth="1"/>
    <col min="12551" max="12551" width="1.125" style="15" customWidth="1"/>
    <col min="12552" max="12552" width="5.75" style="15" customWidth="1"/>
    <col min="12553" max="12553" width="7.875" style="15" customWidth="1"/>
    <col min="12554" max="12554" width="8" style="15" customWidth="1"/>
    <col min="12555" max="12555" width="6.875" style="15" customWidth="1"/>
    <col min="12556" max="12556" width="1.125" style="15" customWidth="1"/>
    <col min="12557" max="12802" width="9" style="15"/>
    <col min="12803" max="12803" width="22.625" style="15" customWidth="1"/>
    <col min="12804" max="12805" width="8.125" style="15" customWidth="1"/>
    <col min="12806" max="12806" width="8" style="15" customWidth="1"/>
    <col min="12807" max="12807" width="1.125" style="15" customWidth="1"/>
    <col min="12808" max="12808" width="5.75" style="15" customWidth="1"/>
    <col min="12809" max="12809" width="7.875" style="15" customWidth="1"/>
    <col min="12810" max="12810" width="8" style="15" customWidth="1"/>
    <col min="12811" max="12811" width="6.875" style="15" customWidth="1"/>
    <col min="12812" max="12812" width="1.125" style="15" customWidth="1"/>
    <col min="12813" max="13058" width="9" style="15"/>
    <col min="13059" max="13059" width="22.625" style="15" customWidth="1"/>
    <col min="13060" max="13061" width="8.125" style="15" customWidth="1"/>
    <col min="13062" max="13062" width="8" style="15" customWidth="1"/>
    <col min="13063" max="13063" width="1.125" style="15" customWidth="1"/>
    <col min="13064" max="13064" width="5.75" style="15" customWidth="1"/>
    <col min="13065" max="13065" width="7.875" style="15" customWidth="1"/>
    <col min="13066" max="13066" width="8" style="15" customWidth="1"/>
    <col min="13067" max="13067" width="6.875" style="15" customWidth="1"/>
    <col min="13068" max="13068" width="1.125" style="15" customWidth="1"/>
    <col min="13069" max="13314" width="9" style="15"/>
    <col min="13315" max="13315" width="22.625" style="15" customWidth="1"/>
    <col min="13316" max="13317" width="8.125" style="15" customWidth="1"/>
    <col min="13318" max="13318" width="8" style="15" customWidth="1"/>
    <col min="13319" max="13319" width="1.125" style="15" customWidth="1"/>
    <col min="13320" max="13320" width="5.75" style="15" customWidth="1"/>
    <col min="13321" max="13321" width="7.875" style="15" customWidth="1"/>
    <col min="13322" max="13322" width="8" style="15" customWidth="1"/>
    <col min="13323" max="13323" width="6.875" style="15" customWidth="1"/>
    <col min="13324" max="13324" width="1.125" style="15" customWidth="1"/>
    <col min="13325" max="13570" width="9" style="15"/>
    <col min="13571" max="13571" width="22.625" style="15" customWidth="1"/>
    <col min="13572" max="13573" width="8.125" style="15" customWidth="1"/>
    <col min="13574" max="13574" width="8" style="15" customWidth="1"/>
    <col min="13575" max="13575" width="1.125" style="15" customWidth="1"/>
    <col min="13576" max="13576" width="5.75" style="15" customWidth="1"/>
    <col min="13577" max="13577" width="7.875" style="15" customWidth="1"/>
    <col min="13578" max="13578" width="8" style="15" customWidth="1"/>
    <col min="13579" max="13579" width="6.875" style="15" customWidth="1"/>
    <col min="13580" max="13580" width="1.125" style="15" customWidth="1"/>
    <col min="13581" max="13826" width="9" style="15"/>
    <col min="13827" max="13827" width="22.625" style="15" customWidth="1"/>
    <col min="13828" max="13829" width="8.125" style="15" customWidth="1"/>
    <col min="13830" max="13830" width="8" style="15" customWidth="1"/>
    <col min="13831" max="13831" width="1.125" style="15" customWidth="1"/>
    <col min="13832" max="13832" width="5.75" style="15" customWidth="1"/>
    <col min="13833" max="13833" width="7.875" style="15" customWidth="1"/>
    <col min="13834" max="13834" width="8" style="15" customWidth="1"/>
    <col min="13835" max="13835" width="6.875" style="15" customWidth="1"/>
    <col min="13836" max="13836" width="1.125" style="15" customWidth="1"/>
    <col min="13837" max="14082" width="9" style="15"/>
    <col min="14083" max="14083" width="22.625" style="15" customWidth="1"/>
    <col min="14084" max="14085" width="8.125" style="15" customWidth="1"/>
    <col min="14086" max="14086" width="8" style="15" customWidth="1"/>
    <col min="14087" max="14087" width="1.125" style="15" customWidth="1"/>
    <col min="14088" max="14088" width="5.75" style="15" customWidth="1"/>
    <col min="14089" max="14089" width="7.875" style="15" customWidth="1"/>
    <col min="14090" max="14090" width="8" style="15" customWidth="1"/>
    <col min="14091" max="14091" width="6.875" style="15" customWidth="1"/>
    <col min="14092" max="14092" width="1.125" style="15" customWidth="1"/>
    <col min="14093" max="14338" width="9" style="15"/>
    <col min="14339" max="14339" width="22.625" style="15" customWidth="1"/>
    <col min="14340" max="14341" width="8.125" style="15" customWidth="1"/>
    <col min="14342" max="14342" width="8" style="15" customWidth="1"/>
    <col min="14343" max="14343" width="1.125" style="15" customWidth="1"/>
    <col min="14344" max="14344" width="5.75" style="15" customWidth="1"/>
    <col min="14345" max="14345" width="7.875" style="15" customWidth="1"/>
    <col min="14346" max="14346" width="8" style="15" customWidth="1"/>
    <col min="14347" max="14347" width="6.875" style="15" customWidth="1"/>
    <col min="14348" max="14348" width="1.125" style="15" customWidth="1"/>
    <col min="14349" max="14594" width="9" style="15"/>
    <col min="14595" max="14595" width="22.625" style="15" customWidth="1"/>
    <col min="14596" max="14597" width="8.125" style="15" customWidth="1"/>
    <col min="14598" max="14598" width="8" style="15" customWidth="1"/>
    <col min="14599" max="14599" width="1.125" style="15" customWidth="1"/>
    <col min="14600" max="14600" width="5.75" style="15" customWidth="1"/>
    <col min="14601" max="14601" width="7.875" style="15" customWidth="1"/>
    <col min="14602" max="14602" width="8" style="15" customWidth="1"/>
    <col min="14603" max="14603" width="6.875" style="15" customWidth="1"/>
    <col min="14604" max="14604" width="1.125" style="15" customWidth="1"/>
    <col min="14605" max="14850" width="9" style="15"/>
    <col min="14851" max="14851" width="22.625" style="15" customWidth="1"/>
    <col min="14852" max="14853" width="8.125" style="15" customWidth="1"/>
    <col min="14854" max="14854" width="8" style="15" customWidth="1"/>
    <col min="14855" max="14855" width="1.125" style="15" customWidth="1"/>
    <col min="14856" max="14856" width="5.75" style="15" customWidth="1"/>
    <col min="14857" max="14857" width="7.875" style="15" customWidth="1"/>
    <col min="14858" max="14858" width="8" style="15" customWidth="1"/>
    <col min="14859" max="14859" width="6.875" style="15" customWidth="1"/>
    <col min="14860" max="14860" width="1.125" style="15" customWidth="1"/>
    <col min="14861" max="15106" width="9" style="15"/>
    <col min="15107" max="15107" width="22.625" style="15" customWidth="1"/>
    <col min="15108" max="15109" width="8.125" style="15" customWidth="1"/>
    <col min="15110" max="15110" width="8" style="15" customWidth="1"/>
    <col min="15111" max="15111" width="1.125" style="15" customWidth="1"/>
    <col min="15112" max="15112" width="5.75" style="15" customWidth="1"/>
    <col min="15113" max="15113" width="7.875" style="15" customWidth="1"/>
    <col min="15114" max="15114" width="8" style="15" customWidth="1"/>
    <col min="15115" max="15115" width="6.875" style="15" customWidth="1"/>
    <col min="15116" max="15116" width="1.125" style="15" customWidth="1"/>
    <col min="15117" max="15362" width="9" style="15"/>
    <col min="15363" max="15363" width="22.625" style="15" customWidth="1"/>
    <col min="15364" max="15365" width="8.125" style="15" customWidth="1"/>
    <col min="15366" max="15366" width="8" style="15" customWidth="1"/>
    <col min="15367" max="15367" width="1.125" style="15" customWidth="1"/>
    <col min="15368" max="15368" width="5.75" style="15" customWidth="1"/>
    <col min="15369" max="15369" width="7.875" style="15" customWidth="1"/>
    <col min="15370" max="15370" width="8" style="15" customWidth="1"/>
    <col min="15371" max="15371" width="6.875" style="15" customWidth="1"/>
    <col min="15372" max="15372" width="1.125" style="15" customWidth="1"/>
    <col min="15373" max="15618" width="9" style="15"/>
    <col min="15619" max="15619" width="22.625" style="15" customWidth="1"/>
    <col min="15620" max="15621" width="8.125" style="15" customWidth="1"/>
    <col min="15622" max="15622" width="8" style="15" customWidth="1"/>
    <col min="15623" max="15623" width="1.125" style="15" customWidth="1"/>
    <col min="15624" max="15624" width="5.75" style="15" customWidth="1"/>
    <col min="15625" max="15625" width="7.875" style="15" customWidth="1"/>
    <col min="15626" max="15626" width="8" style="15" customWidth="1"/>
    <col min="15627" max="15627" width="6.875" style="15" customWidth="1"/>
    <col min="15628" max="15628" width="1.125" style="15" customWidth="1"/>
    <col min="15629" max="15874" width="9" style="15"/>
    <col min="15875" max="15875" width="22.625" style="15" customWidth="1"/>
    <col min="15876" max="15877" width="8.125" style="15" customWidth="1"/>
    <col min="15878" max="15878" width="8" style="15" customWidth="1"/>
    <col min="15879" max="15879" width="1.125" style="15" customWidth="1"/>
    <col min="15880" max="15880" width="5.75" style="15" customWidth="1"/>
    <col min="15881" max="15881" width="7.875" style="15" customWidth="1"/>
    <col min="15882" max="15882" width="8" style="15" customWidth="1"/>
    <col min="15883" max="15883" width="6.875" style="15" customWidth="1"/>
    <col min="15884" max="15884" width="1.125" style="15" customWidth="1"/>
    <col min="15885" max="16130" width="9" style="15"/>
    <col min="16131" max="16131" width="22.625" style="15" customWidth="1"/>
    <col min="16132" max="16133" width="8.125" style="15" customWidth="1"/>
    <col min="16134" max="16134" width="8" style="15" customWidth="1"/>
    <col min="16135" max="16135" width="1.125" style="15" customWidth="1"/>
    <col min="16136" max="16136" width="5.75" style="15" customWidth="1"/>
    <col min="16137" max="16137" width="7.875" style="15" customWidth="1"/>
    <col min="16138" max="16138" width="8" style="15" customWidth="1"/>
    <col min="16139" max="16139" width="6.875" style="15" customWidth="1"/>
    <col min="16140" max="16140" width="1.125" style="15" customWidth="1"/>
    <col min="16141" max="16384" width="9" style="15"/>
  </cols>
  <sheetData>
    <row r="1" spans="2:11" x14ac:dyDescent="0.15">
      <c r="H1" s="15" t="s">
        <v>54</v>
      </c>
    </row>
    <row r="2" spans="2:11" x14ac:dyDescent="0.15">
      <c r="H2" s="15" t="s">
        <v>159</v>
      </c>
    </row>
    <row r="3" spans="2:11" x14ac:dyDescent="0.15">
      <c r="B3" s="176" t="s">
        <v>10</v>
      </c>
      <c r="C3" s="177"/>
      <c r="D3" s="57">
        <v>0.06</v>
      </c>
      <c r="E3" s="15"/>
      <c r="F3" s="15"/>
      <c r="I3" s="45" t="s">
        <v>55</v>
      </c>
      <c r="J3" s="45" t="s">
        <v>160</v>
      </c>
      <c r="K3" s="45" t="s">
        <v>161</v>
      </c>
    </row>
    <row r="4" spans="2:11" x14ac:dyDescent="0.15">
      <c r="B4" s="176" t="s">
        <v>11</v>
      </c>
      <c r="C4" s="177"/>
      <c r="D4" s="58">
        <v>4</v>
      </c>
      <c r="E4" s="15"/>
      <c r="F4" s="15"/>
      <c r="H4" s="16"/>
      <c r="I4" s="17">
        <f>D9</f>
        <v>-185097.12589131133</v>
      </c>
      <c r="J4" s="17">
        <f>D12</f>
        <v>-189412.46469848108</v>
      </c>
      <c r="K4" s="17">
        <f>I4-J4</f>
        <v>4315.3388071697555</v>
      </c>
    </row>
    <row r="5" spans="2:11" x14ac:dyDescent="0.15">
      <c r="B5" s="15" t="s">
        <v>12</v>
      </c>
      <c r="E5" s="15"/>
      <c r="F5" s="15"/>
      <c r="H5" s="66">
        <v>1.4999999999999999E-2</v>
      </c>
      <c r="I5" s="60">
        <v>-179989.26441428263</v>
      </c>
      <c r="J5" s="60">
        <v>-211922.29802159558</v>
      </c>
      <c r="K5" s="67">
        <f>I5-J5</f>
        <v>31933.033607312944</v>
      </c>
    </row>
    <row r="6" spans="2:11" x14ac:dyDescent="0.15">
      <c r="B6" s="64" t="s">
        <v>13</v>
      </c>
      <c r="C6" s="65"/>
      <c r="D6" s="63">
        <v>200000</v>
      </c>
      <c r="E6" s="15"/>
      <c r="F6" s="15"/>
      <c r="H6" s="68">
        <v>0.02</v>
      </c>
      <c r="I6" s="61">
        <v>-180617.90847012529</v>
      </c>
      <c r="J6" s="61">
        <v>-209301.85442708593</v>
      </c>
      <c r="K6" s="67">
        <f t="shared" ref="K6:K22" si="0">I6-J6</f>
        <v>28683.945956960641</v>
      </c>
    </row>
    <row r="7" spans="2:11" x14ac:dyDescent="0.15">
      <c r="B7" s="64" t="s">
        <v>14</v>
      </c>
      <c r="C7" s="65"/>
      <c r="D7" s="59">
        <v>5000</v>
      </c>
      <c r="E7" s="15"/>
      <c r="F7" s="15"/>
      <c r="H7" s="68">
        <v>0.02</v>
      </c>
      <c r="I7" s="61">
        <v>-180617.90847012529</v>
      </c>
      <c r="J7" s="61">
        <v>-209301.85442708593</v>
      </c>
      <c r="K7" s="67">
        <f t="shared" si="0"/>
        <v>28683.945956960641</v>
      </c>
    </row>
    <row r="8" spans="2:11" x14ac:dyDescent="0.15">
      <c r="B8" s="64" t="s">
        <v>15</v>
      </c>
      <c r="C8" s="65"/>
      <c r="D8" s="59">
        <v>42000</v>
      </c>
      <c r="E8" s="15"/>
      <c r="F8" s="15"/>
      <c r="H8" s="68">
        <v>0.03</v>
      </c>
      <c r="I8" s="61">
        <v>-181826.60076201448</v>
      </c>
      <c r="J8" s="61">
        <v>-204159.49065457034</v>
      </c>
      <c r="K8" s="67">
        <f t="shared" si="0"/>
        <v>22332.889892555861</v>
      </c>
    </row>
    <row r="9" spans="2:11" x14ac:dyDescent="0.15">
      <c r="B9" s="64" t="s">
        <v>16</v>
      </c>
      <c r="C9" s="65"/>
      <c r="D9" s="55">
        <f>C23+NPV(D3,C24:C27)</f>
        <v>-185097.12589131133</v>
      </c>
      <c r="F9" s="15"/>
      <c r="H9" s="68">
        <v>3.5000000000000003E-2</v>
      </c>
      <c r="I9" s="61">
        <v>-182407.61134122821</v>
      </c>
      <c r="J9" s="61">
        <v>-201634.48137992239</v>
      </c>
      <c r="K9" s="67">
        <f t="shared" si="0"/>
        <v>19226.870038694178</v>
      </c>
    </row>
    <row r="10" spans="2:11" x14ac:dyDescent="0.15">
      <c r="B10" s="15" t="s">
        <v>17</v>
      </c>
      <c r="E10" s="15"/>
      <c r="F10" s="15"/>
      <c r="H10" s="68">
        <v>0.04</v>
      </c>
      <c r="I10" s="61">
        <v>-182973.67914288715</v>
      </c>
      <c r="J10" s="61">
        <v>-199138.25333412696</v>
      </c>
      <c r="K10" s="67">
        <f t="shared" si="0"/>
        <v>16164.574191239808</v>
      </c>
    </row>
    <row r="11" spans="2:11" x14ac:dyDescent="0.15">
      <c r="B11" s="64" t="s">
        <v>18</v>
      </c>
      <c r="C11" s="65"/>
      <c r="D11" s="59">
        <v>55000</v>
      </c>
      <c r="E11" s="15"/>
      <c r="F11" s="15"/>
      <c r="H11" s="68">
        <v>4.4999999999999998E-2</v>
      </c>
      <c r="I11" s="61">
        <v>-183525.24534076173</v>
      </c>
      <c r="J11" s="61">
        <v>-196669.34829232117</v>
      </c>
      <c r="K11" s="67">
        <f t="shared" si="0"/>
        <v>13144.102951559442</v>
      </c>
    </row>
    <row r="12" spans="2:11" x14ac:dyDescent="0.15">
      <c r="B12" s="64" t="s">
        <v>16</v>
      </c>
      <c r="C12" s="65"/>
      <c r="D12" s="55">
        <f>F27+NPV(D3,D23:D26)</f>
        <v>-189412.46469848108</v>
      </c>
      <c r="F12" s="15"/>
      <c r="H12" s="68">
        <v>0.05</v>
      </c>
      <c r="I12" s="61">
        <v>-184062.73620559336</v>
      </c>
      <c r="J12" s="61">
        <v>-194226.3402289298</v>
      </c>
      <c r="K12" s="67">
        <f t="shared" si="0"/>
        <v>10163.604023336433</v>
      </c>
    </row>
    <row r="13" spans="2:11" x14ac:dyDescent="0.15">
      <c r="B13" s="64" t="s">
        <v>162</v>
      </c>
      <c r="C13" s="65"/>
      <c r="D13" s="56" cm="1">
        <f t="array" ref="D13">IRR(C23:C27-F27:F31)</f>
        <v>6.8163599050456547E-2</v>
      </c>
      <c r="E13" s="15"/>
      <c r="F13" s="15"/>
      <c r="H13" s="68">
        <v>5.5E-2</v>
      </c>
      <c r="I13" s="61">
        <v>-184586.56367368731</v>
      </c>
      <c r="J13" s="61">
        <v>-191807.83410404861</v>
      </c>
      <c r="K13" s="67">
        <f t="shared" si="0"/>
        <v>7221.2704303612991</v>
      </c>
    </row>
    <row r="14" spans="2:11" x14ac:dyDescent="0.15">
      <c r="E14" s="15"/>
      <c r="F14" s="15"/>
      <c r="H14" s="68">
        <v>0.06</v>
      </c>
      <c r="I14" s="61">
        <v>-185097.12589131133</v>
      </c>
      <c r="J14" s="61">
        <v>-189412.46469848108</v>
      </c>
      <c r="K14" s="67">
        <f t="shared" si="0"/>
        <v>4315.3388071697555</v>
      </c>
    </row>
    <row r="15" spans="2:11" ht="12.75" customHeight="1" x14ac:dyDescent="0.15">
      <c r="B15" s="173" t="s">
        <v>19</v>
      </c>
      <c r="C15" s="175"/>
      <c r="H15" s="68">
        <v>6.5000000000000002E-2</v>
      </c>
      <c r="I15" s="61">
        <v>-185594.80773603462</v>
      </c>
      <c r="J15" s="61">
        <v>-187038.89549525126</v>
      </c>
      <c r="K15" s="67">
        <f t="shared" si="0"/>
        <v>1444.0877592166362</v>
      </c>
    </row>
    <row r="16" spans="2:11" x14ac:dyDescent="0.15">
      <c r="B16" s="147" t="s">
        <v>20</v>
      </c>
      <c r="C16" s="38" t="s">
        <v>21</v>
      </c>
      <c r="G16" s="19"/>
      <c r="H16" s="68">
        <v>7.0000000000000007E-2</v>
      </c>
      <c r="I16" s="61">
        <v>-186079.98131608593</v>
      </c>
      <c r="J16" s="61">
        <v>-184685.81760551585</v>
      </c>
      <c r="K16" s="67">
        <f t="shared" si="0"/>
        <v>-1394.1637105700793</v>
      </c>
    </row>
    <row r="17" spans="1:11" x14ac:dyDescent="0.15">
      <c r="B17" s="148">
        <v>3</v>
      </c>
      <c r="C17" s="149">
        <v>50000</v>
      </c>
      <c r="G17" s="20"/>
      <c r="H17" s="68">
        <v>7.4999999999999997E-2</v>
      </c>
      <c r="I17" s="61">
        <v>-186553.00644875207</v>
      </c>
      <c r="J17" s="61">
        <v>-182351.94873690847</v>
      </c>
      <c r="K17" s="67">
        <f t="shared" si="0"/>
        <v>-4201.0577118436049</v>
      </c>
    </row>
    <row r="18" spans="1:11" x14ac:dyDescent="0.15">
      <c r="B18" s="148">
        <v>4</v>
      </c>
      <c r="C18" s="150">
        <v>42000</v>
      </c>
      <c r="H18" s="68">
        <v>0.08</v>
      </c>
      <c r="I18" s="61">
        <v>-187014.23111878836</v>
      </c>
      <c r="J18" s="61">
        <v>-180036.03220243828</v>
      </c>
      <c r="K18" s="67">
        <f t="shared" si="0"/>
        <v>-6978.1989163500839</v>
      </c>
    </row>
    <row r="19" spans="1:11" x14ac:dyDescent="0.15">
      <c r="B19" s="148">
        <v>5</v>
      </c>
      <c r="C19" s="150">
        <v>38000</v>
      </c>
      <c r="H19" s="68">
        <v>8.5000000000000006E-2</v>
      </c>
      <c r="I19" s="61">
        <v>-187463.99191776189</v>
      </c>
      <c r="J19" s="61">
        <v>-177736.83596816266</v>
      </c>
      <c r="K19" s="67">
        <f t="shared" si="0"/>
        <v>-9727.155949599226</v>
      </c>
    </row>
    <row r="20" spans="1:11" x14ac:dyDescent="0.15">
      <c r="B20" s="18"/>
      <c r="C20" s="18"/>
      <c r="H20" s="68">
        <v>0.09</v>
      </c>
      <c r="I20" s="61">
        <v>-187902.61446520261</v>
      </c>
      <c r="J20" s="61">
        <v>-175453.1517379354</v>
      </c>
      <c r="K20" s="67">
        <f t="shared" si="0"/>
        <v>-12449.462727267208</v>
      </c>
    </row>
    <row r="21" spans="1:11" x14ac:dyDescent="0.15">
      <c r="C21" s="37" t="s">
        <v>53</v>
      </c>
      <c r="D21" s="173" t="s">
        <v>51</v>
      </c>
      <c r="E21" s="174"/>
      <c r="F21" s="175"/>
      <c r="H21" s="68">
        <v>9.5000000000000001E-2</v>
      </c>
      <c r="I21" s="61">
        <v>-188330.41381239332</v>
      </c>
      <c r="J21" s="61">
        <v>-173183.79407361738</v>
      </c>
      <c r="K21" s="67">
        <f t="shared" si="0"/>
        <v>-15146.619738775946</v>
      </c>
    </row>
    <row r="22" spans="1:11" x14ac:dyDescent="0.15">
      <c r="B22" s="52" t="s">
        <v>163</v>
      </c>
      <c r="C22" s="52" t="s">
        <v>22</v>
      </c>
      <c r="D22" s="52" t="s">
        <v>164</v>
      </c>
      <c r="E22" s="52" t="s">
        <v>165</v>
      </c>
      <c r="F22" s="52" t="s">
        <v>52</v>
      </c>
      <c r="H22" s="69">
        <v>0.1</v>
      </c>
      <c r="I22" s="70">
        <v>-188747.69482958814</v>
      </c>
      <c r="J22" s="70">
        <v>-170927.5995492111</v>
      </c>
      <c r="K22" s="67">
        <f t="shared" si="0"/>
        <v>-17820.095280377049</v>
      </c>
    </row>
    <row r="23" spans="1:11" x14ac:dyDescent="0.15">
      <c r="B23" s="52">
        <v>0</v>
      </c>
      <c r="C23" s="60">
        <v>-205000</v>
      </c>
      <c r="D23" s="60">
        <v>-55000</v>
      </c>
      <c r="E23" s="60">
        <v>150000</v>
      </c>
      <c r="F23" s="60"/>
      <c r="H23" s="21"/>
    </row>
    <row r="24" spans="1:11" x14ac:dyDescent="0.15">
      <c r="B24" s="39">
        <v>1</v>
      </c>
      <c r="C24" s="60">
        <v>-5000</v>
      </c>
      <c r="D24" s="60">
        <v>-55000</v>
      </c>
      <c r="E24" s="60">
        <f>E23+F24+D24-C24</f>
        <v>109000</v>
      </c>
      <c r="F24" s="60">
        <f>E23*$D$3</f>
        <v>9000</v>
      </c>
      <c r="H24" s="15" t="s">
        <v>166</v>
      </c>
    </row>
    <row r="25" spans="1:11" x14ac:dyDescent="0.15">
      <c r="B25" s="39">
        <v>2</v>
      </c>
      <c r="C25" s="60">
        <v>-5000</v>
      </c>
      <c r="D25" s="60">
        <v>-55000</v>
      </c>
      <c r="E25" s="60">
        <f t="shared" ref="E25:E26" si="1">E24+F25+D25-C25</f>
        <v>65540</v>
      </c>
      <c r="F25" s="60">
        <f t="shared" ref="F25:F27" si="2">E24*$D$3</f>
        <v>6540</v>
      </c>
      <c r="H25" s="68">
        <v>0.06</v>
      </c>
      <c r="I25" s="61">
        <v>-185097.12589131133</v>
      </c>
      <c r="J25" s="61">
        <v>-189412.46469848108</v>
      </c>
      <c r="K25" s="67">
        <f t="shared" ref="K25:K27" si="3">I25-J25</f>
        <v>4315.3388071697555</v>
      </c>
    </row>
    <row r="26" spans="1:11" x14ac:dyDescent="0.15">
      <c r="B26" s="39">
        <v>3</v>
      </c>
      <c r="C26" s="60">
        <v>-5000</v>
      </c>
      <c r="D26" s="60">
        <v>-55000</v>
      </c>
      <c r="E26" s="60">
        <f t="shared" si="1"/>
        <v>19472.399999999994</v>
      </c>
      <c r="F26" s="60">
        <f t="shared" si="2"/>
        <v>3932.3999999999996</v>
      </c>
      <c r="H26" s="68">
        <v>6.5000000000000002E-2</v>
      </c>
      <c r="I26" s="61">
        <v>-185594.80773603462</v>
      </c>
      <c r="J26" s="61">
        <v>-187038.89549525126</v>
      </c>
      <c r="K26" s="67">
        <f t="shared" si="3"/>
        <v>1444.0877592166362</v>
      </c>
    </row>
    <row r="27" spans="1:11" x14ac:dyDescent="0.15">
      <c r="B27" s="40">
        <v>4</v>
      </c>
      <c r="C27" s="60">
        <v>42000</v>
      </c>
      <c r="D27" s="60">
        <v>0</v>
      </c>
      <c r="E27" s="60">
        <v>0</v>
      </c>
      <c r="F27" s="60">
        <f t="shared" si="2"/>
        <v>1168.3439999999996</v>
      </c>
      <c r="H27" s="68">
        <v>7.0000000000000007E-2</v>
      </c>
      <c r="I27" s="61">
        <v>-186079.98131608593</v>
      </c>
      <c r="J27" s="61">
        <v>-184685.81760551585</v>
      </c>
      <c r="K27" s="67">
        <f t="shared" si="3"/>
        <v>-1394.1637105700793</v>
      </c>
    </row>
    <row r="28" spans="1:11" x14ac:dyDescent="0.15">
      <c r="A28" s="16"/>
      <c r="F28" s="60">
        <v>-55000</v>
      </c>
      <c r="H28" s="21"/>
    </row>
    <row r="29" spans="1:11" ht="14.25" thickBot="1" x14ac:dyDescent="0.2">
      <c r="B29" s="16" t="s">
        <v>23</v>
      </c>
      <c r="C29" s="16"/>
      <c r="E29" s="15"/>
      <c r="F29" s="60">
        <v>-55000</v>
      </c>
    </row>
    <row r="30" spans="1:11" ht="15" thickTop="1" thickBot="1" x14ac:dyDescent="0.2">
      <c r="B30" s="54" t="str">
        <f>IF(D9&lt;D12,"租车","买车")</f>
        <v>买车</v>
      </c>
      <c r="C30" s="62"/>
      <c r="D30" s="15"/>
      <c r="E30" s="15"/>
      <c r="F30" s="60">
        <v>-55000</v>
      </c>
    </row>
    <row r="31" spans="1:11" ht="14.25" thickTop="1" x14ac:dyDescent="0.15">
      <c r="F31" s="60">
        <v>-55000</v>
      </c>
    </row>
  </sheetData>
  <mergeCells count="4">
    <mergeCell ref="D21:F21"/>
    <mergeCell ref="B3:C3"/>
    <mergeCell ref="B4:C4"/>
    <mergeCell ref="B15:C15"/>
  </mergeCells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B1:N1963"/>
  <sheetViews>
    <sheetView showGridLines="0" workbookViewId="0">
      <selection activeCell="H496" sqref="H496"/>
    </sheetView>
  </sheetViews>
  <sheetFormatPr defaultRowHeight="13.5" x14ac:dyDescent="0.15"/>
  <cols>
    <col min="1" max="1" width="1.5" style="27" customWidth="1"/>
    <col min="2" max="2" width="16.375" style="27" customWidth="1"/>
    <col min="3" max="3" width="26" style="27" customWidth="1"/>
    <col min="4" max="4" width="1.5" style="27" customWidth="1"/>
    <col min="5" max="5" width="4.375" style="27" customWidth="1"/>
    <col min="6" max="6" width="11.625" style="27" bestFit="1" customWidth="1"/>
    <col min="7" max="7" width="6.75" style="27" customWidth="1"/>
    <col min="8" max="8" width="8.5" style="27" customWidth="1"/>
    <col min="9" max="9" width="1.5" style="27" customWidth="1"/>
    <col min="10" max="11" width="9.5" style="27" customWidth="1"/>
    <col min="12" max="257" width="9" style="27"/>
    <col min="258" max="258" width="16.375" style="27" customWidth="1"/>
    <col min="259" max="259" width="29.875" style="27" customWidth="1"/>
    <col min="260" max="260" width="1.375" style="27" customWidth="1"/>
    <col min="261" max="261" width="4.375" style="27" customWidth="1"/>
    <col min="262" max="262" width="9.875" style="27" customWidth="1"/>
    <col min="263" max="263" width="6.75" style="27" customWidth="1"/>
    <col min="264" max="264" width="5.875" style="27" customWidth="1"/>
    <col min="265" max="265" width="1.125" style="27" customWidth="1"/>
    <col min="266" max="267" width="9.5" style="27" customWidth="1"/>
    <col min="268" max="513" width="9" style="27"/>
    <col min="514" max="514" width="16.375" style="27" customWidth="1"/>
    <col min="515" max="515" width="29.875" style="27" customWidth="1"/>
    <col min="516" max="516" width="1.375" style="27" customWidth="1"/>
    <col min="517" max="517" width="4.375" style="27" customWidth="1"/>
    <col min="518" max="518" width="9.875" style="27" customWidth="1"/>
    <col min="519" max="519" width="6.75" style="27" customWidth="1"/>
    <col min="520" max="520" width="5.875" style="27" customWidth="1"/>
    <col min="521" max="521" width="1.125" style="27" customWidth="1"/>
    <col min="522" max="523" width="9.5" style="27" customWidth="1"/>
    <col min="524" max="769" width="9" style="27"/>
    <col min="770" max="770" width="16.375" style="27" customWidth="1"/>
    <col min="771" max="771" width="29.875" style="27" customWidth="1"/>
    <col min="772" max="772" width="1.375" style="27" customWidth="1"/>
    <col min="773" max="773" width="4.375" style="27" customWidth="1"/>
    <col min="774" max="774" width="9.875" style="27" customWidth="1"/>
    <col min="775" max="775" width="6.75" style="27" customWidth="1"/>
    <col min="776" max="776" width="5.875" style="27" customWidth="1"/>
    <col min="777" max="777" width="1.125" style="27" customWidth="1"/>
    <col min="778" max="779" width="9.5" style="27" customWidth="1"/>
    <col min="780" max="1025" width="9" style="27"/>
    <col min="1026" max="1026" width="16.375" style="27" customWidth="1"/>
    <col min="1027" max="1027" width="29.875" style="27" customWidth="1"/>
    <col min="1028" max="1028" width="1.375" style="27" customWidth="1"/>
    <col min="1029" max="1029" width="4.375" style="27" customWidth="1"/>
    <col min="1030" max="1030" width="9.875" style="27" customWidth="1"/>
    <col min="1031" max="1031" width="6.75" style="27" customWidth="1"/>
    <col min="1032" max="1032" width="5.875" style="27" customWidth="1"/>
    <col min="1033" max="1033" width="1.125" style="27" customWidth="1"/>
    <col min="1034" max="1035" width="9.5" style="27" customWidth="1"/>
    <col min="1036" max="1281" width="9" style="27"/>
    <col min="1282" max="1282" width="16.375" style="27" customWidth="1"/>
    <col min="1283" max="1283" width="29.875" style="27" customWidth="1"/>
    <col min="1284" max="1284" width="1.375" style="27" customWidth="1"/>
    <col min="1285" max="1285" width="4.375" style="27" customWidth="1"/>
    <col min="1286" max="1286" width="9.875" style="27" customWidth="1"/>
    <col min="1287" max="1287" width="6.75" style="27" customWidth="1"/>
    <col min="1288" max="1288" width="5.875" style="27" customWidth="1"/>
    <col min="1289" max="1289" width="1.125" style="27" customWidth="1"/>
    <col min="1290" max="1291" width="9.5" style="27" customWidth="1"/>
    <col min="1292" max="1537" width="9" style="27"/>
    <col min="1538" max="1538" width="16.375" style="27" customWidth="1"/>
    <col min="1539" max="1539" width="29.875" style="27" customWidth="1"/>
    <col min="1540" max="1540" width="1.375" style="27" customWidth="1"/>
    <col min="1541" max="1541" width="4.375" style="27" customWidth="1"/>
    <col min="1542" max="1542" width="9.875" style="27" customWidth="1"/>
    <col min="1543" max="1543" width="6.75" style="27" customWidth="1"/>
    <col min="1544" max="1544" width="5.875" style="27" customWidth="1"/>
    <col min="1545" max="1545" width="1.125" style="27" customWidth="1"/>
    <col min="1546" max="1547" width="9.5" style="27" customWidth="1"/>
    <col min="1548" max="1793" width="9" style="27"/>
    <col min="1794" max="1794" width="16.375" style="27" customWidth="1"/>
    <col min="1795" max="1795" width="29.875" style="27" customWidth="1"/>
    <col min="1796" max="1796" width="1.375" style="27" customWidth="1"/>
    <col min="1797" max="1797" width="4.375" style="27" customWidth="1"/>
    <col min="1798" max="1798" width="9.875" style="27" customWidth="1"/>
    <col min="1799" max="1799" width="6.75" style="27" customWidth="1"/>
    <col min="1800" max="1800" width="5.875" style="27" customWidth="1"/>
    <col min="1801" max="1801" width="1.125" style="27" customWidth="1"/>
    <col min="1802" max="1803" width="9.5" style="27" customWidth="1"/>
    <col min="1804" max="2049" width="9" style="27"/>
    <col min="2050" max="2050" width="16.375" style="27" customWidth="1"/>
    <col min="2051" max="2051" width="29.875" style="27" customWidth="1"/>
    <col min="2052" max="2052" width="1.375" style="27" customWidth="1"/>
    <col min="2053" max="2053" width="4.375" style="27" customWidth="1"/>
    <col min="2054" max="2054" width="9.875" style="27" customWidth="1"/>
    <col min="2055" max="2055" width="6.75" style="27" customWidth="1"/>
    <col min="2056" max="2056" width="5.875" style="27" customWidth="1"/>
    <col min="2057" max="2057" width="1.125" style="27" customWidth="1"/>
    <col min="2058" max="2059" width="9.5" style="27" customWidth="1"/>
    <col min="2060" max="2305" width="9" style="27"/>
    <col min="2306" max="2306" width="16.375" style="27" customWidth="1"/>
    <col min="2307" max="2307" width="29.875" style="27" customWidth="1"/>
    <col min="2308" max="2308" width="1.375" style="27" customWidth="1"/>
    <col min="2309" max="2309" width="4.375" style="27" customWidth="1"/>
    <col min="2310" max="2310" width="9.875" style="27" customWidth="1"/>
    <col min="2311" max="2311" width="6.75" style="27" customWidth="1"/>
    <col min="2312" max="2312" width="5.875" style="27" customWidth="1"/>
    <col min="2313" max="2313" width="1.125" style="27" customWidth="1"/>
    <col min="2314" max="2315" width="9.5" style="27" customWidth="1"/>
    <col min="2316" max="2561" width="9" style="27"/>
    <col min="2562" max="2562" width="16.375" style="27" customWidth="1"/>
    <col min="2563" max="2563" width="29.875" style="27" customWidth="1"/>
    <col min="2564" max="2564" width="1.375" style="27" customWidth="1"/>
    <col min="2565" max="2565" width="4.375" style="27" customWidth="1"/>
    <col min="2566" max="2566" width="9.875" style="27" customWidth="1"/>
    <col min="2567" max="2567" width="6.75" style="27" customWidth="1"/>
    <col min="2568" max="2568" width="5.875" style="27" customWidth="1"/>
    <col min="2569" max="2569" width="1.125" style="27" customWidth="1"/>
    <col min="2570" max="2571" width="9.5" style="27" customWidth="1"/>
    <col min="2572" max="2817" width="9" style="27"/>
    <col min="2818" max="2818" width="16.375" style="27" customWidth="1"/>
    <col min="2819" max="2819" width="29.875" style="27" customWidth="1"/>
    <col min="2820" max="2820" width="1.375" style="27" customWidth="1"/>
    <col min="2821" max="2821" width="4.375" style="27" customWidth="1"/>
    <col min="2822" max="2822" width="9.875" style="27" customWidth="1"/>
    <col min="2823" max="2823" width="6.75" style="27" customWidth="1"/>
    <col min="2824" max="2824" width="5.875" style="27" customWidth="1"/>
    <col min="2825" max="2825" width="1.125" style="27" customWidth="1"/>
    <col min="2826" max="2827" width="9.5" style="27" customWidth="1"/>
    <col min="2828" max="3073" width="9" style="27"/>
    <col min="3074" max="3074" width="16.375" style="27" customWidth="1"/>
    <col min="3075" max="3075" width="29.875" style="27" customWidth="1"/>
    <col min="3076" max="3076" width="1.375" style="27" customWidth="1"/>
    <col min="3077" max="3077" width="4.375" style="27" customWidth="1"/>
    <col min="3078" max="3078" width="9.875" style="27" customWidth="1"/>
    <col min="3079" max="3079" width="6.75" style="27" customWidth="1"/>
    <col min="3080" max="3080" width="5.875" style="27" customWidth="1"/>
    <col min="3081" max="3081" width="1.125" style="27" customWidth="1"/>
    <col min="3082" max="3083" width="9.5" style="27" customWidth="1"/>
    <col min="3084" max="3329" width="9" style="27"/>
    <col min="3330" max="3330" width="16.375" style="27" customWidth="1"/>
    <col min="3331" max="3331" width="29.875" style="27" customWidth="1"/>
    <col min="3332" max="3332" width="1.375" style="27" customWidth="1"/>
    <col min="3333" max="3333" width="4.375" style="27" customWidth="1"/>
    <col min="3334" max="3334" width="9.875" style="27" customWidth="1"/>
    <col min="3335" max="3335" width="6.75" style="27" customWidth="1"/>
    <col min="3336" max="3336" width="5.875" style="27" customWidth="1"/>
    <col min="3337" max="3337" width="1.125" style="27" customWidth="1"/>
    <col min="3338" max="3339" width="9.5" style="27" customWidth="1"/>
    <col min="3340" max="3585" width="9" style="27"/>
    <col min="3586" max="3586" width="16.375" style="27" customWidth="1"/>
    <col min="3587" max="3587" width="29.875" style="27" customWidth="1"/>
    <col min="3588" max="3588" width="1.375" style="27" customWidth="1"/>
    <col min="3589" max="3589" width="4.375" style="27" customWidth="1"/>
    <col min="3590" max="3590" width="9.875" style="27" customWidth="1"/>
    <col min="3591" max="3591" width="6.75" style="27" customWidth="1"/>
    <col min="3592" max="3592" width="5.875" style="27" customWidth="1"/>
    <col min="3593" max="3593" width="1.125" style="27" customWidth="1"/>
    <col min="3594" max="3595" width="9.5" style="27" customWidth="1"/>
    <col min="3596" max="3841" width="9" style="27"/>
    <col min="3842" max="3842" width="16.375" style="27" customWidth="1"/>
    <col min="3843" max="3843" width="29.875" style="27" customWidth="1"/>
    <col min="3844" max="3844" width="1.375" style="27" customWidth="1"/>
    <col min="3845" max="3845" width="4.375" style="27" customWidth="1"/>
    <col min="3846" max="3846" width="9.875" style="27" customWidth="1"/>
    <col min="3847" max="3847" width="6.75" style="27" customWidth="1"/>
    <col min="3848" max="3848" width="5.875" style="27" customWidth="1"/>
    <col min="3849" max="3849" width="1.125" style="27" customWidth="1"/>
    <col min="3850" max="3851" width="9.5" style="27" customWidth="1"/>
    <col min="3852" max="4097" width="9" style="27"/>
    <col min="4098" max="4098" width="16.375" style="27" customWidth="1"/>
    <col min="4099" max="4099" width="29.875" style="27" customWidth="1"/>
    <col min="4100" max="4100" width="1.375" style="27" customWidth="1"/>
    <col min="4101" max="4101" width="4.375" style="27" customWidth="1"/>
    <col min="4102" max="4102" width="9.875" style="27" customWidth="1"/>
    <col min="4103" max="4103" width="6.75" style="27" customWidth="1"/>
    <col min="4104" max="4104" width="5.875" style="27" customWidth="1"/>
    <col min="4105" max="4105" width="1.125" style="27" customWidth="1"/>
    <col min="4106" max="4107" width="9.5" style="27" customWidth="1"/>
    <col min="4108" max="4353" width="9" style="27"/>
    <col min="4354" max="4354" width="16.375" style="27" customWidth="1"/>
    <col min="4355" max="4355" width="29.875" style="27" customWidth="1"/>
    <col min="4356" max="4356" width="1.375" style="27" customWidth="1"/>
    <col min="4357" max="4357" width="4.375" style="27" customWidth="1"/>
    <col min="4358" max="4358" width="9.875" style="27" customWidth="1"/>
    <col min="4359" max="4359" width="6.75" style="27" customWidth="1"/>
    <col min="4360" max="4360" width="5.875" style="27" customWidth="1"/>
    <col min="4361" max="4361" width="1.125" style="27" customWidth="1"/>
    <col min="4362" max="4363" width="9.5" style="27" customWidth="1"/>
    <col min="4364" max="4609" width="9" style="27"/>
    <col min="4610" max="4610" width="16.375" style="27" customWidth="1"/>
    <col min="4611" max="4611" width="29.875" style="27" customWidth="1"/>
    <col min="4612" max="4612" width="1.375" style="27" customWidth="1"/>
    <col min="4613" max="4613" width="4.375" style="27" customWidth="1"/>
    <col min="4614" max="4614" width="9.875" style="27" customWidth="1"/>
    <col min="4615" max="4615" width="6.75" style="27" customWidth="1"/>
    <col min="4616" max="4616" width="5.875" style="27" customWidth="1"/>
    <col min="4617" max="4617" width="1.125" style="27" customWidth="1"/>
    <col min="4618" max="4619" width="9.5" style="27" customWidth="1"/>
    <col min="4620" max="4865" width="9" style="27"/>
    <col min="4866" max="4866" width="16.375" style="27" customWidth="1"/>
    <col min="4867" max="4867" width="29.875" style="27" customWidth="1"/>
    <col min="4868" max="4868" width="1.375" style="27" customWidth="1"/>
    <col min="4869" max="4869" width="4.375" style="27" customWidth="1"/>
    <col min="4870" max="4870" width="9.875" style="27" customWidth="1"/>
    <col min="4871" max="4871" width="6.75" style="27" customWidth="1"/>
    <col min="4872" max="4872" width="5.875" style="27" customWidth="1"/>
    <col min="4873" max="4873" width="1.125" style="27" customWidth="1"/>
    <col min="4874" max="4875" width="9.5" style="27" customWidth="1"/>
    <col min="4876" max="5121" width="9" style="27"/>
    <col min="5122" max="5122" width="16.375" style="27" customWidth="1"/>
    <col min="5123" max="5123" width="29.875" style="27" customWidth="1"/>
    <col min="5124" max="5124" width="1.375" style="27" customWidth="1"/>
    <col min="5125" max="5125" width="4.375" style="27" customWidth="1"/>
    <col min="5126" max="5126" width="9.875" style="27" customWidth="1"/>
    <col min="5127" max="5127" width="6.75" style="27" customWidth="1"/>
    <col min="5128" max="5128" width="5.875" style="27" customWidth="1"/>
    <col min="5129" max="5129" width="1.125" style="27" customWidth="1"/>
    <col min="5130" max="5131" width="9.5" style="27" customWidth="1"/>
    <col min="5132" max="5377" width="9" style="27"/>
    <col min="5378" max="5378" width="16.375" style="27" customWidth="1"/>
    <col min="5379" max="5379" width="29.875" style="27" customWidth="1"/>
    <col min="5380" max="5380" width="1.375" style="27" customWidth="1"/>
    <col min="5381" max="5381" width="4.375" style="27" customWidth="1"/>
    <col min="5382" max="5382" width="9.875" style="27" customWidth="1"/>
    <col min="5383" max="5383" width="6.75" style="27" customWidth="1"/>
    <col min="5384" max="5384" width="5.875" style="27" customWidth="1"/>
    <col min="5385" max="5385" width="1.125" style="27" customWidth="1"/>
    <col min="5386" max="5387" width="9.5" style="27" customWidth="1"/>
    <col min="5388" max="5633" width="9" style="27"/>
    <col min="5634" max="5634" width="16.375" style="27" customWidth="1"/>
    <col min="5635" max="5635" width="29.875" style="27" customWidth="1"/>
    <col min="5636" max="5636" width="1.375" style="27" customWidth="1"/>
    <col min="5637" max="5637" width="4.375" style="27" customWidth="1"/>
    <col min="5638" max="5638" width="9.875" style="27" customWidth="1"/>
    <col min="5639" max="5639" width="6.75" style="27" customWidth="1"/>
    <col min="5640" max="5640" width="5.875" style="27" customWidth="1"/>
    <col min="5641" max="5641" width="1.125" style="27" customWidth="1"/>
    <col min="5642" max="5643" width="9.5" style="27" customWidth="1"/>
    <col min="5644" max="5889" width="9" style="27"/>
    <col min="5890" max="5890" width="16.375" style="27" customWidth="1"/>
    <col min="5891" max="5891" width="29.875" style="27" customWidth="1"/>
    <col min="5892" max="5892" width="1.375" style="27" customWidth="1"/>
    <col min="5893" max="5893" width="4.375" style="27" customWidth="1"/>
    <col min="5894" max="5894" width="9.875" style="27" customWidth="1"/>
    <col min="5895" max="5895" width="6.75" style="27" customWidth="1"/>
    <col min="5896" max="5896" width="5.875" style="27" customWidth="1"/>
    <col min="5897" max="5897" width="1.125" style="27" customWidth="1"/>
    <col min="5898" max="5899" width="9.5" style="27" customWidth="1"/>
    <col min="5900" max="6145" width="9" style="27"/>
    <col min="6146" max="6146" width="16.375" style="27" customWidth="1"/>
    <col min="6147" max="6147" width="29.875" style="27" customWidth="1"/>
    <col min="6148" max="6148" width="1.375" style="27" customWidth="1"/>
    <col min="6149" max="6149" width="4.375" style="27" customWidth="1"/>
    <col min="6150" max="6150" width="9.875" style="27" customWidth="1"/>
    <col min="6151" max="6151" width="6.75" style="27" customWidth="1"/>
    <col min="6152" max="6152" width="5.875" style="27" customWidth="1"/>
    <col min="6153" max="6153" width="1.125" style="27" customWidth="1"/>
    <col min="6154" max="6155" width="9.5" style="27" customWidth="1"/>
    <col min="6156" max="6401" width="9" style="27"/>
    <col min="6402" max="6402" width="16.375" style="27" customWidth="1"/>
    <col min="6403" max="6403" width="29.875" style="27" customWidth="1"/>
    <col min="6404" max="6404" width="1.375" style="27" customWidth="1"/>
    <col min="6405" max="6405" width="4.375" style="27" customWidth="1"/>
    <col min="6406" max="6406" width="9.875" style="27" customWidth="1"/>
    <col min="6407" max="6407" width="6.75" style="27" customWidth="1"/>
    <col min="6408" max="6408" width="5.875" style="27" customWidth="1"/>
    <col min="6409" max="6409" width="1.125" style="27" customWidth="1"/>
    <col min="6410" max="6411" width="9.5" style="27" customWidth="1"/>
    <col min="6412" max="6657" width="9" style="27"/>
    <col min="6658" max="6658" width="16.375" style="27" customWidth="1"/>
    <col min="6659" max="6659" width="29.875" style="27" customWidth="1"/>
    <col min="6660" max="6660" width="1.375" style="27" customWidth="1"/>
    <col min="6661" max="6661" width="4.375" style="27" customWidth="1"/>
    <col min="6662" max="6662" width="9.875" style="27" customWidth="1"/>
    <col min="6663" max="6663" width="6.75" style="27" customWidth="1"/>
    <col min="6664" max="6664" width="5.875" style="27" customWidth="1"/>
    <col min="6665" max="6665" width="1.125" style="27" customWidth="1"/>
    <col min="6666" max="6667" width="9.5" style="27" customWidth="1"/>
    <col min="6668" max="6913" width="9" style="27"/>
    <col min="6914" max="6914" width="16.375" style="27" customWidth="1"/>
    <col min="6915" max="6915" width="29.875" style="27" customWidth="1"/>
    <col min="6916" max="6916" width="1.375" style="27" customWidth="1"/>
    <col min="6917" max="6917" width="4.375" style="27" customWidth="1"/>
    <col min="6918" max="6918" width="9.875" style="27" customWidth="1"/>
    <col min="6919" max="6919" width="6.75" style="27" customWidth="1"/>
    <col min="6920" max="6920" width="5.875" style="27" customWidth="1"/>
    <col min="6921" max="6921" width="1.125" style="27" customWidth="1"/>
    <col min="6922" max="6923" width="9.5" style="27" customWidth="1"/>
    <col min="6924" max="7169" width="9" style="27"/>
    <col min="7170" max="7170" width="16.375" style="27" customWidth="1"/>
    <col min="7171" max="7171" width="29.875" style="27" customWidth="1"/>
    <col min="7172" max="7172" width="1.375" style="27" customWidth="1"/>
    <col min="7173" max="7173" width="4.375" style="27" customWidth="1"/>
    <col min="7174" max="7174" width="9.875" style="27" customWidth="1"/>
    <col min="7175" max="7175" width="6.75" style="27" customWidth="1"/>
    <col min="7176" max="7176" width="5.875" style="27" customWidth="1"/>
    <col min="7177" max="7177" width="1.125" style="27" customWidth="1"/>
    <col min="7178" max="7179" width="9.5" style="27" customWidth="1"/>
    <col min="7180" max="7425" width="9" style="27"/>
    <col min="7426" max="7426" width="16.375" style="27" customWidth="1"/>
    <col min="7427" max="7427" width="29.875" style="27" customWidth="1"/>
    <col min="7428" max="7428" width="1.375" style="27" customWidth="1"/>
    <col min="7429" max="7429" width="4.375" style="27" customWidth="1"/>
    <col min="7430" max="7430" width="9.875" style="27" customWidth="1"/>
    <col min="7431" max="7431" width="6.75" style="27" customWidth="1"/>
    <col min="7432" max="7432" width="5.875" style="27" customWidth="1"/>
    <col min="7433" max="7433" width="1.125" style="27" customWidth="1"/>
    <col min="7434" max="7435" width="9.5" style="27" customWidth="1"/>
    <col min="7436" max="7681" width="9" style="27"/>
    <col min="7682" max="7682" width="16.375" style="27" customWidth="1"/>
    <col min="7683" max="7683" width="29.875" style="27" customWidth="1"/>
    <col min="7684" max="7684" width="1.375" style="27" customWidth="1"/>
    <col min="7685" max="7685" width="4.375" style="27" customWidth="1"/>
    <col min="7686" max="7686" width="9.875" style="27" customWidth="1"/>
    <col min="7687" max="7687" width="6.75" style="27" customWidth="1"/>
    <col min="7688" max="7688" width="5.875" style="27" customWidth="1"/>
    <col min="7689" max="7689" width="1.125" style="27" customWidth="1"/>
    <col min="7690" max="7691" width="9.5" style="27" customWidth="1"/>
    <col min="7692" max="7937" width="9" style="27"/>
    <col min="7938" max="7938" width="16.375" style="27" customWidth="1"/>
    <col min="7939" max="7939" width="29.875" style="27" customWidth="1"/>
    <col min="7940" max="7940" width="1.375" style="27" customWidth="1"/>
    <col min="7941" max="7941" width="4.375" style="27" customWidth="1"/>
    <col min="7942" max="7942" width="9.875" style="27" customWidth="1"/>
    <col min="7943" max="7943" width="6.75" style="27" customWidth="1"/>
    <col min="7944" max="7944" width="5.875" style="27" customWidth="1"/>
    <col min="7945" max="7945" width="1.125" style="27" customWidth="1"/>
    <col min="7946" max="7947" width="9.5" style="27" customWidth="1"/>
    <col min="7948" max="8193" width="9" style="27"/>
    <col min="8194" max="8194" width="16.375" style="27" customWidth="1"/>
    <col min="8195" max="8195" width="29.875" style="27" customWidth="1"/>
    <col min="8196" max="8196" width="1.375" style="27" customWidth="1"/>
    <col min="8197" max="8197" width="4.375" style="27" customWidth="1"/>
    <col min="8198" max="8198" width="9.875" style="27" customWidth="1"/>
    <col min="8199" max="8199" width="6.75" style="27" customWidth="1"/>
    <col min="8200" max="8200" width="5.875" style="27" customWidth="1"/>
    <col min="8201" max="8201" width="1.125" style="27" customWidth="1"/>
    <col min="8202" max="8203" width="9.5" style="27" customWidth="1"/>
    <col min="8204" max="8449" width="9" style="27"/>
    <col min="8450" max="8450" width="16.375" style="27" customWidth="1"/>
    <col min="8451" max="8451" width="29.875" style="27" customWidth="1"/>
    <col min="8452" max="8452" width="1.375" style="27" customWidth="1"/>
    <col min="8453" max="8453" width="4.375" style="27" customWidth="1"/>
    <col min="8454" max="8454" width="9.875" style="27" customWidth="1"/>
    <col min="8455" max="8455" width="6.75" style="27" customWidth="1"/>
    <col min="8456" max="8456" width="5.875" style="27" customWidth="1"/>
    <col min="8457" max="8457" width="1.125" style="27" customWidth="1"/>
    <col min="8458" max="8459" width="9.5" style="27" customWidth="1"/>
    <col min="8460" max="8705" width="9" style="27"/>
    <col min="8706" max="8706" width="16.375" style="27" customWidth="1"/>
    <col min="8707" max="8707" width="29.875" style="27" customWidth="1"/>
    <col min="8708" max="8708" width="1.375" style="27" customWidth="1"/>
    <col min="8709" max="8709" width="4.375" style="27" customWidth="1"/>
    <col min="8710" max="8710" width="9.875" style="27" customWidth="1"/>
    <col min="8711" max="8711" width="6.75" style="27" customWidth="1"/>
    <col min="8712" max="8712" width="5.875" style="27" customWidth="1"/>
    <col min="8713" max="8713" width="1.125" style="27" customWidth="1"/>
    <col min="8714" max="8715" width="9.5" style="27" customWidth="1"/>
    <col min="8716" max="8961" width="9" style="27"/>
    <col min="8962" max="8962" width="16.375" style="27" customWidth="1"/>
    <col min="8963" max="8963" width="29.875" style="27" customWidth="1"/>
    <col min="8964" max="8964" width="1.375" style="27" customWidth="1"/>
    <col min="8965" max="8965" width="4.375" style="27" customWidth="1"/>
    <col min="8966" max="8966" width="9.875" style="27" customWidth="1"/>
    <col min="8967" max="8967" width="6.75" style="27" customWidth="1"/>
    <col min="8968" max="8968" width="5.875" style="27" customWidth="1"/>
    <col min="8969" max="8969" width="1.125" style="27" customWidth="1"/>
    <col min="8970" max="8971" width="9.5" style="27" customWidth="1"/>
    <col min="8972" max="9217" width="9" style="27"/>
    <col min="9218" max="9218" width="16.375" style="27" customWidth="1"/>
    <col min="9219" max="9219" width="29.875" style="27" customWidth="1"/>
    <col min="9220" max="9220" width="1.375" style="27" customWidth="1"/>
    <col min="9221" max="9221" width="4.375" style="27" customWidth="1"/>
    <col min="9222" max="9222" width="9.875" style="27" customWidth="1"/>
    <col min="9223" max="9223" width="6.75" style="27" customWidth="1"/>
    <col min="9224" max="9224" width="5.875" style="27" customWidth="1"/>
    <col min="9225" max="9225" width="1.125" style="27" customWidth="1"/>
    <col min="9226" max="9227" width="9.5" style="27" customWidth="1"/>
    <col min="9228" max="9473" width="9" style="27"/>
    <col min="9474" max="9474" width="16.375" style="27" customWidth="1"/>
    <col min="9475" max="9475" width="29.875" style="27" customWidth="1"/>
    <col min="9476" max="9476" width="1.375" style="27" customWidth="1"/>
    <col min="9477" max="9477" width="4.375" style="27" customWidth="1"/>
    <col min="9478" max="9478" width="9.875" style="27" customWidth="1"/>
    <col min="9479" max="9479" width="6.75" style="27" customWidth="1"/>
    <col min="9480" max="9480" width="5.875" style="27" customWidth="1"/>
    <col min="9481" max="9481" width="1.125" style="27" customWidth="1"/>
    <col min="9482" max="9483" width="9.5" style="27" customWidth="1"/>
    <col min="9484" max="9729" width="9" style="27"/>
    <col min="9730" max="9730" width="16.375" style="27" customWidth="1"/>
    <col min="9731" max="9731" width="29.875" style="27" customWidth="1"/>
    <col min="9732" max="9732" width="1.375" style="27" customWidth="1"/>
    <col min="9733" max="9733" width="4.375" style="27" customWidth="1"/>
    <col min="9734" max="9734" width="9.875" style="27" customWidth="1"/>
    <col min="9735" max="9735" width="6.75" style="27" customWidth="1"/>
    <col min="9736" max="9736" width="5.875" style="27" customWidth="1"/>
    <col min="9737" max="9737" width="1.125" style="27" customWidth="1"/>
    <col min="9738" max="9739" width="9.5" style="27" customWidth="1"/>
    <col min="9740" max="9985" width="9" style="27"/>
    <col min="9986" max="9986" width="16.375" style="27" customWidth="1"/>
    <col min="9987" max="9987" width="29.875" style="27" customWidth="1"/>
    <col min="9988" max="9988" width="1.375" style="27" customWidth="1"/>
    <col min="9989" max="9989" width="4.375" style="27" customWidth="1"/>
    <col min="9990" max="9990" width="9.875" style="27" customWidth="1"/>
    <col min="9991" max="9991" width="6.75" style="27" customWidth="1"/>
    <col min="9992" max="9992" width="5.875" style="27" customWidth="1"/>
    <col min="9993" max="9993" width="1.125" style="27" customWidth="1"/>
    <col min="9994" max="9995" width="9.5" style="27" customWidth="1"/>
    <col min="9996" max="10241" width="9" style="27"/>
    <col min="10242" max="10242" width="16.375" style="27" customWidth="1"/>
    <col min="10243" max="10243" width="29.875" style="27" customWidth="1"/>
    <col min="10244" max="10244" width="1.375" style="27" customWidth="1"/>
    <col min="10245" max="10245" width="4.375" style="27" customWidth="1"/>
    <col min="10246" max="10246" width="9.875" style="27" customWidth="1"/>
    <col min="10247" max="10247" width="6.75" style="27" customWidth="1"/>
    <col min="10248" max="10248" width="5.875" style="27" customWidth="1"/>
    <col min="10249" max="10249" width="1.125" style="27" customWidth="1"/>
    <col min="10250" max="10251" width="9.5" style="27" customWidth="1"/>
    <col min="10252" max="10497" width="9" style="27"/>
    <col min="10498" max="10498" width="16.375" style="27" customWidth="1"/>
    <col min="10499" max="10499" width="29.875" style="27" customWidth="1"/>
    <col min="10500" max="10500" width="1.375" style="27" customWidth="1"/>
    <col min="10501" max="10501" width="4.375" style="27" customWidth="1"/>
    <col min="10502" max="10502" width="9.875" style="27" customWidth="1"/>
    <col min="10503" max="10503" width="6.75" style="27" customWidth="1"/>
    <col min="10504" max="10504" width="5.875" style="27" customWidth="1"/>
    <col min="10505" max="10505" width="1.125" style="27" customWidth="1"/>
    <col min="10506" max="10507" width="9.5" style="27" customWidth="1"/>
    <col min="10508" max="10753" width="9" style="27"/>
    <col min="10754" max="10754" width="16.375" style="27" customWidth="1"/>
    <col min="10755" max="10755" width="29.875" style="27" customWidth="1"/>
    <col min="10756" max="10756" width="1.375" style="27" customWidth="1"/>
    <col min="10757" max="10757" width="4.375" style="27" customWidth="1"/>
    <col min="10758" max="10758" width="9.875" style="27" customWidth="1"/>
    <col min="10759" max="10759" width="6.75" style="27" customWidth="1"/>
    <col min="10760" max="10760" width="5.875" style="27" customWidth="1"/>
    <col min="10761" max="10761" width="1.125" style="27" customWidth="1"/>
    <col min="10762" max="10763" width="9.5" style="27" customWidth="1"/>
    <col min="10764" max="11009" width="9" style="27"/>
    <col min="11010" max="11010" width="16.375" style="27" customWidth="1"/>
    <col min="11011" max="11011" width="29.875" style="27" customWidth="1"/>
    <col min="11012" max="11012" width="1.375" style="27" customWidth="1"/>
    <col min="11013" max="11013" width="4.375" style="27" customWidth="1"/>
    <col min="11014" max="11014" width="9.875" style="27" customWidth="1"/>
    <col min="11015" max="11015" width="6.75" style="27" customWidth="1"/>
    <col min="11016" max="11016" width="5.875" style="27" customWidth="1"/>
    <col min="11017" max="11017" width="1.125" style="27" customWidth="1"/>
    <col min="11018" max="11019" width="9.5" style="27" customWidth="1"/>
    <col min="11020" max="11265" width="9" style="27"/>
    <col min="11266" max="11266" width="16.375" style="27" customWidth="1"/>
    <col min="11267" max="11267" width="29.875" style="27" customWidth="1"/>
    <col min="11268" max="11268" width="1.375" style="27" customWidth="1"/>
    <col min="11269" max="11269" width="4.375" style="27" customWidth="1"/>
    <col min="11270" max="11270" width="9.875" style="27" customWidth="1"/>
    <col min="11271" max="11271" width="6.75" style="27" customWidth="1"/>
    <col min="11272" max="11272" width="5.875" style="27" customWidth="1"/>
    <col min="11273" max="11273" width="1.125" style="27" customWidth="1"/>
    <col min="11274" max="11275" width="9.5" style="27" customWidth="1"/>
    <col min="11276" max="11521" width="9" style="27"/>
    <col min="11522" max="11522" width="16.375" style="27" customWidth="1"/>
    <col min="11523" max="11523" width="29.875" style="27" customWidth="1"/>
    <col min="11524" max="11524" width="1.375" style="27" customWidth="1"/>
    <col min="11525" max="11525" width="4.375" style="27" customWidth="1"/>
    <col min="11526" max="11526" width="9.875" style="27" customWidth="1"/>
    <col min="11527" max="11527" width="6.75" style="27" customWidth="1"/>
    <col min="11528" max="11528" width="5.875" style="27" customWidth="1"/>
    <col min="11529" max="11529" width="1.125" style="27" customWidth="1"/>
    <col min="11530" max="11531" width="9.5" style="27" customWidth="1"/>
    <col min="11532" max="11777" width="9" style="27"/>
    <col min="11778" max="11778" width="16.375" style="27" customWidth="1"/>
    <col min="11779" max="11779" width="29.875" style="27" customWidth="1"/>
    <col min="11780" max="11780" width="1.375" style="27" customWidth="1"/>
    <col min="11781" max="11781" width="4.375" style="27" customWidth="1"/>
    <col min="11782" max="11782" width="9.875" style="27" customWidth="1"/>
    <col min="11783" max="11783" width="6.75" style="27" customWidth="1"/>
    <col min="11784" max="11784" width="5.875" style="27" customWidth="1"/>
    <col min="11785" max="11785" width="1.125" style="27" customWidth="1"/>
    <col min="11786" max="11787" width="9.5" style="27" customWidth="1"/>
    <col min="11788" max="12033" width="9" style="27"/>
    <col min="12034" max="12034" width="16.375" style="27" customWidth="1"/>
    <col min="12035" max="12035" width="29.875" style="27" customWidth="1"/>
    <col min="12036" max="12036" width="1.375" style="27" customWidth="1"/>
    <col min="12037" max="12037" width="4.375" style="27" customWidth="1"/>
    <col min="12038" max="12038" width="9.875" style="27" customWidth="1"/>
    <col min="12039" max="12039" width="6.75" style="27" customWidth="1"/>
    <col min="12040" max="12040" width="5.875" style="27" customWidth="1"/>
    <col min="12041" max="12041" width="1.125" style="27" customWidth="1"/>
    <col min="12042" max="12043" width="9.5" style="27" customWidth="1"/>
    <col min="12044" max="12289" width="9" style="27"/>
    <col min="12290" max="12290" width="16.375" style="27" customWidth="1"/>
    <col min="12291" max="12291" width="29.875" style="27" customWidth="1"/>
    <col min="12292" max="12292" width="1.375" style="27" customWidth="1"/>
    <col min="12293" max="12293" width="4.375" style="27" customWidth="1"/>
    <col min="12294" max="12294" width="9.875" style="27" customWidth="1"/>
    <col min="12295" max="12295" width="6.75" style="27" customWidth="1"/>
    <col min="12296" max="12296" width="5.875" style="27" customWidth="1"/>
    <col min="12297" max="12297" width="1.125" style="27" customWidth="1"/>
    <col min="12298" max="12299" width="9.5" style="27" customWidth="1"/>
    <col min="12300" max="12545" width="9" style="27"/>
    <col min="12546" max="12546" width="16.375" style="27" customWidth="1"/>
    <col min="12547" max="12547" width="29.875" style="27" customWidth="1"/>
    <col min="12548" max="12548" width="1.375" style="27" customWidth="1"/>
    <col min="12549" max="12549" width="4.375" style="27" customWidth="1"/>
    <col min="12550" max="12550" width="9.875" style="27" customWidth="1"/>
    <col min="12551" max="12551" width="6.75" style="27" customWidth="1"/>
    <col min="12552" max="12552" width="5.875" style="27" customWidth="1"/>
    <col min="12553" max="12553" width="1.125" style="27" customWidth="1"/>
    <col min="12554" max="12555" width="9.5" style="27" customWidth="1"/>
    <col min="12556" max="12801" width="9" style="27"/>
    <col min="12802" max="12802" width="16.375" style="27" customWidth="1"/>
    <col min="12803" max="12803" width="29.875" style="27" customWidth="1"/>
    <col min="12804" max="12804" width="1.375" style="27" customWidth="1"/>
    <col min="12805" max="12805" width="4.375" style="27" customWidth="1"/>
    <col min="12806" max="12806" width="9.875" style="27" customWidth="1"/>
    <col min="12807" max="12807" width="6.75" style="27" customWidth="1"/>
    <col min="12808" max="12808" width="5.875" style="27" customWidth="1"/>
    <col min="12809" max="12809" width="1.125" style="27" customWidth="1"/>
    <col min="12810" max="12811" width="9.5" style="27" customWidth="1"/>
    <col min="12812" max="13057" width="9" style="27"/>
    <col min="13058" max="13058" width="16.375" style="27" customWidth="1"/>
    <col min="13059" max="13059" width="29.875" style="27" customWidth="1"/>
    <col min="13060" max="13060" width="1.375" style="27" customWidth="1"/>
    <col min="13061" max="13061" width="4.375" style="27" customWidth="1"/>
    <col min="13062" max="13062" width="9.875" style="27" customWidth="1"/>
    <col min="13063" max="13063" width="6.75" style="27" customWidth="1"/>
    <col min="13064" max="13064" width="5.875" style="27" customWidth="1"/>
    <col min="13065" max="13065" width="1.125" style="27" customWidth="1"/>
    <col min="13066" max="13067" width="9.5" style="27" customWidth="1"/>
    <col min="13068" max="13313" width="9" style="27"/>
    <col min="13314" max="13314" width="16.375" style="27" customWidth="1"/>
    <col min="13315" max="13315" width="29.875" style="27" customWidth="1"/>
    <col min="13316" max="13316" width="1.375" style="27" customWidth="1"/>
    <col min="13317" max="13317" width="4.375" style="27" customWidth="1"/>
    <col min="13318" max="13318" width="9.875" style="27" customWidth="1"/>
    <col min="13319" max="13319" width="6.75" style="27" customWidth="1"/>
    <col min="13320" max="13320" width="5.875" style="27" customWidth="1"/>
    <col min="13321" max="13321" width="1.125" style="27" customWidth="1"/>
    <col min="13322" max="13323" width="9.5" style="27" customWidth="1"/>
    <col min="13324" max="13569" width="9" style="27"/>
    <col min="13570" max="13570" width="16.375" style="27" customWidth="1"/>
    <col min="13571" max="13571" width="29.875" style="27" customWidth="1"/>
    <col min="13572" max="13572" width="1.375" style="27" customWidth="1"/>
    <col min="13573" max="13573" width="4.375" style="27" customWidth="1"/>
    <col min="13574" max="13574" width="9.875" style="27" customWidth="1"/>
    <col min="13575" max="13575" width="6.75" style="27" customWidth="1"/>
    <col min="13576" max="13576" width="5.875" style="27" customWidth="1"/>
    <col min="13577" max="13577" width="1.125" style="27" customWidth="1"/>
    <col min="13578" max="13579" width="9.5" style="27" customWidth="1"/>
    <col min="13580" max="13825" width="9" style="27"/>
    <col min="13826" max="13826" width="16.375" style="27" customWidth="1"/>
    <col min="13827" max="13827" width="29.875" style="27" customWidth="1"/>
    <col min="13828" max="13828" width="1.375" style="27" customWidth="1"/>
    <col min="13829" max="13829" width="4.375" style="27" customWidth="1"/>
    <col min="13830" max="13830" width="9.875" style="27" customWidth="1"/>
    <col min="13831" max="13831" width="6.75" style="27" customWidth="1"/>
    <col min="13832" max="13832" width="5.875" style="27" customWidth="1"/>
    <col min="13833" max="13833" width="1.125" style="27" customWidth="1"/>
    <col min="13834" max="13835" width="9.5" style="27" customWidth="1"/>
    <col min="13836" max="14081" width="9" style="27"/>
    <col min="14082" max="14082" width="16.375" style="27" customWidth="1"/>
    <col min="14083" max="14083" width="29.875" style="27" customWidth="1"/>
    <col min="14084" max="14084" width="1.375" style="27" customWidth="1"/>
    <col min="14085" max="14085" width="4.375" style="27" customWidth="1"/>
    <col min="14086" max="14086" width="9.875" style="27" customWidth="1"/>
    <col min="14087" max="14087" width="6.75" style="27" customWidth="1"/>
    <col min="14088" max="14088" width="5.875" style="27" customWidth="1"/>
    <col min="14089" max="14089" width="1.125" style="27" customWidth="1"/>
    <col min="14090" max="14091" width="9.5" style="27" customWidth="1"/>
    <col min="14092" max="14337" width="9" style="27"/>
    <col min="14338" max="14338" width="16.375" style="27" customWidth="1"/>
    <col min="14339" max="14339" width="29.875" style="27" customWidth="1"/>
    <col min="14340" max="14340" width="1.375" style="27" customWidth="1"/>
    <col min="14341" max="14341" width="4.375" style="27" customWidth="1"/>
    <col min="14342" max="14342" width="9.875" style="27" customWidth="1"/>
    <col min="14343" max="14343" width="6.75" style="27" customWidth="1"/>
    <col min="14344" max="14344" width="5.875" style="27" customWidth="1"/>
    <col min="14345" max="14345" width="1.125" style="27" customWidth="1"/>
    <col min="14346" max="14347" width="9.5" style="27" customWidth="1"/>
    <col min="14348" max="14593" width="9" style="27"/>
    <col min="14594" max="14594" width="16.375" style="27" customWidth="1"/>
    <col min="14595" max="14595" width="29.875" style="27" customWidth="1"/>
    <col min="14596" max="14596" width="1.375" style="27" customWidth="1"/>
    <col min="14597" max="14597" width="4.375" style="27" customWidth="1"/>
    <col min="14598" max="14598" width="9.875" style="27" customWidth="1"/>
    <col min="14599" max="14599" width="6.75" style="27" customWidth="1"/>
    <col min="14600" max="14600" width="5.875" style="27" customWidth="1"/>
    <col min="14601" max="14601" width="1.125" style="27" customWidth="1"/>
    <col min="14602" max="14603" width="9.5" style="27" customWidth="1"/>
    <col min="14604" max="14849" width="9" style="27"/>
    <col min="14850" max="14850" width="16.375" style="27" customWidth="1"/>
    <col min="14851" max="14851" width="29.875" style="27" customWidth="1"/>
    <col min="14852" max="14852" width="1.375" style="27" customWidth="1"/>
    <col min="14853" max="14853" width="4.375" style="27" customWidth="1"/>
    <col min="14854" max="14854" width="9.875" style="27" customWidth="1"/>
    <col min="14855" max="14855" width="6.75" style="27" customWidth="1"/>
    <col min="14856" max="14856" width="5.875" style="27" customWidth="1"/>
    <col min="14857" max="14857" width="1.125" style="27" customWidth="1"/>
    <col min="14858" max="14859" width="9.5" style="27" customWidth="1"/>
    <col min="14860" max="15105" width="9" style="27"/>
    <col min="15106" max="15106" width="16.375" style="27" customWidth="1"/>
    <col min="15107" max="15107" width="29.875" style="27" customWidth="1"/>
    <col min="15108" max="15108" width="1.375" style="27" customWidth="1"/>
    <col min="15109" max="15109" width="4.375" style="27" customWidth="1"/>
    <col min="15110" max="15110" width="9.875" style="27" customWidth="1"/>
    <col min="15111" max="15111" width="6.75" style="27" customWidth="1"/>
    <col min="15112" max="15112" width="5.875" style="27" customWidth="1"/>
    <col min="15113" max="15113" width="1.125" style="27" customWidth="1"/>
    <col min="15114" max="15115" width="9.5" style="27" customWidth="1"/>
    <col min="15116" max="15361" width="9" style="27"/>
    <col min="15362" max="15362" width="16.375" style="27" customWidth="1"/>
    <col min="15363" max="15363" width="29.875" style="27" customWidth="1"/>
    <col min="15364" max="15364" width="1.375" style="27" customWidth="1"/>
    <col min="15365" max="15365" width="4.375" style="27" customWidth="1"/>
    <col min="15366" max="15366" width="9.875" style="27" customWidth="1"/>
    <col min="15367" max="15367" width="6.75" style="27" customWidth="1"/>
    <col min="15368" max="15368" width="5.875" style="27" customWidth="1"/>
    <col min="15369" max="15369" width="1.125" style="27" customWidth="1"/>
    <col min="15370" max="15371" width="9.5" style="27" customWidth="1"/>
    <col min="15372" max="15617" width="9" style="27"/>
    <col min="15618" max="15618" width="16.375" style="27" customWidth="1"/>
    <col min="15619" max="15619" width="29.875" style="27" customWidth="1"/>
    <col min="15620" max="15620" width="1.375" style="27" customWidth="1"/>
    <col min="15621" max="15621" width="4.375" style="27" customWidth="1"/>
    <col min="15622" max="15622" width="9.875" style="27" customWidth="1"/>
    <col min="15623" max="15623" width="6.75" style="27" customWidth="1"/>
    <col min="15624" max="15624" width="5.875" style="27" customWidth="1"/>
    <col min="15625" max="15625" width="1.125" style="27" customWidth="1"/>
    <col min="15626" max="15627" width="9.5" style="27" customWidth="1"/>
    <col min="15628" max="15873" width="9" style="27"/>
    <col min="15874" max="15874" width="16.375" style="27" customWidth="1"/>
    <col min="15875" max="15875" width="29.875" style="27" customWidth="1"/>
    <col min="15876" max="15876" width="1.375" style="27" customWidth="1"/>
    <col min="15877" max="15877" width="4.375" style="27" customWidth="1"/>
    <col min="15878" max="15878" width="9.875" style="27" customWidth="1"/>
    <col min="15879" max="15879" width="6.75" style="27" customWidth="1"/>
    <col min="15880" max="15880" width="5.875" style="27" customWidth="1"/>
    <col min="15881" max="15881" width="1.125" style="27" customWidth="1"/>
    <col min="15882" max="15883" width="9.5" style="27" customWidth="1"/>
    <col min="15884" max="16129" width="9" style="27"/>
    <col min="16130" max="16130" width="16.375" style="27" customWidth="1"/>
    <col min="16131" max="16131" width="29.875" style="27" customWidth="1"/>
    <col min="16132" max="16132" width="1.375" style="27" customWidth="1"/>
    <col min="16133" max="16133" width="4.375" style="27" customWidth="1"/>
    <col min="16134" max="16134" width="9.875" style="27" customWidth="1"/>
    <col min="16135" max="16135" width="6.75" style="27" customWidth="1"/>
    <col min="16136" max="16136" width="5.875" style="27" customWidth="1"/>
    <col min="16137" max="16137" width="1.125" style="27" customWidth="1"/>
    <col min="16138" max="16139" width="9.5" style="27" customWidth="1"/>
    <col min="16140" max="16384" width="9" style="27"/>
  </cols>
  <sheetData>
    <row r="1" spans="2:11" x14ac:dyDescent="0.15">
      <c r="B1" s="24"/>
      <c r="C1" s="25"/>
      <c r="D1" s="25"/>
      <c r="E1" s="25"/>
      <c r="F1" s="25"/>
      <c r="G1" s="26" t="s">
        <v>135</v>
      </c>
      <c r="H1" s="26" t="s">
        <v>136</v>
      </c>
      <c r="I1" s="25"/>
    </row>
    <row r="2" spans="2:11" x14ac:dyDescent="0.15">
      <c r="B2" s="151" t="s">
        <v>137</v>
      </c>
      <c r="C2" s="71" t="s">
        <v>138</v>
      </c>
      <c r="D2" s="25"/>
      <c r="E2" s="25"/>
      <c r="F2" s="28" t="s">
        <v>16</v>
      </c>
      <c r="G2" s="152">
        <f>NPV(C15,G5:G496)</f>
        <v>5.0631083687764082E-2</v>
      </c>
      <c r="H2" s="153">
        <f>XNPV(C15,G4:G496,F4:F496)</f>
        <v>0.36451555821388126</v>
      </c>
      <c r="I2" s="25"/>
      <c r="J2" s="29"/>
    </row>
    <row r="3" spans="2:11" x14ac:dyDescent="0.15">
      <c r="B3" s="154" t="s">
        <v>139</v>
      </c>
      <c r="C3" s="72" t="s">
        <v>140</v>
      </c>
      <c r="D3" s="25"/>
      <c r="E3" s="155" t="s">
        <v>141</v>
      </c>
      <c r="F3" s="156" t="s">
        <v>142</v>
      </c>
      <c r="G3" s="156" t="s">
        <v>143</v>
      </c>
      <c r="H3" s="155" t="s">
        <v>144</v>
      </c>
      <c r="I3" s="25"/>
    </row>
    <row r="4" spans="2:11" x14ac:dyDescent="0.15">
      <c r="B4" s="154" t="s">
        <v>145</v>
      </c>
      <c r="C4" s="73" t="s">
        <v>146</v>
      </c>
      <c r="D4" s="25"/>
      <c r="E4" s="80">
        <v>0</v>
      </c>
      <c r="F4" s="81">
        <v>42378</v>
      </c>
      <c r="G4" s="82">
        <f>-C13</f>
        <v>-102.02</v>
      </c>
      <c r="H4" s="83">
        <v>0</v>
      </c>
      <c r="I4" s="157"/>
      <c r="J4" s="30"/>
      <c r="K4" s="31"/>
    </row>
    <row r="5" spans="2:11" x14ac:dyDescent="0.15">
      <c r="B5" s="154" t="s">
        <v>147</v>
      </c>
      <c r="C5" s="72">
        <v>100</v>
      </c>
      <c r="D5" s="25"/>
      <c r="E5" s="80">
        <v>1</v>
      </c>
      <c r="F5" s="84">
        <v>42379</v>
      </c>
      <c r="G5" s="82">
        <v>0</v>
      </c>
      <c r="H5" s="82">
        <v>0</v>
      </c>
      <c r="I5" s="157"/>
      <c r="J5" s="31"/>
      <c r="K5" s="31"/>
    </row>
    <row r="6" spans="2:11" x14ac:dyDescent="0.15">
      <c r="B6" s="154" t="s">
        <v>148</v>
      </c>
      <c r="C6" s="72">
        <v>3</v>
      </c>
      <c r="D6" s="25"/>
      <c r="E6" s="80">
        <v>2</v>
      </c>
      <c r="F6" s="84">
        <v>42380</v>
      </c>
      <c r="G6" s="82">
        <v>0</v>
      </c>
      <c r="H6" s="82">
        <v>0</v>
      </c>
      <c r="I6" s="157"/>
      <c r="J6" s="31"/>
      <c r="K6" s="31"/>
    </row>
    <row r="7" spans="2:11" x14ac:dyDescent="0.15">
      <c r="B7" s="154" t="s">
        <v>149</v>
      </c>
      <c r="C7" s="72" t="s">
        <v>28</v>
      </c>
      <c r="D7" s="25"/>
      <c r="E7" s="80">
        <v>3</v>
      </c>
      <c r="F7" s="84">
        <v>42381</v>
      </c>
      <c r="G7" s="82">
        <v>0</v>
      </c>
      <c r="H7" s="82">
        <v>0</v>
      </c>
      <c r="I7" s="157"/>
      <c r="J7" s="31"/>
      <c r="K7" s="32"/>
    </row>
    <row r="8" spans="2:11" x14ac:dyDescent="0.15">
      <c r="B8" s="154" t="s">
        <v>150</v>
      </c>
      <c r="C8" s="72" t="s">
        <v>151</v>
      </c>
      <c r="D8" s="25"/>
      <c r="E8" s="80">
        <v>4</v>
      </c>
      <c r="F8" s="84">
        <v>42382</v>
      </c>
      <c r="G8" s="82">
        <v>0</v>
      </c>
      <c r="H8" s="82">
        <v>0</v>
      </c>
      <c r="I8" s="157"/>
      <c r="J8" s="31"/>
      <c r="K8" s="31"/>
    </row>
    <row r="9" spans="2:11" x14ac:dyDescent="0.15">
      <c r="B9" s="154" t="s">
        <v>152</v>
      </c>
      <c r="C9" s="72">
        <v>2.15</v>
      </c>
      <c r="D9" s="25"/>
      <c r="E9" s="80">
        <v>5</v>
      </c>
      <c r="F9" s="84">
        <v>42383</v>
      </c>
      <c r="G9" s="82">
        <v>0</v>
      </c>
      <c r="H9" s="82">
        <v>0</v>
      </c>
      <c r="I9" s="157"/>
      <c r="J9" s="31"/>
      <c r="K9" s="31"/>
    </row>
    <row r="10" spans="2:11" x14ac:dyDescent="0.15">
      <c r="B10" s="154" t="s">
        <v>153</v>
      </c>
      <c r="C10" s="74">
        <v>42870</v>
      </c>
      <c r="D10" s="25"/>
      <c r="E10" s="80">
        <v>6</v>
      </c>
      <c r="F10" s="84">
        <v>42384</v>
      </c>
      <c r="G10" s="82">
        <v>0</v>
      </c>
      <c r="H10" s="82">
        <v>0</v>
      </c>
      <c r="I10" s="157"/>
      <c r="J10" s="31"/>
      <c r="K10" s="33"/>
    </row>
    <row r="11" spans="2:11" ht="27" x14ac:dyDescent="0.15">
      <c r="B11" s="154" t="s">
        <v>153</v>
      </c>
      <c r="C11" s="75" t="s">
        <v>154</v>
      </c>
      <c r="D11" s="25"/>
      <c r="E11" s="80">
        <v>7</v>
      </c>
      <c r="F11" s="84">
        <v>42385</v>
      </c>
      <c r="G11" s="82">
        <v>0</v>
      </c>
      <c r="H11" s="82">
        <v>0</v>
      </c>
      <c r="I11" s="157"/>
      <c r="J11" s="31"/>
      <c r="K11" s="31"/>
    </row>
    <row r="12" spans="2:11" x14ac:dyDescent="0.15">
      <c r="B12" s="154" t="s">
        <v>155</v>
      </c>
      <c r="C12" s="74">
        <f>DATE(2016,1,9)</f>
        <v>42378</v>
      </c>
      <c r="D12" s="25"/>
      <c r="E12" s="80">
        <v>8</v>
      </c>
      <c r="F12" s="84">
        <v>42386</v>
      </c>
      <c r="G12" s="82">
        <v>0</v>
      </c>
      <c r="H12" s="82">
        <v>0</v>
      </c>
      <c r="I12" s="157"/>
      <c r="J12" s="31"/>
      <c r="K12" s="31"/>
    </row>
    <row r="13" spans="2:11" x14ac:dyDescent="0.15">
      <c r="B13" s="158" t="s">
        <v>156</v>
      </c>
      <c r="C13" s="76">
        <v>102.02</v>
      </c>
      <c r="D13" s="25"/>
      <c r="E13" s="80">
        <v>9</v>
      </c>
      <c r="F13" s="84">
        <v>42387</v>
      </c>
      <c r="G13" s="82">
        <v>0</v>
      </c>
      <c r="H13" s="82">
        <v>0</v>
      </c>
      <c r="I13" s="157"/>
      <c r="J13" s="31"/>
      <c r="K13" s="31"/>
    </row>
    <row r="14" spans="2:11" x14ac:dyDescent="0.15">
      <c r="B14" s="25"/>
      <c r="C14" s="25"/>
      <c r="D14" s="25"/>
      <c r="E14" s="80">
        <v>10</v>
      </c>
      <c r="F14" s="84">
        <v>42388</v>
      </c>
      <c r="G14" s="82">
        <v>0</v>
      </c>
      <c r="H14" s="82">
        <v>0</v>
      </c>
      <c r="I14" s="157"/>
      <c r="J14" s="31"/>
      <c r="K14" s="32"/>
    </row>
    <row r="15" spans="2:11" x14ac:dyDescent="0.15">
      <c r="B15" s="159" t="s">
        <v>10</v>
      </c>
      <c r="C15" s="79">
        <v>0.03</v>
      </c>
      <c r="D15" s="25"/>
      <c r="E15" s="80">
        <v>11</v>
      </c>
      <c r="F15" s="84">
        <v>42389</v>
      </c>
      <c r="G15" s="82">
        <v>0</v>
      </c>
      <c r="H15" s="82">
        <v>0</v>
      </c>
      <c r="I15" s="157"/>
      <c r="J15" s="31"/>
      <c r="K15" s="31"/>
    </row>
    <row r="16" spans="2:11" x14ac:dyDescent="0.15">
      <c r="B16" s="159" t="s">
        <v>16</v>
      </c>
      <c r="C16" s="77">
        <f>NPV(C15,G5:G496)</f>
        <v>5.0631083687764082E-2</v>
      </c>
      <c r="D16" s="25"/>
      <c r="E16" s="80">
        <v>12</v>
      </c>
      <c r="F16" s="84">
        <v>42390</v>
      </c>
      <c r="G16" s="82">
        <v>0</v>
      </c>
      <c r="H16" s="82">
        <v>0</v>
      </c>
      <c r="I16" s="157"/>
      <c r="J16" s="31"/>
      <c r="K16" s="32"/>
    </row>
    <row r="17" spans="2:11" ht="27" x14ac:dyDescent="0.15">
      <c r="B17" s="160" t="s">
        <v>157</v>
      </c>
      <c r="C17" s="78">
        <f>RATE(K492,2.15,G4,G496,1)</f>
        <v>2.2489927178259247E-2</v>
      </c>
      <c r="D17" s="25"/>
      <c r="E17" s="80">
        <v>13</v>
      </c>
      <c r="F17" s="84">
        <v>42391</v>
      </c>
      <c r="G17" s="82">
        <v>0</v>
      </c>
      <c r="H17" s="82">
        <v>0</v>
      </c>
      <c r="I17" s="157"/>
      <c r="J17" s="31"/>
      <c r="K17" s="31"/>
    </row>
    <row r="18" spans="2:11" hidden="1" x14ac:dyDescent="0.15">
      <c r="B18" s="25"/>
      <c r="C18" s="25"/>
      <c r="D18" s="25"/>
      <c r="E18" s="80">
        <v>14</v>
      </c>
      <c r="F18" s="84">
        <v>42392</v>
      </c>
      <c r="G18" s="82">
        <v>0</v>
      </c>
      <c r="H18" s="82">
        <v>0</v>
      </c>
      <c r="I18" s="157"/>
      <c r="J18" s="31"/>
    </row>
    <row r="19" spans="2:11" hidden="1" x14ac:dyDescent="0.15">
      <c r="B19" s="25"/>
      <c r="C19" s="25"/>
      <c r="D19" s="25"/>
      <c r="E19" s="80">
        <v>15</v>
      </c>
      <c r="F19" s="84">
        <v>42393</v>
      </c>
      <c r="G19" s="82">
        <v>0</v>
      </c>
      <c r="H19" s="82">
        <v>0</v>
      </c>
      <c r="I19" s="157"/>
      <c r="J19" s="31"/>
      <c r="K19" s="34"/>
    </row>
    <row r="20" spans="2:11" hidden="1" x14ac:dyDescent="0.15">
      <c r="B20" s="25"/>
      <c r="C20" s="25"/>
      <c r="D20" s="25"/>
      <c r="E20" s="80">
        <v>16</v>
      </c>
      <c r="F20" s="84">
        <v>42394</v>
      </c>
      <c r="G20" s="82">
        <v>0</v>
      </c>
      <c r="H20" s="82">
        <v>0</v>
      </c>
      <c r="I20" s="157"/>
      <c r="J20" s="31"/>
    </row>
    <row r="21" spans="2:11" hidden="1" x14ac:dyDescent="0.15">
      <c r="B21" s="25"/>
      <c r="C21" s="25"/>
      <c r="D21" s="25"/>
      <c r="E21" s="80">
        <v>17</v>
      </c>
      <c r="F21" s="84">
        <v>42395</v>
      </c>
      <c r="G21" s="82">
        <v>0</v>
      </c>
      <c r="H21" s="82">
        <v>0</v>
      </c>
      <c r="I21" s="157"/>
      <c r="J21" s="31"/>
    </row>
    <row r="22" spans="2:11" hidden="1" x14ac:dyDescent="0.15">
      <c r="B22" s="25"/>
      <c r="C22" s="25"/>
      <c r="D22" s="25"/>
      <c r="E22" s="80">
        <v>18</v>
      </c>
      <c r="F22" s="84">
        <v>42396</v>
      </c>
      <c r="G22" s="82">
        <v>0</v>
      </c>
      <c r="H22" s="82">
        <v>0</v>
      </c>
      <c r="I22" s="157"/>
      <c r="J22" s="31"/>
    </row>
    <row r="23" spans="2:11" hidden="1" x14ac:dyDescent="0.15">
      <c r="B23" s="25"/>
      <c r="C23" s="25"/>
      <c r="D23" s="25"/>
      <c r="E23" s="80">
        <v>19</v>
      </c>
      <c r="F23" s="84">
        <v>42397</v>
      </c>
      <c r="G23" s="82">
        <v>0</v>
      </c>
      <c r="H23" s="82">
        <v>0</v>
      </c>
      <c r="I23" s="157"/>
      <c r="J23" s="31"/>
    </row>
    <row r="24" spans="2:11" hidden="1" x14ac:dyDescent="0.15">
      <c r="B24" s="25"/>
      <c r="C24" s="25"/>
      <c r="D24" s="25"/>
      <c r="E24" s="80">
        <v>20</v>
      </c>
      <c r="F24" s="84">
        <v>42398</v>
      </c>
      <c r="G24" s="82">
        <v>0</v>
      </c>
      <c r="H24" s="82">
        <v>0</v>
      </c>
      <c r="I24" s="157"/>
      <c r="J24" s="31"/>
    </row>
    <row r="25" spans="2:11" hidden="1" x14ac:dyDescent="0.15">
      <c r="B25" s="25"/>
      <c r="C25" s="25"/>
      <c r="D25" s="25"/>
      <c r="E25" s="80">
        <v>21</v>
      </c>
      <c r="F25" s="84">
        <v>42399</v>
      </c>
      <c r="G25" s="82">
        <v>0</v>
      </c>
      <c r="H25" s="82">
        <v>0</v>
      </c>
      <c r="I25" s="157"/>
      <c r="J25" s="31"/>
    </row>
    <row r="26" spans="2:11" hidden="1" x14ac:dyDescent="0.15">
      <c r="B26" s="25"/>
      <c r="C26" s="25"/>
      <c r="D26" s="25"/>
      <c r="E26" s="80">
        <v>22</v>
      </c>
      <c r="F26" s="84">
        <v>42400</v>
      </c>
      <c r="G26" s="82">
        <v>0</v>
      </c>
      <c r="H26" s="82">
        <v>0</v>
      </c>
      <c r="I26" s="157"/>
      <c r="J26" s="31"/>
    </row>
    <row r="27" spans="2:11" hidden="1" x14ac:dyDescent="0.15">
      <c r="B27" s="25"/>
      <c r="C27" s="25"/>
      <c r="D27" s="25"/>
      <c r="E27" s="80">
        <v>23</v>
      </c>
      <c r="F27" s="84">
        <v>42401</v>
      </c>
      <c r="G27" s="82">
        <v>0</v>
      </c>
      <c r="H27" s="82">
        <v>0</v>
      </c>
      <c r="I27" s="157"/>
      <c r="J27" s="31"/>
    </row>
    <row r="28" spans="2:11" hidden="1" x14ac:dyDescent="0.15">
      <c r="B28" s="25"/>
      <c r="C28" s="25"/>
      <c r="D28" s="25"/>
      <c r="E28" s="80">
        <v>24</v>
      </c>
      <c r="F28" s="84">
        <v>42402</v>
      </c>
      <c r="G28" s="82">
        <v>0</v>
      </c>
      <c r="H28" s="82">
        <v>0</v>
      </c>
      <c r="I28" s="157"/>
      <c r="J28" s="31"/>
    </row>
    <row r="29" spans="2:11" hidden="1" x14ac:dyDescent="0.15">
      <c r="B29" s="25"/>
      <c r="C29" s="25"/>
      <c r="D29" s="25"/>
      <c r="E29" s="80">
        <v>25</v>
      </c>
      <c r="F29" s="84">
        <v>42403</v>
      </c>
      <c r="G29" s="82">
        <v>0</v>
      </c>
      <c r="H29" s="82">
        <v>0</v>
      </c>
      <c r="I29" s="157"/>
      <c r="J29" s="31"/>
    </row>
    <row r="30" spans="2:11" hidden="1" x14ac:dyDescent="0.15">
      <c r="B30" s="25"/>
      <c r="C30" s="25"/>
      <c r="D30" s="25"/>
      <c r="E30" s="80">
        <v>26</v>
      </c>
      <c r="F30" s="84">
        <v>42404</v>
      </c>
      <c r="G30" s="82">
        <v>0</v>
      </c>
      <c r="H30" s="82">
        <v>0</v>
      </c>
      <c r="I30" s="157"/>
      <c r="J30" s="31"/>
    </row>
    <row r="31" spans="2:11" hidden="1" x14ac:dyDescent="0.15">
      <c r="B31" s="25"/>
      <c r="C31" s="25"/>
      <c r="D31" s="25"/>
      <c r="E31" s="80">
        <v>27</v>
      </c>
      <c r="F31" s="84">
        <v>42405</v>
      </c>
      <c r="G31" s="82">
        <v>0</v>
      </c>
      <c r="H31" s="82">
        <v>0</v>
      </c>
      <c r="I31" s="157"/>
      <c r="J31" s="31"/>
    </row>
    <row r="32" spans="2:11" hidden="1" x14ac:dyDescent="0.15">
      <c r="B32" s="25"/>
      <c r="C32" s="25"/>
      <c r="D32" s="25"/>
      <c r="E32" s="80">
        <v>28</v>
      </c>
      <c r="F32" s="84">
        <v>42406</v>
      </c>
      <c r="G32" s="82">
        <v>0</v>
      </c>
      <c r="H32" s="82">
        <v>0</v>
      </c>
      <c r="I32" s="157"/>
      <c r="J32" s="31"/>
    </row>
    <row r="33" spans="2:10" hidden="1" x14ac:dyDescent="0.15">
      <c r="B33" s="25"/>
      <c r="C33" s="25"/>
      <c r="D33" s="25"/>
      <c r="E33" s="80">
        <v>29</v>
      </c>
      <c r="F33" s="84">
        <v>42407</v>
      </c>
      <c r="G33" s="82">
        <v>0</v>
      </c>
      <c r="H33" s="82">
        <v>0</v>
      </c>
      <c r="I33" s="157"/>
      <c r="J33" s="31"/>
    </row>
    <row r="34" spans="2:10" hidden="1" x14ac:dyDescent="0.15">
      <c r="B34" s="25"/>
      <c r="C34" s="25"/>
      <c r="D34" s="25"/>
      <c r="E34" s="80">
        <v>30</v>
      </c>
      <c r="F34" s="84">
        <v>42408</v>
      </c>
      <c r="G34" s="82">
        <v>0</v>
      </c>
      <c r="H34" s="82">
        <v>0</v>
      </c>
      <c r="I34" s="157"/>
      <c r="J34" s="31"/>
    </row>
    <row r="35" spans="2:10" hidden="1" x14ac:dyDescent="0.15">
      <c r="B35" s="25"/>
      <c r="C35" s="25"/>
      <c r="D35" s="25"/>
      <c r="E35" s="80">
        <v>31</v>
      </c>
      <c r="F35" s="84">
        <v>42409</v>
      </c>
      <c r="G35" s="82">
        <v>0</v>
      </c>
      <c r="H35" s="82">
        <v>0</v>
      </c>
      <c r="I35" s="157"/>
      <c r="J35" s="31"/>
    </row>
    <row r="36" spans="2:10" hidden="1" x14ac:dyDescent="0.15">
      <c r="B36" s="25"/>
      <c r="C36" s="25"/>
      <c r="D36" s="25"/>
      <c r="E36" s="80">
        <v>32</v>
      </c>
      <c r="F36" s="84">
        <v>42410</v>
      </c>
      <c r="G36" s="82">
        <v>0</v>
      </c>
      <c r="H36" s="82">
        <v>0</v>
      </c>
      <c r="I36" s="157"/>
      <c r="J36" s="31"/>
    </row>
    <row r="37" spans="2:10" hidden="1" x14ac:dyDescent="0.15">
      <c r="B37" s="25"/>
      <c r="C37" s="25"/>
      <c r="D37" s="25"/>
      <c r="E37" s="80">
        <v>33</v>
      </c>
      <c r="F37" s="84">
        <v>42411</v>
      </c>
      <c r="G37" s="82">
        <v>0</v>
      </c>
      <c r="H37" s="82">
        <v>0</v>
      </c>
      <c r="I37" s="157"/>
      <c r="J37" s="31"/>
    </row>
    <row r="38" spans="2:10" hidden="1" x14ac:dyDescent="0.15">
      <c r="B38" s="25"/>
      <c r="C38" s="25"/>
      <c r="D38" s="25"/>
      <c r="E38" s="80">
        <v>34</v>
      </c>
      <c r="F38" s="84">
        <v>42412</v>
      </c>
      <c r="G38" s="82">
        <v>0</v>
      </c>
      <c r="H38" s="82">
        <v>0</v>
      </c>
      <c r="I38" s="157"/>
      <c r="J38" s="31"/>
    </row>
    <row r="39" spans="2:10" hidden="1" x14ac:dyDescent="0.15">
      <c r="B39" s="25"/>
      <c r="C39" s="25"/>
      <c r="D39" s="25"/>
      <c r="E39" s="80">
        <v>35</v>
      </c>
      <c r="F39" s="84">
        <v>42413</v>
      </c>
      <c r="G39" s="82">
        <v>0</v>
      </c>
      <c r="H39" s="82">
        <v>0</v>
      </c>
      <c r="I39" s="157"/>
      <c r="J39" s="31"/>
    </row>
    <row r="40" spans="2:10" hidden="1" x14ac:dyDescent="0.15">
      <c r="B40" s="25"/>
      <c r="C40" s="25"/>
      <c r="D40" s="25"/>
      <c r="E40" s="80">
        <v>36</v>
      </c>
      <c r="F40" s="84">
        <v>42414</v>
      </c>
      <c r="G40" s="82">
        <v>0</v>
      </c>
      <c r="H40" s="82">
        <v>0</v>
      </c>
      <c r="I40" s="157"/>
      <c r="J40" s="31"/>
    </row>
    <row r="41" spans="2:10" hidden="1" x14ac:dyDescent="0.15">
      <c r="B41" s="25"/>
      <c r="C41" s="25"/>
      <c r="D41" s="25"/>
      <c r="E41" s="80">
        <v>37</v>
      </c>
      <c r="F41" s="84">
        <v>42415</v>
      </c>
      <c r="G41" s="82">
        <v>0</v>
      </c>
      <c r="H41" s="82">
        <v>0</v>
      </c>
      <c r="I41" s="157"/>
      <c r="J41" s="31"/>
    </row>
    <row r="42" spans="2:10" hidden="1" x14ac:dyDescent="0.15">
      <c r="B42" s="25"/>
      <c r="C42" s="25"/>
      <c r="D42" s="25"/>
      <c r="E42" s="80">
        <v>38</v>
      </c>
      <c r="F42" s="84">
        <v>42416</v>
      </c>
      <c r="G42" s="82">
        <v>0</v>
      </c>
      <c r="H42" s="82">
        <v>0</v>
      </c>
      <c r="I42" s="157"/>
      <c r="J42" s="31"/>
    </row>
    <row r="43" spans="2:10" hidden="1" x14ac:dyDescent="0.15">
      <c r="B43" s="25"/>
      <c r="C43" s="25"/>
      <c r="D43" s="25"/>
      <c r="E43" s="80">
        <v>39</v>
      </c>
      <c r="F43" s="84">
        <v>42417</v>
      </c>
      <c r="G43" s="82">
        <v>0</v>
      </c>
      <c r="H43" s="82">
        <v>0</v>
      </c>
      <c r="I43" s="157"/>
      <c r="J43" s="31"/>
    </row>
    <row r="44" spans="2:10" hidden="1" x14ac:dyDescent="0.15">
      <c r="B44" s="25"/>
      <c r="C44" s="25"/>
      <c r="D44" s="25"/>
      <c r="E44" s="80">
        <v>40</v>
      </c>
      <c r="F44" s="84">
        <v>42418</v>
      </c>
      <c r="G44" s="82">
        <v>0</v>
      </c>
      <c r="H44" s="82">
        <v>0</v>
      </c>
      <c r="I44" s="157"/>
      <c r="J44" s="31"/>
    </row>
    <row r="45" spans="2:10" hidden="1" x14ac:dyDescent="0.15">
      <c r="B45" s="25"/>
      <c r="C45" s="25"/>
      <c r="D45" s="25"/>
      <c r="E45" s="80">
        <v>41</v>
      </c>
      <c r="F45" s="84">
        <v>42419</v>
      </c>
      <c r="G45" s="82">
        <v>0</v>
      </c>
      <c r="H45" s="82">
        <v>0</v>
      </c>
      <c r="I45" s="157"/>
      <c r="J45" s="31"/>
    </row>
    <row r="46" spans="2:10" hidden="1" x14ac:dyDescent="0.15">
      <c r="B46" s="25"/>
      <c r="C46" s="25"/>
      <c r="D46" s="25"/>
      <c r="E46" s="80">
        <v>42</v>
      </c>
      <c r="F46" s="84">
        <v>42420</v>
      </c>
      <c r="G46" s="82">
        <v>0</v>
      </c>
      <c r="H46" s="82">
        <v>0</v>
      </c>
      <c r="I46" s="157"/>
      <c r="J46" s="31"/>
    </row>
    <row r="47" spans="2:10" hidden="1" x14ac:dyDescent="0.15">
      <c r="B47" s="25"/>
      <c r="C47" s="25"/>
      <c r="D47" s="25"/>
      <c r="E47" s="80">
        <v>43</v>
      </c>
      <c r="F47" s="84">
        <v>42421</v>
      </c>
      <c r="G47" s="82">
        <v>0</v>
      </c>
      <c r="H47" s="82">
        <v>0</v>
      </c>
      <c r="I47" s="157"/>
      <c r="J47" s="31"/>
    </row>
    <row r="48" spans="2:10" hidden="1" x14ac:dyDescent="0.15">
      <c r="B48" s="25"/>
      <c r="C48" s="25"/>
      <c r="D48" s="25"/>
      <c r="E48" s="80">
        <v>44</v>
      </c>
      <c r="F48" s="84">
        <v>42422</v>
      </c>
      <c r="G48" s="82">
        <v>0</v>
      </c>
      <c r="H48" s="82">
        <v>0</v>
      </c>
      <c r="I48" s="157"/>
      <c r="J48" s="31"/>
    </row>
    <row r="49" spans="2:10" hidden="1" x14ac:dyDescent="0.15">
      <c r="B49" s="25"/>
      <c r="C49" s="25"/>
      <c r="D49" s="25"/>
      <c r="E49" s="80">
        <v>45</v>
      </c>
      <c r="F49" s="84">
        <v>42423</v>
      </c>
      <c r="G49" s="82">
        <v>0</v>
      </c>
      <c r="H49" s="82">
        <v>0</v>
      </c>
      <c r="I49" s="157"/>
      <c r="J49" s="31"/>
    </row>
    <row r="50" spans="2:10" hidden="1" x14ac:dyDescent="0.15">
      <c r="B50" s="25"/>
      <c r="C50" s="25"/>
      <c r="D50" s="25"/>
      <c r="E50" s="80">
        <v>46</v>
      </c>
      <c r="F50" s="84">
        <v>42424</v>
      </c>
      <c r="G50" s="82">
        <v>0</v>
      </c>
      <c r="H50" s="82">
        <v>0</v>
      </c>
      <c r="I50" s="157"/>
      <c r="J50" s="31"/>
    </row>
    <row r="51" spans="2:10" hidden="1" x14ac:dyDescent="0.15">
      <c r="B51" s="25"/>
      <c r="C51" s="25"/>
      <c r="D51" s="25"/>
      <c r="E51" s="80">
        <v>47</v>
      </c>
      <c r="F51" s="84">
        <v>42425</v>
      </c>
      <c r="G51" s="82">
        <v>0</v>
      </c>
      <c r="H51" s="82">
        <v>0</v>
      </c>
      <c r="I51" s="157"/>
      <c r="J51" s="31"/>
    </row>
    <row r="52" spans="2:10" hidden="1" x14ac:dyDescent="0.15">
      <c r="B52" s="25"/>
      <c r="C52" s="25"/>
      <c r="D52" s="25"/>
      <c r="E52" s="80">
        <v>48</v>
      </c>
      <c r="F52" s="84">
        <v>42426</v>
      </c>
      <c r="G52" s="82">
        <v>0</v>
      </c>
      <c r="H52" s="82">
        <v>0</v>
      </c>
      <c r="I52" s="157"/>
      <c r="J52" s="31"/>
    </row>
    <row r="53" spans="2:10" hidden="1" x14ac:dyDescent="0.15">
      <c r="B53" s="25"/>
      <c r="C53" s="25"/>
      <c r="D53" s="25"/>
      <c r="E53" s="80">
        <v>49</v>
      </c>
      <c r="F53" s="84">
        <v>42427</v>
      </c>
      <c r="G53" s="82">
        <v>0</v>
      </c>
      <c r="H53" s="82">
        <v>0</v>
      </c>
      <c r="I53" s="157"/>
      <c r="J53" s="31"/>
    </row>
    <row r="54" spans="2:10" hidden="1" x14ac:dyDescent="0.15">
      <c r="B54" s="25"/>
      <c r="C54" s="25"/>
      <c r="D54" s="25"/>
      <c r="E54" s="80">
        <v>50</v>
      </c>
      <c r="F54" s="84">
        <v>42428</v>
      </c>
      <c r="G54" s="82">
        <v>0</v>
      </c>
      <c r="H54" s="82">
        <v>0</v>
      </c>
      <c r="I54" s="157"/>
      <c r="J54" s="31"/>
    </row>
    <row r="55" spans="2:10" hidden="1" x14ac:dyDescent="0.15">
      <c r="B55" s="25"/>
      <c r="C55" s="25"/>
      <c r="D55" s="25"/>
      <c r="E55" s="80">
        <v>51</v>
      </c>
      <c r="F55" s="84">
        <v>42429</v>
      </c>
      <c r="G55" s="82">
        <v>0</v>
      </c>
      <c r="H55" s="82">
        <v>0</v>
      </c>
      <c r="I55" s="157"/>
      <c r="J55" s="31"/>
    </row>
    <row r="56" spans="2:10" hidden="1" x14ac:dyDescent="0.15">
      <c r="B56" s="25"/>
      <c r="C56" s="25"/>
      <c r="D56" s="25"/>
      <c r="E56" s="80">
        <v>52</v>
      </c>
      <c r="F56" s="84">
        <v>42430</v>
      </c>
      <c r="G56" s="82">
        <v>0</v>
      </c>
      <c r="H56" s="82">
        <v>0</v>
      </c>
      <c r="I56" s="157"/>
      <c r="J56" s="31"/>
    </row>
    <row r="57" spans="2:10" hidden="1" x14ac:dyDescent="0.15">
      <c r="B57" s="25"/>
      <c r="C57" s="25"/>
      <c r="D57" s="25"/>
      <c r="E57" s="80">
        <v>53</v>
      </c>
      <c r="F57" s="84">
        <v>42431</v>
      </c>
      <c r="G57" s="82">
        <v>0</v>
      </c>
      <c r="H57" s="82">
        <v>0</v>
      </c>
      <c r="I57" s="157"/>
      <c r="J57" s="31"/>
    </row>
    <row r="58" spans="2:10" hidden="1" x14ac:dyDescent="0.15">
      <c r="B58" s="25"/>
      <c r="C58" s="25"/>
      <c r="D58" s="25"/>
      <c r="E58" s="80">
        <v>54</v>
      </c>
      <c r="F58" s="84">
        <v>42432</v>
      </c>
      <c r="G58" s="82">
        <v>0</v>
      </c>
      <c r="H58" s="82">
        <v>0</v>
      </c>
      <c r="I58" s="157"/>
      <c r="J58" s="31"/>
    </row>
    <row r="59" spans="2:10" hidden="1" x14ac:dyDescent="0.15">
      <c r="B59" s="25"/>
      <c r="C59" s="25"/>
      <c r="D59" s="25"/>
      <c r="E59" s="80">
        <v>55</v>
      </c>
      <c r="F59" s="84">
        <v>42433</v>
      </c>
      <c r="G59" s="82">
        <v>0</v>
      </c>
      <c r="H59" s="82">
        <v>0</v>
      </c>
      <c r="I59" s="157"/>
      <c r="J59" s="31"/>
    </row>
    <row r="60" spans="2:10" hidden="1" x14ac:dyDescent="0.15">
      <c r="B60" s="25"/>
      <c r="C60" s="25"/>
      <c r="D60" s="25"/>
      <c r="E60" s="80">
        <v>56</v>
      </c>
      <c r="F60" s="84">
        <v>42434</v>
      </c>
      <c r="G60" s="82">
        <v>0</v>
      </c>
      <c r="H60" s="82">
        <v>0</v>
      </c>
      <c r="I60" s="157"/>
      <c r="J60" s="31"/>
    </row>
    <row r="61" spans="2:10" hidden="1" x14ac:dyDescent="0.15">
      <c r="B61" s="25"/>
      <c r="C61" s="25"/>
      <c r="D61" s="25"/>
      <c r="E61" s="80">
        <v>57</v>
      </c>
      <c r="F61" s="84">
        <v>42435</v>
      </c>
      <c r="G61" s="82">
        <v>0</v>
      </c>
      <c r="H61" s="82">
        <v>0</v>
      </c>
      <c r="I61" s="157"/>
      <c r="J61" s="31"/>
    </row>
    <row r="62" spans="2:10" hidden="1" x14ac:dyDescent="0.15">
      <c r="B62" s="25"/>
      <c r="C62" s="25"/>
      <c r="D62" s="25"/>
      <c r="E62" s="80">
        <v>58</v>
      </c>
      <c r="F62" s="84">
        <v>42436</v>
      </c>
      <c r="G62" s="82">
        <v>0</v>
      </c>
      <c r="H62" s="82">
        <v>0</v>
      </c>
      <c r="I62" s="157"/>
      <c r="J62" s="31"/>
    </row>
    <row r="63" spans="2:10" hidden="1" x14ac:dyDescent="0.15">
      <c r="B63" s="25"/>
      <c r="C63" s="25"/>
      <c r="D63" s="25"/>
      <c r="E63" s="80">
        <v>59</v>
      </c>
      <c r="F63" s="84">
        <v>42437</v>
      </c>
      <c r="G63" s="82">
        <v>0</v>
      </c>
      <c r="H63" s="82">
        <v>0</v>
      </c>
      <c r="I63" s="157"/>
      <c r="J63" s="31"/>
    </row>
    <row r="64" spans="2:10" hidden="1" x14ac:dyDescent="0.15">
      <c r="B64" s="25"/>
      <c r="C64" s="25"/>
      <c r="D64" s="25"/>
      <c r="E64" s="80">
        <v>60</v>
      </c>
      <c r="F64" s="84">
        <v>42438</v>
      </c>
      <c r="G64" s="82">
        <v>0</v>
      </c>
      <c r="H64" s="82">
        <v>0</v>
      </c>
      <c r="I64" s="157"/>
      <c r="J64" s="31"/>
    </row>
    <row r="65" spans="2:10" hidden="1" x14ac:dyDescent="0.15">
      <c r="B65" s="25"/>
      <c r="C65" s="25"/>
      <c r="D65" s="25"/>
      <c r="E65" s="80">
        <v>61</v>
      </c>
      <c r="F65" s="84">
        <v>42439</v>
      </c>
      <c r="G65" s="82">
        <v>0</v>
      </c>
      <c r="H65" s="82">
        <v>0</v>
      </c>
      <c r="I65" s="157"/>
      <c r="J65" s="31"/>
    </row>
    <row r="66" spans="2:10" hidden="1" x14ac:dyDescent="0.15">
      <c r="B66" s="25"/>
      <c r="C66" s="25"/>
      <c r="D66" s="25"/>
      <c r="E66" s="80">
        <v>62</v>
      </c>
      <c r="F66" s="84">
        <v>42440</v>
      </c>
      <c r="G66" s="82">
        <v>0</v>
      </c>
      <c r="H66" s="82">
        <v>0</v>
      </c>
      <c r="I66" s="157"/>
      <c r="J66" s="31"/>
    </row>
    <row r="67" spans="2:10" hidden="1" x14ac:dyDescent="0.15">
      <c r="B67" s="25"/>
      <c r="C67" s="25"/>
      <c r="D67" s="25"/>
      <c r="E67" s="80">
        <v>63</v>
      </c>
      <c r="F67" s="84">
        <v>42441</v>
      </c>
      <c r="G67" s="82">
        <v>0</v>
      </c>
      <c r="H67" s="82">
        <v>0</v>
      </c>
      <c r="I67" s="157"/>
      <c r="J67" s="31"/>
    </row>
    <row r="68" spans="2:10" hidden="1" x14ac:dyDescent="0.15">
      <c r="B68" s="25"/>
      <c r="C68" s="25"/>
      <c r="D68" s="25"/>
      <c r="E68" s="80">
        <v>64</v>
      </c>
      <c r="F68" s="84">
        <v>42442</v>
      </c>
      <c r="G68" s="82">
        <v>0</v>
      </c>
      <c r="H68" s="82">
        <v>0</v>
      </c>
      <c r="I68" s="157"/>
      <c r="J68" s="31"/>
    </row>
    <row r="69" spans="2:10" hidden="1" x14ac:dyDescent="0.15">
      <c r="B69" s="25"/>
      <c r="C69" s="25"/>
      <c r="D69" s="25"/>
      <c r="E69" s="80">
        <v>65</v>
      </c>
      <c r="F69" s="84">
        <v>42443</v>
      </c>
      <c r="G69" s="82">
        <v>0</v>
      </c>
      <c r="H69" s="82">
        <v>0</v>
      </c>
      <c r="I69" s="157"/>
      <c r="J69" s="31"/>
    </row>
    <row r="70" spans="2:10" hidden="1" x14ac:dyDescent="0.15">
      <c r="B70" s="25"/>
      <c r="C70" s="25"/>
      <c r="D70" s="25"/>
      <c r="E70" s="80">
        <v>66</v>
      </c>
      <c r="F70" s="84">
        <v>42444</v>
      </c>
      <c r="G70" s="82">
        <v>0</v>
      </c>
      <c r="H70" s="82">
        <v>0</v>
      </c>
      <c r="I70" s="157"/>
      <c r="J70" s="31"/>
    </row>
    <row r="71" spans="2:10" hidden="1" x14ac:dyDescent="0.15">
      <c r="B71" s="25"/>
      <c r="C71" s="25"/>
      <c r="D71" s="25"/>
      <c r="E71" s="80">
        <v>67</v>
      </c>
      <c r="F71" s="84">
        <v>42445</v>
      </c>
      <c r="G71" s="82">
        <v>0</v>
      </c>
      <c r="H71" s="82">
        <v>0</v>
      </c>
      <c r="I71" s="157"/>
      <c r="J71" s="31"/>
    </row>
    <row r="72" spans="2:10" hidden="1" x14ac:dyDescent="0.15">
      <c r="B72" s="25"/>
      <c r="C72" s="25"/>
      <c r="D72" s="25"/>
      <c r="E72" s="80">
        <v>68</v>
      </c>
      <c r="F72" s="84">
        <v>42446</v>
      </c>
      <c r="G72" s="82">
        <v>0</v>
      </c>
      <c r="H72" s="82">
        <v>0</v>
      </c>
      <c r="I72" s="157"/>
      <c r="J72" s="31"/>
    </row>
    <row r="73" spans="2:10" hidden="1" x14ac:dyDescent="0.15">
      <c r="B73" s="25"/>
      <c r="C73" s="25"/>
      <c r="D73" s="25"/>
      <c r="E73" s="80">
        <v>69</v>
      </c>
      <c r="F73" s="84">
        <v>42447</v>
      </c>
      <c r="G73" s="82">
        <v>0</v>
      </c>
      <c r="H73" s="82">
        <v>0</v>
      </c>
      <c r="I73" s="157"/>
      <c r="J73" s="31"/>
    </row>
    <row r="74" spans="2:10" hidden="1" x14ac:dyDescent="0.15">
      <c r="B74" s="25"/>
      <c r="C74" s="25"/>
      <c r="D74" s="25"/>
      <c r="E74" s="80">
        <v>70</v>
      </c>
      <c r="F74" s="84">
        <v>42448</v>
      </c>
      <c r="G74" s="82">
        <v>0</v>
      </c>
      <c r="H74" s="82">
        <v>0</v>
      </c>
      <c r="I74" s="157"/>
      <c r="J74" s="31"/>
    </row>
    <row r="75" spans="2:10" hidden="1" x14ac:dyDescent="0.15">
      <c r="B75" s="25"/>
      <c r="C75" s="25"/>
      <c r="D75" s="25"/>
      <c r="E75" s="80">
        <v>71</v>
      </c>
      <c r="F75" s="84">
        <v>42449</v>
      </c>
      <c r="G75" s="82">
        <v>0</v>
      </c>
      <c r="H75" s="82">
        <v>0</v>
      </c>
      <c r="I75" s="157"/>
      <c r="J75" s="31"/>
    </row>
    <row r="76" spans="2:10" hidden="1" x14ac:dyDescent="0.15">
      <c r="B76" s="25"/>
      <c r="C76" s="25"/>
      <c r="D76" s="25"/>
      <c r="E76" s="80">
        <v>72</v>
      </c>
      <c r="F76" s="84">
        <v>42450</v>
      </c>
      <c r="G76" s="82">
        <v>0</v>
      </c>
      <c r="H76" s="82">
        <v>0</v>
      </c>
      <c r="I76" s="157"/>
      <c r="J76" s="31"/>
    </row>
    <row r="77" spans="2:10" hidden="1" x14ac:dyDescent="0.15">
      <c r="B77" s="25"/>
      <c r="C77" s="25"/>
      <c r="D77" s="25"/>
      <c r="E77" s="80">
        <v>73</v>
      </c>
      <c r="F77" s="84">
        <v>42451</v>
      </c>
      <c r="G77" s="82">
        <v>0</v>
      </c>
      <c r="H77" s="82">
        <v>0</v>
      </c>
      <c r="I77" s="157"/>
      <c r="J77" s="31"/>
    </row>
    <row r="78" spans="2:10" hidden="1" x14ac:dyDescent="0.15">
      <c r="B78" s="25"/>
      <c r="C78" s="25"/>
      <c r="D78" s="25"/>
      <c r="E78" s="80">
        <v>74</v>
      </c>
      <c r="F78" s="84">
        <v>42452</v>
      </c>
      <c r="G78" s="82">
        <v>0</v>
      </c>
      <c r="H78" s="82">
        <v>0</v>
      </c>
      <c r="I78" s="157"/>
      <c r="J78" s="31"/>
    </row>
    <row r="79" spans="2:10" hidden="1" x14ac:dyDescent="0.15">
      <c r="B79" s="25"/>
      <c r="C79" s="25"/>
      <c r="D79" s="25"/>
      <c r="E79" s="80">
        <v>75</v>
      </c>
      <c r="F79" s="84">
        <v>42453</v>
      </c>
      <c r="G79" s="82">
        <v>0</v>
      </c>
      <c r="H79" s="82">
        <v>0</v>
      </c>
      <c r="I79" s="157"/>
      <c r="J79" s="31"/>
    </row>
    <row r="80" spans="2:10" hidden="1" x14ac:dyDescent="0.15">
      <c r="B80" s="25"/>
      <c r="C80" s="25"/>
      <c r="D80" s="25"/>
      <c r="E80" s="80">
        <v>76</v>
      </c>
      <c r="F80" s="84">
        <v>42454</v>
      </c>
      <c r="G80" s="82">
        <v>0</v>
      </c>
      <c r="H80" s="82">
        <v>0</v>
      </c>
      <c r="I80" s="157"/>
      <c r="J80" s="31"/>
    </row>
    <row r="81" spans="2:10" hidden="1" x14ac:dyDescent="0.15">
      <c r="B81" s="25"/>
      <c r="C81" s="25"/>
      <c r="D81" s="25"/>
      <c r="E81" s="80">
        <v>77</v>
      </c>
      <c r="F81" s="84">
        <v>42455</v>
      </c>
      <c r="G81" s="82">
        <v>0</v>
      </c>
      <c r="H81" s="82">
        <v>0</v>
      </c>
      <c r="I81" s="157"/>
      <c r="J81" s="31"/>
    </row>
    <row r="82" spans="2:10" hidden="1" x14ac:dyDescent="0.15">
      <c r="B82" s="25"/>
      <c r="C82" s="25"/>
      <c r="D82" s="25"/>
      <c r="E82" s="80">
        <v>78</v>
      </c>
      <c r="F82" s="84">
        <v>42456</v>
      </c>
      <c r="G82" s="82">
        <v>0</v>
      </c>
      <c r="H82" s="82">
        <v>0</v>
      </c>
      <c r="I82" s="157"/>
      <c r="J82" s="31"/>
    </row>
    <row r="83" spans="2:10" hidden="1" x14ac:dyDescent="0.15">
      <c r="B83" s="25"/>
      <c r="C83" s="25"/>
      <c r="D83" s="25"/>
      <c r="E83" s="80">
        <v>79</v>
      </c>
      <c r="F83" s="84">
        <v>42457</v>
      </c>
      <c r="G83" s="82">
        <v>0</v>
      </c>
      <c r="H83" s="82">
        <v>0</v>
      </c>
      <c r="I83" s="157"/>
      <c r="J83" s="31"/>
    </row>
    <row r="84" spans="2:10" hidden="1" x14ac:dyDescent="0.15">
      <c r="B84" s="25"/>
      <c r="C84" s="25"/>
      <c r="D84" s="25"/>
      <c r="E84" s="80">
        <v>80</v>
      </c>
      <c r="F84" s="84">
        <v>42458</v>
      </c>
      <c r="G84" s="82">
        <v>0</v>
      </c>
      <c r="H84" s="82">
        <v>0</v>
      </c>
      <c r="I84" s="157"/>
      <c r="J84" s="31"/>
    </row>
    <row r="85" spans="2:10" hidden="1" x14ac:dyDescent="0.15">
      <c r="B85" s="25"/>
      <c r="C85" s="25"/>
      <c r="D85" s="25"/>
      <c r="E85" s="80">
        <v>81</v>
      </c>
      <c r="F85" s="84">
        <v>42459</v>
      </c>
      <c r="G85" s="82">
        <v>0</v>
      </c>
      <c r="H85" s="82">
        <v>0</v>
      </c>
      <c r="I85" s="157"/>
      <c r="J85" s="31"/>
    </row>
    <row r="86" spans="2:10" hidden="1" x14ac:dyDescent="0.15">
      <c r="B86" s="25"/>
      <c r="C86" s="25"/>
      <c r="D86" s="25"/>
      <c r="E86" s="80">
        <v>82</v>
      </c>
      <c r="F86" s="84">
        <v>42460</v>
      </c>
      <c r="G86" s="82">
        <v>0</v>
      </c>
      <c r="H86" s="82">
        <v>0</v>
      </c>
      <c r="I86" s="157"/>
      <c r="J86" s="31"/>
    </row>
    <row r="87" spans="2:10" hidden="1" x14ac:dyDescent="0.15">
      <c r="B87" s="25"/>
      <c r="C87" s="25"/>
      <c r="D87" s="25"/>
      <c r="E87" s="80">
        <v>83</v>
      </c>
      <c r="F87" s="84">
        <v>42461</v>
      </c>
      <c r="G87" s="82">
        <v>0</v>
      </c>
      <c r="H87" s="82">
        <v>0</v>
      </c>
      <c r="I87" s="157"/>
      <c r="J87" s="31"/>
    </row>
    <row r="88" spans="2:10" hidden="1" x14ac:dyDescent="0.15">
      <c r="B88" s="25"/>
      <c r="C88" s="25"/>
      <c r="D88" s="25"/>
      <c r="E88" s="80">
        <v>84</v>
      </c>
      <c r="F88" s="84">
        <v>42462</v>
      </c>
      <c r="G88" s="82">
        <v>0</v>
      </c>
      <c r="H88" s="82">
        <v>0</v>
      </c>
      <c r="I88" s="157"/>
      <c r="J88" s="31"/>
    </row>
    <row r="89" spans="2:10" hidden="1" x14ac:dyDescent="0.15">
      <c r="B89" s="25"/>
      <c r="C89" s="25"/>
      <c r="D89" s="25"/>
      <c r="E89" s="80">
        <v>85</v>
      </c>
      <c r="F89" s="84">
        <v>42463</v>
      </c>
      <c r="G89" s="82">
        <v>0</v>
      </c>
      <c r="H89" s="82">
        <v>0</v>
      </c>
      <c r="I89" s="157"/>
      <c r="J89" s="31"/>
    </row>
    <row r="90" spans="2:10" hidden="1" x14ac:dyDescent="0.15">
      <c r="B90" s="25"/>
      <c r="C90" s="25"/>
      <c r="D90" s="25"/>
      <c r="E90" s="80">
        <v>86</v>
      </c>
      <c r="F90" s="84">
        <v>42464</v>
      </c>
      <c r="G90" s="82">
        <v>0</v>
      </c>
      <c r="H90" s="82">
        <v>0</v>
      </c>
      <c r="I90" s="157"/>
      <c r="J90" s="31"/>
    </row>
    <row r="91" spans="2:10" hidden="1" x14ac:dyDescent="0.15">
      <c r="B91" s="25"/>
      <c r="C91" s="25"/>
      <c r="D91" s="25"/>
      <c r="E91" s="80">
        <v>87</v>
      </c>
      <c r="F91" s="84">
        <v>42465</v>
      </c>
      <c r="G91" s="82">
        <v>0</v>
      </c>
      <c r="H91" s="82">
        <v>0</v>
      </c>
      <c r="I91" s="157"/>
      <c r="J91" s="31"/>
    </row>
    <row r="92" spans="2:10" hidden="1" x14ac:dyDescent="0.15">
      <c r="B92" s="25"/>
      <c r="C92" s="25"/>
      <c r="D92" s="25"/>
      <c r="E92" s="80">
        <v>88</v>
      </c>
      <c r="F92" s="84">
        <v>42466</v>
      </c>
      <c r="G92" s="82">
        <v>0</v>
      </c>
      <c r="H92" s="82">
        <v>0</v>
      </c>
      <c r="I92" s="157"/>
      <c r="J92" s="31"/>
    </row>
    <row r="93" spans="2:10" hidden="1" x14ac:dyDescent="0.15">
      <c r="B93" s="25"/>
      <c r="C93" s="25"/>
      <c r="D93" s="25"/>
      <c r="E93" s="80">
        <v>89</v>
      </c>
      <c r="F93" s="84">
        <v>42467</v>
      </c>
      <c r="G93" s="82">
        <v>0</v>
      </c>
      <c r="H93" s="82">
        <v>0</v>
      </c>
      <c r="I93" s="157"/>
      <c r="J93" s="31"/>
    </row>
    <row r="94" spans="2:10" hidden="1" x14ac:dyDescent="0.15">
      <c r="B94" s="25"/>
      <c r="C94" s="25"/>
      <c r="D94" s="25"/>
      <c r="E94" s="80">
        <v>90</v>
      </c>
      <c r="F94" s="84">
        <v>42468</v>
      </c>
      <c r="G94" s="82">
        <v>0</v>
      </c>
      <c r="H94" s="82">
        <v>0</v>
      </c>
      <c r="I94" s="157"/>
      <c r="J94" s="31"/>
    </row>
    <row r="95" spans="2:10" hidden="1" x14ac:dyDescent="0.15">
      <c r="B95" s="25"/>
      <c r="C95" s="25"/>
      <c r="D95" s="25"/>
      <c r="E95" s="80">
        <v>91</v>
      </c>
      <c r="F95" s="84">
        <v>42469</v>
      </c>
      <c r="G95" s="82">
        <v>0</v>
      </c>
      <c r="H95" s="82">
        <v>0</v>
      </c>
      <c r="I95" s="157"/>
      <c r="J95" s="31"/>
    </row>
    <row r="96" spans="2:10" hidden="1" x14ac:dyDescent="0.15">
      <c r="B96" s="25"/>
      <c r="C96" s="25"/>
      <c r="D96" s="25"/>
      <c r="E96" s="80">
        <v>92</v>
      </c>
      <c r="F96" s="84">
        <v>42470</v>
      </c>
      <c r="G96" s="82">
        <v>0</v>
      </c>
      <c r="H96" s="82">
        <v>0</v>
      </c>
      <c r="I96" s="157"/>
      <c r="J96" s="31"/>
    </row>
    <row r="97" spans="2:10" hidden="1" x14ac:dyDescent="0.15">
      <c r="B97" s="25"/>
      <c r="C97" s="25"/>
      <c r="D97" s="25"/>
      <c r="E97" s="80">
        <v>93</v>
      </c>
      <c r="F97" s="84">
        <v>42471</v>
      </c>
      <c r="G97" s="82">
        <v>0</v>
      </c>
      <c r="H97" s="82">
        <v>0</v>
      </c>
      <c r="I97" s="157"/>
      <c r="J97" s="31"/>
    </row>
    <row r="98" spans="2:10" hidden="1" x14ac:dyDescent="0.15">
      <c r="B98" s="25"/>
      <c r="C98" s="25"/>
      <c r="D98" s="25"/>
      <c r="E98" s="80">
        <v>94</v>
      </c>
      <c r="F98" s="84">
        <v>42472</v>
      </c>
      <c r="G98" s="82">
        <v>0</v>
      </c>
      <c r="H98" s="82">
        <v>0</v>
      </c>
      <c r="I98" s="157"/>
      <c r="J98" s="31"/>
    </row>
    <row r="99" spans="2:10" hidden="1" x14ac:dyDescent="0.15">
      <c r="B99" s="25"/>
      <c r="C99" s="25"/>
      <c r="D99" s="25"/>
      <c r="E99" s="80">
        <v>95</v>
      </c>
      <c r="F99" s="84">
        <v>42473</v>
      </c>
      <c r="G99" s="82">
        <v>0</v>
      </c>
      <c r="H99" s="82">
        <v>0</v>
      </c>
      <c r="I99" s="157"/>
      <c r="J99" s="31"/>
    </row>
    <row r="100" spans="2:10" hidden="1" x14ac:dyDescent="0.15">
      <c r="B100" s="25"/>
      <c r="C100" s="25"/>
      <c r="D100" s="25"/>
      <c r="E100" s="80">
        <v>96</v>
      </c>
      <c r="F100" s="84">
        <v>42474</v>
      </c>
      <c r="G100" s="82">
        <v>0</v>
      </c>
      <c r="H100" s="82">
        <v>0</v>
      </c>
      <c r="I100" s="157"/>
      <c r="J100" s="31"/>
    </row>
    <row r="101" spans="2:10" hidden="1" x14ac:dyDescent="0.15">
      <c r="B101" s="25"/>
      <c r="C101" s="25"/>
      <c r="D101" s="25"/>
      <c r="E101" s="80">
        <v>97</v>
      </c>
      <c r="F101" s="84">
        <v>42475</v>
      </c>
      <c r="G101" s="82">
        <v>0</v>
      </c>
      <c r="H101" s="82">
        <v>0</v>
      </c>
      <c r="I101" s="157"/>
      <c r="J101" s="31"/>
    </row>
    <row r="102" spans="2:10" hidden="1" x14ac:dyDescent="0.15">
      <c r="B102" s="25"/>
      <c r="C102" s="25"/>
      <c r="D102" s="25"/>
      <c r="E102" s="80">
        <v>98</v>
      </c>
      <c r="F102" s="84">
        <v>42476</v>
      </c>
      <c r="G102" s="82">
        <v>0</v>
      </c>
      <c r="H102" s="82">
        <v>0</v>
      </c>
      <c r="I102" s="157"/>
      <c r="J102" s="31"/>
    </row>
    <row r="103" spans="2:10" hidden="1" x14ac:dyDescent="0.15">
      <c r="B103" s="25"/>
      <c r="C103" s="25"/>
      <c r="D103" s="25"/>
      <c r="E103" s="80">
        <v>99</v>
      </c>
      <c r="F103" s="84">
        <v>42477</v>
      </c>
      <c r="G103" s="82">
        <v>0</v>
      </c>
      <c r="H103" s="82">
        <v>0</v>
      </c>
      <c r="I103" s="157"/>
      <c r="J103" s="31"/>
    </row>
    <row r="104" spans="2:10" hidden="1" x14ac:dyDescent="0.15">
      <c r="B104" s="25"/>
      <c r="C104" s="25"/>
      <c r="D104" s="25"/>
      <c r="E104" s="80">
        <v>100</v>
      </c>
      <c r="F104" s="84">
        <v>42478</v>
      </c>
      <c r="G104" s="82">
        <v>0</v>
      </c>
      <c r="H104" s="82">
        <v>0</v>
      </c>
      <c r="I104" s="157"/>
      <c r="J104" s="31"/>
    </row>
    <row r="105" spans="2:10" hidden="1" x14ac:dyDescent="0.15">
      <c r="B105" s="25"/>
      <c r="C105" s="25"/>
      <c r="D105" s="25"/>
      <c r="E105" s="80">
        <v>101</v>
      </c>
      <c r="F105" s="84">
        <v>42479</v>
      </c>
      <c r="G105" s="82">
        <v>0</v>
      </c>
      <c r="H105" s="82">
        <v>0</v>
      </c>
      <c r="I105" s="157"/>
      <c r="J105" s="31"/>
    </row>
    <row r="106" spans="2:10" hidden="1" x14ac:dyDescent="0.15">
      <c r="B106" s="25"/>
      <c r="C106" s="25"/>
      <c r="D106" s="25"/>
      <c r="E106" s="80">
        <v>102</v>
      </c>
      <c r="F106" s="84">
        <v>42480</v>
      </c>
      <c r="G106" s="82">
        <v>0</v>
      </c>
      <c r="H106" s="82">
        <v>0</v>
      </c>
      <c r="I106" s="157"/>
      <c r="J106" s="31"/>
    </row>
    <row r="107" spans="2:10" hidden="1" x14ac:dyDescent="0.15">
      <c r="B107" s="25"/>
      <c r="C107" s="25"/>
      <c r="D107" s="25"/>
      <c r="E107" s="80">
        <v>103</v>
      </c>
      <c r="F107" s="84">
        <v>42481</v>
      </c>
      <c r="G107" s="82">
        <v>0</v>
      </c>
      <c r="H107" s="82">
        <v>0</v>
      </c>
      <c r="I107" s="157"/>
      <c r="J107" s="31"/>
    </row>
    <row r="108" spans="2:10" hidden="1" x14ac:dyDescent="0.15">
      <c r="B108" s="25"/>
      <c r="C108" s="25"/>
      <c r="D108" s="25"/>
      <c r="E108" s="80">
        <v>104</v>
      </c>
      <c r="F108" s="84">
        <v>42482</v>
      </c>
      <c r="G108" s="82">
        <v>0</v>
      </c>
      <c r="H108" s="82">
        <v>0</v>
      </c>
      <c r="I108" s="157"/>
      <c r="J108" s="31"/>
    </row>
    <row r="109" spans="2:10" hidden="1" x14ac:dyDescent="0.15">
      <c r="B109" s="25"/>
      <c r="C109" s="25"/>
      <c r="D109" s="25"/>
      <c r="E109" s="80">
        <v>105</v>
      </c>
      <c r="F109" s="84">
        <v>42483</v>
      </c>
      <c r="G109" s="82">
        <v>0</v>
      </c>
      <c r="H109" s="82">
        <v>0</v>
      </c>
      <c r="I109" s="157"/>
      <c r="J109" s="31"/>
    </row>
    <row r="110" spans="2:10" hidden="1" x14ac:dyDescent="0.15">
      <c r="B110" s="25"/>
      <c r="C110" s="25"/>
      <c r="D110" s="25"/>
      <c r="E110" s="80">
        <v>106</v>
      </c>
      <c r="F110" s="84">
        <v>42484</v>
      </c>
      <c r="G110" s="82">
        <v>0</v>
      </c>
      <c r="H110" s="82">
        <v>0</v>
      </c>
      <c r="I110" s="157"/>
      <c r="J110" s="31"/>
    </row>
    <row r="111" spans="2:10" hidden="1" x14ac:dyDescent="0.15">
      <c r="B111" s="25"/>
      <c r="C111" s="25"/>
      <c r="D111" s="25"/>
      <c r="E111" s="80">
        <v>107</v>
      </c>
      <c r="F111" s="84">
        <v>42485</v>
      </c>
      <c r="G111" s="82">
        <v>0</v>
      </c>
      <c r="H111" s="82">
        <v>0</v>
      </c>
      <c r="I111" s="157"/>
      <c r="J111" s="31"/>
    </row>
    <row r="112" spans="2:10" hidden="1" x14ac:dyDescent="0.15">
      <c r="B112" s="25"/>
      <c r="C112" s="25"/>
      <c r="D112" s="25"/>
      <c r="E112" s="80">
        <v>108</v>
      </c>
      <c r="F112" s="84">
        <v>42486</v>
      </c>
      <c r="G112" s="82">
        <v>0</v>
      </c>
      <c r="H112" s="82">
        <v>0</v>
      </c>
      <c r="I112" s="157"/>
      <c r="J112" s="31"/>
    </row>
    <row r="113" spans="2:14" hidden="1" x14ac:dyDescent="0.15">
      <c r="B113" s="25"/>
      <c r="C113" s="25"/>
      <c r="D113" s="25"/>
      <c r="E113" s="80">
        <v>109</v>
      </c>
      <c r="F113" s="84">
        <v>42487</v>
      </c>
      <c r="G113" s="82">
        <v>0</v>
      </c>
      <c r="H113" s="82">
        <v>0</v>
      </c>
      <c r="I113" s="157"/>
      <c r="J113" s="31"/>
    </row>
    <row r="114" spans="2:14" hidden="1" x14ac:dyDescent="0.15">
      <c r="B114" s="25"/>
      <c r="C114" s="25"/>
      <c r="D114" s="25"/>
      <c r="E114" s="80">
        <v>110</v>
      </c>
      <c r="F114" s="84">
        <v>42488</v>
      </c>
      <c r="G114" s="82">
        <v>0</v>
      </c>
      <c r="H114" s="82">
        <v>0</v>
      </c>
      <c r="I114" s="157"/>
      <c r="J114" s="31"/>
    </row>
    <row r="115" spans="2:14" hidden="1" x14ac:dyDescent="0.15">
      <c r="B115" s="25"/>
      <c r="C115" s="25"/>
      <c r="D115" s="25"/>
      <c r="E115" s="80">
        <v>111</v>
      </c>
      <c r="F115" s="84">
        <v>42489</v>
      </c>
      <c r="G115" s="82">
        <v>0</v>
      </c>
      <c r="H115" s="82">
        <v>0</v>
      </c>
      <c r="I115" s="157"/>
      <c r="J115" s="31"/>
    </row>
    <row r="116" spans="2:14" hidden="1" x14ac:dyDescent="0.15">
      <c r="B116" s="25"/>
      <c r="C116" s="25"/>
      <c r="D116" s="25"/>
      <c r="E116" s="80">
        <v>112</v>
      </c>
      <c r="F116" s="84">
        <v>42490</v>
      </c>
      <c r="G116" s="82">
        <v>0</v>
      </c>
      <c r="H116" s="82">
        <v>0</v>
      </c>
      <c r="I116" s="157"/>
      <c r="J116" s="31"/>
    </row>
    <row r="117" spans="2:14" hidden="1" x14ac:dyDescent="0.15">
      <c r="B117" s="25"/>
      <c r="C117" s="25"/>
      <c r="D117" s="25"/>
      <c r="E117" s="80">
        <v>113</v>
      </c>
      <c r="F117" s="84">
        <v>42491</v>
      </c>
      <c r="G117" s="82">
        <v>0</v>
      </c>
      <c r="H117" s="82">
        <v>0</v>
      </c>
      <c r="I117" s="157"/>
      <c r="J117" s="31"/>
    </row>
    <row r="118" spans="2:14" hidden="1" x14ac:dyDescent="0.15">
      <c r="B118" s="25"/>
      <c r="C118" s="25"/>
      <c r="D118" s="25"/>
      <c r="E118" s="80">
        <v>114</v>
      </c>
      <c r="F118" s="84">
        <v>42492</v>
      </c>
      <c r="G118" s="82">
        <v>0</v>
      </c>
      <c r="H118" s="82">
        <v>0</v>
      </c>
      <c r="I118" s="157"/>
      <c r="J118" s="31"/>
    </row>
    <row r="119" spans="2:14" hidden="1" x14ac:dyDescent="0.15">
      <c r="B119" s="25"/>
      <c r="C119" s="25"/>
      <c r="D119" s="25"/>
      <c r="E119" s="80">
        <v>115</v>
      </c>
      <c r="F119" s="84">
        <v>42493</v>
      </c>
      <c r="G119" s="82">
        <v>0</v>
      </c>
      <c r="H119" s="82">
        <v>0</v>
      </c>
      <c r="I119" s="157"/>
      <c r="J119" s="31"/>
    </row>
    <row r="120" spans="2:14" hidden="1" x14ac:dyDescent="0.15">
      <c r="B120" s="25"/>
      <c r="C120" s="25"/>
      <c r="D120" s="25"/>
      <c r="E120" s="80">
        <v>116</v>
      </c>
      <c r="F120" s="84">
        <v>42494</v>
      </c>
      <c r="G120" s="82">
        <v>0</v>
      </c>
      <c r="H120" s="82">
        <v>0</v>
      </c>
      <c r="I120" s="157"/>
      <c r="J120" s="31"/>
    </row>
    <row r="121" spans="2:14" hidden="1" x14ac:dyDescent="0.15">
      <c r="B121" s="25"/>
      <c r="C121" s="25"/>
      <c r="D121" s="25"/>
      <c r="E121" s="80">
        <v>117</v>
      </c>
      <c r="F121" s="84">
        <v>42495</v>
      </c>
      <c r="G121" s="82">
        <v>0</v>
      </c>
      <c r="H121" s="82">
        <v>0</v>
      </c>
      <c r="I121" s="157"/>
      <c r="J121" s="31"/>
    </row>
    <row r="122" spans="2:14" hidden="1" x14ac:dyDescent="0.15">
      <c r="B122" s="25"/>
      <c r="C122" s="25"/>
      <c r="D122" s="25"/>
      <c r="E122" s="80">
        <v>118</v>
      </c>
      <c r="F122" s="84">
        <v>42496</v>
      </c>
      <c r="G122" s="82">
        <v>0</v>
      </c>
      <c r="H122" s="82">
        <v>0</v>
      </c>
      <c r="I122" s="157"/>
      <c r="J122" s="31"/>
    </row>
    <row r="123" spans="2:14" hidden="1" x14ac:dyDescent="0.15">
      <c r="B123" s="25"/>
      <c r="C123" s="25"/>
      <c r="D123" s="25"/>
      <c r="E123" s="80">
        <v>119</v>
      </c>
      <c r="F123" s="84">
        <v>42497</v>
      </c>
      <c r="G123" s="82">
        <v>0</v>
      </c>
      <c r="H123" s="82">
        <v>0</v>
      </c>
      <c r="I123" s="157"/>
      <c r="J123" s="31"/>
    </row>
    <row r="124" spans="2:14" hidden="1" x14ac:dyDescent="0.15">
      <c r="B124" s="25"/>
      <c r="C124" s="25"/>
      <c r="D124" s="25"/>
      <c r="E124" s="80">
        <v>120</v>
      </c>
      <c r="F124" s="84">
        <v>42498</v>
      </c>
      <c r="G124" s="82">
        <v>0</v>
      </c>
      <c r="H124" s="82">
        <v>0</v>
      </c>
      <c r="I124" s="157"/>
      <c r="J124" s="31"/>
    </row>
    <row r="125" spans="2:14" hidden="1" x14ac:dyDescent="0.15">
      <c r="B125" s="25"/>
      <c r="C125" s="25"/>
      <c r="D125" s="25"/>
      <c r="E125" s="80">
        <v>121</v>
      </c>
      <c r="F125" s="84">
        <v>42499</v>
      </c>
      <c r="G125" s="82">
        <v>0</v>
      </c>
      <c r="H125" s="82">
        <v>0</v>
      </c>
      <c r="I125" s="157"/>
      <c r="J125" s="31"/>
      <c r="N125" s="27">
        <f>126/365</f>
        <v>0.34520547945205482</v>
      </c>
    </row>
    <row r="126" spans="2:14" hidden="1" x14ac:dyDescent="0.15">
      <c r="B126" s="25"/>
      <c r="C126" s="25"/>
      <c r="D126" s="25"/>
      <c r="E126" s="80">
        <v>122</v>
      </c>
      <c r="F126" s="84">
        <v>42500</v>
      </c>
      <c r="G126" s="82">
        <v>0</v>
      </c>
      <c r="H126" s="82">
        <v>0</v>
      </c>
      <c r="I126" s="157"/>
      <c r="J126" s="31"/>
    </row>
    <row r="127" spans="2:14" hidden="1" x14ac:dyDescent="0.15">
      <c r="B127" s="25"/>
      <c r="C127" s="25"/>
      <c r="D127" s="25"/>
      <c r="E127" s="80">
        <v>123</v>
      </c>
      <c r="F127" s="84">
        <v>42501</v>
      </c>
      <c r="G127" s="82">
        <v>0</v>
      </c>
      <c r="H127" s="82">
        <v>0</v>
      </c>
      <c r="I127" s="157"/>
      <c r="J127" s="31"/>
    </row>
    <row r="128" spans="2:14" hidden="1" x14ac:dyDescent="0.15">
      <c r="B128" s="25"/>
      <c r="C128" s="25"/>
      <c r="D128" s="25"/>
      <c r="E128" s="80">
        <v>124</v>
      </c>
      <c r="F128" s="84">
        <v>42502</v>
      </c>
      <c r="G128" s="82">
        <v>0</v>
      </c>
      <c r="H128" s="82">
        <v>0</v>
      </c>
      <c r="I128" s="157"/>
      <c r="J128" s="31"/>
    </row>
    <row r="129" spans="2:10" hidden="1" x14ac:dyDescent="0.15">
      <c r="B129" s="25"/>
      <c r="C129" s="25"/>
      <c r="D129" s="25"/>
      <c r="E129" s="80">
        <v>125</v>
      </c>
      <c r="F129" s="84">
        <v>42503</v>
      </c>
      <c r="G129" s="82">
        <v>0</v>
      </c>
      <c r="H129" s="82">
        <v>0</v>
      </c>
      <c r="I129" s="157"/>
      <c r="J129" s="31"/>
    </row>
    <row r="130" spans="2:10" hidden="1" x14ac:dyDescent="0.15">
      <c r="B130" s="25"/>
      <c r="C130" s="25"/>
      <c r="D130" s="25"/>
      <c r="E130" s="80">
        <v>126</v>
      </c>
      <c r="F130" s="84">
        <v>42504</v>
      </c>
      <c r="G130" s="82">
        <v>0</v>
      </c>
      <c r="H130" s="82">
        <v>0</v>
      </c>
      <c r="I130" s="157"/>
      <c r="J130" s="31"/>
    </row>
    <row r="131" spans="2:10" hidden="1" x14ac:dyDescent="0.15">
      <c r="B131" s="25"/>
      <c r="C131" s="25"/>
      <c r="D131" s="25"/>
      <c r="E131" s="80">
        <v>127</v>
      </c>
      <c r="F131" s="84">
        <v>42505</v>
      </c>
      <c r="G131" s="82">
        <f>C9</f>
        <v>2.15</v>
      </c>
      <c r="H131" s="82">
        <f>XNPV(C15,G131:G496,F131:F496)</f>
        <v>103.44295790655299</v>
      </c>
      <c r="I131" s="157"/>
      <c r="J131" s="31"/>
    </row>
    <row r="132" spans="2:10" hidden="1" x14ac:dyDescent="0.15">
      <c r="B132" s="25"/>
      <c r="C132" s="25"/>
      <c r="D132" s="25"/>
      <c r="E132" s="80">
        <v>128</v>
      </c>
      <c r="F132" s="84">
        <v>42506</v>
      </c>
      <c r="G132" s="82">
        <v>0</v>
      </c>
      <c r="H132" s="82">
        <v>0</v>
      </c>
      <c r="I132" s="157"/>
      <c r="J132" s="31"/>
    </row>
    <row r="133" spans="2:10" hidden="1" x14ac:dyDescent="0.15">
      <c r="B133" s="25"/>
      <c r="C133" s="25"/>
      <c r="D133" s="25"/>
      <c r="E133" s="80">
        <v>129</v>
      </c>
      <c r="F133" s="84">
        <v>42507</v>
      </c>
      <c r="G133" s="82">
        <v>0</v>
      </c>
      <c r="H133" s="82">
        <v>0</v>
      </c>
      <c r="I133" s="157"/>
      <c r="J133" s="31"/>
    </row>
    <row r="134" spans="2:10" hidden="1" x14ac:dyDescent="0.15">
      <c r="B134" s="25"/>
      <c r="C134" s="25"/>
      <c r="D134" s="25"/>
      <c r="E134" s="80">
        <v>130</v>
      </c>
      <c r="F134" s="84">
        <v>42508</v>
      </c>
      <c r="G134" s="82">
        <v>0</v>
      </c>
      <c r="H134" s="82">
        <v>0</v>
      </c>
      <c r="I134" s="157"/>
      <c r="J134" s="31"/>
    </row>
    <row r="135" spans="2:10" hidden="1" x14ac:dyDescent="0.15">
      <c r="B135" s="25"/>
      <c r="C135" s="25"/>
      <c r="D135" s="25"/>
      <c r="E135" s="80">
        <v>131</v>
      </c>
      <c r="F135" s="84">
        <v>42509</v>
      </c>
      <c r="G135" s="82">
        <v>0</v>
      </c>
      <c r="H135" s="82">
        <v>0</v>
      </c>
      <c r="I135" s="157"/>
      <c r="J135" s="31"/>
    </row>
    <row r="136" spans="2:10" hidden="1" x14ac:dyDescent="0.15">
      <c r="B136" s="25"/>
      <c r="C136" s="25"/>
      <c r="D136" s="25"/>
      <c r="E136" s="80">
        <v>132</v>
      </c>
      <c r="F136" s="84">
        <v>42510</v>
      </c>
      <c r="G136" s="82">
        <v>0</v>
      </c>
      <c r="H136" s="82">
        <v>0</v>
      </c>
      <c r="I136" s="157"/>
      <c r="J136" s="31"/>
    </row>
    <row r="137" spans="2:10" hidden="1" x14ac:dyDescent="0.15">
      <c r="B137" s="25"/>
      <c r="C137" s="25"/>
      <c r="D137" s="25"/>
      <c r="E137" s="80">
        <v>133</v>
      </c>
      <c r="F137" s="84">
        <v>42511</v>
      </c>
      <c r="G137" s="82">
        <v>0</v>
      </c>
      <c r="H137" s="82">
        <v>0</v>
      </c>
      <c r="I137" s="157"/>
      <c r="J137" s="31"/>
    </row>
    <row r="138" spans="2:10" hidden="1" x14ac:dyDescent="0.15">
      <c r="B138" s="25"/>
      <c r="C138" s="25"/>
      <c r="D138" s="25"/>
      <c r="E138" s="80">
        <v>134</v>
      </c>
      <c r="F138" s="84">
        <v>42512</v>
      </c>
      <c r="G138" s="82">
        <v>0</v>
      </c>
      <c r="H138" s="82">
        <v>0</v>
      </c>
      <c r="I138" s="157"/>
      <c r="J138" s="31"/>
    </row>
    <row r="139" spans="2:10" hidden="1" x14ac:dyDescent="0.15">
      <c r="B139" s="25"/>
      <c r="C139" s="25"/>
      <c r="D139" s="25"/>
      <c r="E139" s="80">
        <v>135</v>
      </c>
      <c r="F139" s="84">
        <v>42513</v>
      </c>
      <c r="G139" s="82">
        <v>0</v>
      </c>
      <c r="H139" s="82">
        <v>0</v>
      </c>
      <c r="I139" s="157"/>
      <c r="J139" s="31"/>
    </row>
    <row r="140" spans="2:10" hidden="1" x14ac:dyDescent="0.15">
      <c r="B140" s="25"/>
      <c r="C140" s="25"/>
      <c r="D140" s="25"/>
      <c r="E140" s="80">
        <v>136</v>
      </c>
      <c r="F140" s="84">
        <v>42514</v>
      </c>
      <c r="G140" s="82">
        <v>0</v>
      </c>
      <c r="H140" s="82">
        <v>0</v>
      </c>
      <c r="I140" s="157"/>
      <c r="J140" s="31"/>
    </row>
    <row r="141" spans="2:10" hidden="1" x14ac:dyDescent="0.15">
      <c r="B141" s="25"/>
      <c r="C141" s="25"/>
      <c r="D141" s="25"/>
      <c r="E141" s="80">
        <v>137</v>
      </c>
      <c r="F141" s="84">
        <v>42515</v>
      </c>
      <c r="G141" s="82">
        <v>0</v>
      </c>
      <c r="H141" s="82">
        <v>0</v>
      </c>
      <c r="I141" s="157"/>
      <c r="J141" s="31"/>
    </row>
    <row r="142" spans="2:10" hidden="1" x14ac:dyDescent="0.15">
      <c r="B142" s="25"/>
      <c r="C142" s="25"/>
      <c r="D142" s="25"/>
      <c r="E142" s="80">
        <v>138</v>
      </c>
      <c r="F142" s="84">
        <v>42516</v>
      </c>
      <c r="G142" s="82">
        <v>0</v>
      </c>
      <c r="H142" s="82">
        <v>0</v>
      </c>
      <c r="I142" s="157"/>
      <c r="J142" s="31"/>
    </row>
    <row r="143" spans="2:10" hidden="1" x14ac:dyDescent="0.15">
      <c r="B143" s="25"/>
      <c r="C143" s="25"/>
      <c r="D143" s="25"/>
      <c r="E143" s="80">
        <v>139</v>
      </c>
      <c r="F143" s="84">
        <v>42517</v>
      </c>
      <c r="G143" s="82">
        <v>0</v>
      </c>
      <c r="H143" s="82">
        <v>0</v>
      </c>
      <c r="I143" s="157"/>
      <c r="J143" s="31"/>
    </row>
    <row r="144" spans="2:10" hidden="1" x14ac:dyDescent="0.15">
      <c r="B144" s="25"/>
      <c r="C144" s="25"/>
      <c r="D144" s="25"/>
      <c r="E144" s="80">
        <v>140</v>
      </c>
      <c r="F144" s="84">
        <v>42518</v>
      </c>
      <c r="G144" s="82">
        <v>0</v>
      </c>
      <c r="H144" s="82">
        <v>0</v>
      </c>
      <c r="I144" s="157"/>
      <c r="J144" s="31"/>
    </row>
    <row r="145" spans="2:10" hidden="1" x14ac:dyDescent="0.15">
      <c r="B145" s="25"/>
      <c r="C145" s="25"/>
      <c r="D145" s="25"/>
      <c r="E145" s="80">
        <v>141</v>
      </c>
      <c r="F145" s="84">
        <v>42519</v>
      </c>
      <c r="G145" s="82">
        <v>0</v>
      </c>
      <c r="H145" s="82">
        <v>0</v>
      </c>
      <c r="I145" s="157"/>
      <c r="J145" s="31"/>
    </row>
    <row r="146" spans="2:10" hidden="1" x14ac:dyDescent="0.15">
      <c r="B146" s="25"/>
      <c r="C146" s="25"/>
      <c r="D146" s="25"/>
      <c r="E146" s="80">
        <v>142</v>
      </c>
      <c r="F146" s="84">
        <v>42520</v>
      </c>
      <c r="G146" s="82">
        <v>0</v>
      </c>
      <c r="H146" s="82">
        <v>0</v>
      </c>
      <c r="I146" s="157"/>
      <c r="J146" s="31"/>
    </row>
    <row r="147" spans="2:10" hidden="1" x14ac:dyDescent="0.15">
      <c r="B147" s="25"/>
      <c r="C147" s="25"/>
      <c r="D147" s="25"/>
      <c r="E147" s="80">
        <v>143</v>
      </c>
      <c r="F147" s="84">
        <v>42521</v>
      </c>
      <c r="G147" s="82">
        <v>0</v>
      </c>
      <c r="H147" s="82">
        <v>0</v>
      </c>
      <c r="I147" s="157"/>
      <c r="J147" s="31"/>
    </row>
    <row r="148" spans="2:10" hidden="1" x14ac:dyDescent="0.15">
      <c r="B148" s="25"/>
      <c r="C148" s="25"/>
      <c r="D148" s="25"/>
      <c r="E148" s="80">
        <v>144</v>
      </c>
      <c r="F148" s="84">
        <v>42522</v>
      </c>
      <c r="G148" s="82">
        <v>0</v>
      </c>
      <c r="H148" s="82">
        <v>0</v>
      </c>
      <c r="I148" s="157"/>
      <c r="J148" s="31"/>
    </row>
    <row r="149" spans="2:10" hidden="1" x14ac:dyDescent="0.15">
      <c r="B149" s="25"/>
      <c r="C149" s="25"/>
      <c r="D149" s="25"/>
      <c r="E149" s="80">
        <v>145</v>
      </c>
      <c r="F149" s="84">
        <v>42523</v>
      </c>
      <c r="G149" s="82">
        <v>0</v>
      </c>
      <c r="H149" s="82">
        <v>0</v>
      </c>
      <c r="I149" s="157"/>
      <c r="J149" s="31"/>
    </row>
    <row r="150" spans="2:10" hidden="1" x14ac:dyDescent="0.15">
      <c r="B150" s="25"/>
      <c r="C150" s="25"/>
      <c r="D150" s="25"/>
      <c r="E150" s="80">
        <v>146</v>
      </c>
      <c r="F150" s="84">
        <v>42524</v>
      </c>
      <c r="G150" s="82">
        <v>0</v>
      </c>
      <c r="H150" s="82">
        <v>0</v>
      </c>
      <c r="I150" s="157"/>
      <c r="J150" s="31"/>
    </row>
    <row r="151" spans="2:10" hidden="1" x14ac:dyDescent="0.15">
      <c r="B151" s="25"/>
      <c r="C151" s="25"/>
      <c r="D151" s="25"/>
      <c r="E151" s="80">
        <v>147</v>
      </c>
      <c r="F151" s="84">
        <v>42525</v>
      </c>
      <c r="G151" s="82">
        <v>0</v>
      </c>
      <c r="H151" s="82">
        <v>0</v>
      </c>
      <c r="I151" s="157"/>
      <c r="J151" s="31"/>
    </row>
    <row r="152" spans="2:10" hidden="1" x14ac:dyDescent="0.15">
      <c r="B152" s="25"/>
      <c r="C152" s="25"/>
      <c r="D152" s="25"/>
      <c r="E152" s="80">
        <v>148</v>
      </c>
      <c r="F152" s="84">
        <v>42526</v>
      </c>
      <c r="G152" s="82">
        <v>0</v>
      </c>
      <c r="H152" s="82">
        <v>0</v>
      </c>
      <c r="I152" s="157"/>
      <c r="J152" s="31"/>
    </row>
    <row r="153" spans="2:10" hidden="1" x14ac:dyDescent="0.15">
      <c r="B153" s="25"/>
      <c r="C153" s="25"/>
      <c r="D153" s="25"/>
      <c r="E153" s="80">
        <v>149</v>
      </c>
      <c r="F153" s="84">
        <v>42527</v>
      </c>
      <c r="G153" s="82">
        <v>0</v>
      </c>
      <c r="H153" s="82">
        <v>0</v>
      </c>
      <c r="I153" s="157"/>
      <c r="J153" s="31"/>
    </row>
    <row r="154" spans="2:10" hidden="1" x14ac:dyDescent="0.15">
      <c r="B154" s="25"/>
      <c r="C154" s="25"/>
      <c r="D154" s="25"/>
      <c r="E154" s="80">
        <v>150</v>
      </c>
      <c r="F154" s="84">
        <v>42528</v>
      </c>
      <c r="G154" s="82">
        <v>0</v>
      </c>
      <c r="H154" s="82">
        <v>0</v>
      </c>
      <c r="I154" s="157"/>
      <c r="J154" s="31"/>
    </row>
    <row r="155" spans="2:10" hidden="1" x14ac:dyDescent="0.15">
      <c r="B155" s="25"/>
      <c r="C155" s="25"/>
      <c r="D155" s="25"/>
      <c r="E155" s="80">
        <v>151</v>
      </c>
      <c r="F155" s="84">
        <v>42529</v>
      </c>
      <c r="G155" s="82">
        <v>0</v>
      </c>
      <c r="H155" s="82">
        <v>0</v>
      </c>
      <c r="I155" s="157"/>
      <c r="J155" s="31"/>
    </row>
    <row r="156" spans="2:10" hidden="1" x14ac:dyDescent="0.15">
      <c r="B156" s="25"/>
      <c r="C156" s="25"/>
      <c r="D156" s="25"/>
      <c r="E156" s="80">
        <v>152</v>
      </c>
      <c r="F156" s="84">
        <v>42530</v>
      </c>
      <c r="G156" s="82">
        <v>0</v>
      </c>
      <c r="H156" s="82">
        <v>0</v>
      </c>
      <c r="I156" s="157"/>
      <c r="J156" s="31"/>
    </row>
    <row r="157" spans="2:10" hidden="1" x14ac:dyDescent="0.15">
      <c r="B157" s="25"/>
      <c r="C157" s="25"/>
      <c r="D157" s="25"/>
      <c r="E157" s="80">
        <v>153</v>
      </c>
      <c r="F157" s="84">
        <v>42531</v>
      </c>
      <c r="G157" s="82">
        <v>0</v>
      </c>
      <c r="H157" s="82">
        <v>0</v>
      </c>
      <c r="I157" s="157"/>
      <c r="J157" s="31"/>
    </row>
    <row r="158" spans="2:10" hidden="1" x14ac:dyDescent="0.15">
      <c r="B158" s="25"/>
      <c r="C158" s="25"/>
      <c r="D158" s="25"/>
      <c r="E158" s="80">
        <v>154</v>
      </c>
      <c r="F158" s="84">
        <v>42532</v>
      </c>
      <c r="G158" s="82">
        <v>0</v>
      </c>
      <c r="H158" s="82">
        <v>0</v>
      </c>
      <c r="I158" s="157"/>
      <c r="J158" s="31"/>
    </row>
    <row r="159" spans="2:10" hidden="1" x14ac:dyDescent="0.15">
      <c r="B159" s="25"/>
      <c r="C159" s="25"/>
      <c r="D159" s="25"/>
      <c r="E159" s="80">
        <v>155</v>
      </c>
      <c r="F159" s="84">
        <v>42533</v>
      </c>
      <c r="G159" s="82">
        <v>0</v>
      </c>
      <c r="H159" s="82">
        <v>0</v>
      </c>
      <c r="I159" s="157"/>
      <c r="J159" s="31"/>
    </row>
    <row r="160" spans="2:10" hidden="1" x14ac:dyDescent="0.15">
      <c r="B160" s="25"/>
      <c r="C160" s="25"/>
      <c r="D160" s="25"/>
      <c r="E160" s="80">
        <v>156</v>
      </c>
      <c r="F160" s="84">
        <v>42534</v>
      </c>
      <c r="G160" s="82">
        <v>0</v>
      </c>
      <c r="H160" s="82">
        <v>0</v>
      </c>
      <c r="I160" s="157"/>
      <c r="J160" s="31"/>
    </row>
    <row r="161" spans="2:10" hidden="1" x14ac:dyDescent="0.15">
      <c r="B161" s="25"/>
      <c r="C161" s="25"/>
      <c r="D161" s="25"/>
      <c r="E161" s="80">
        <v>157</v>
      </c>
      <c r="F161" s="84">
        <v>42535</v>
      </c>
      <c r="G161" s="82">
        <v>0</v>
      </c>
      <c r="H161" s="82">
        <v>0</v>
      </c>
      <c r="I161" s="157"/>
      <c r="J161" s="31"/>
    </row>
    <row r="162" spans="2:10" hidden="1" x14ac:dyDescent="0.15">
      <c r="B162" s="25"/>
      <c r="C162" s="25"/>
      <c r="D162" s="25"/>
      <c r="E162" s="80">
        <v>158</v>
      </c>
      <c r="F162" s="84">
        <v>42536</v>
      </c>
      <c r="G162" s="82">
        <v>0</v>
      </c>
      <c r="H162" s="82">
        <v>0</v>
      </c>
      <c r="I162" s="157"/>
      <c r="J162" s="31"/>
    </row>
    <row r="163" spans="2:10" hidden="1" x14ac:dyDescent="0.15">
      <c r="B163" s="25"/>
      <c r="C163" s="25"/>
      <c r="D163" s="25"/>
      <c r="E163" s="80">
        <v>159</v>
      </c>
      <c r="F163" s="84">
        <v>42537</v>
      </c>
      <c r="G163" s="82">
        <v>0</v>
      </c>
      <c r="H163" s="82">
        <v>0</v>
      </c>
      <c r="I163" s="157"/>
      <c r="J163" s="31"/>
    </row>
    <row r="164" spans="2:10" hidden="1" x14ac:dyDescent="0.15">
      <c r="B164" s="25"/>
      <c r="C164" s="25"/>
      <c r="D164" s="25"/>
      <c r="E164" s="80">
        <v>160</v>
      </c>
      <c r="F164" s="84">
        <v>42538</v>
      </c>
      <c r="G164" s="82">
        <v>0</v>
      </c>
      <c r="H164" s="82">
        <v>0</v>
      </c>
      <c r="I164" s="157"/>
      <c r="J164" s="31"/>
    </row>
    <row r="165" spans="2:10" hidden="1" x14ac:dyDescent="0.15">
      <c r="B165" s="25"/>
      <c r="C165" s="25"/>
      <c r="D165" s="25"/>
      <c r="E165" s="80">
        <v>161</v>
      </c>
      <c r="F165" s="84">
        <v>42539</v>
      </c>
      <c r="G165" s="82">
        <v>0</v>
      </c>
      <c r="H165" s="82">
        <v>0</v>
      </c>
      <c r="I165" s="157"/>
      <c r="J165" s="31"/>
    </row>
    <row r="166" spans="2:10" hidden="1" x14ac:dyDescent="0.15">
      <c r="B166" s="25"/>
      <c r="C166" s="25"/>
      <c r="D166" s="25"/>
      <c r="E166" s="80">
        <v>162</v>
      </c>
      <c r="F166" s="84">
        <v>42540</v>
      </c>
      <c r="G166" s="82">
        <v>0</v>
      </c>
      <c r="H166" s="82">
        <v>0</v>
      </c>
      <c r="I166" s="157"/>
      <c r="J166" s="31"/>
    </row>
    <row r="167" spans="2:10" hidden="1" x14ac:dyDescent="0.15">
      <c r="B167" s="25"/>
      <c r="C167" s="25"/>
      <c r="D167" s="25"/>
      <c r="E167" s="80">
        <v>163</v>
      </c>
      <c r="F167" s="84">
        <v>42541</v>
      </c>
      <c r="G167" s="82">
        <v>0</v>
      </c>
      <c r="H167" s="82">
        <v>0</v>
      </c>
      <c r="I167" s="157"/>
      <c r="J167" s="31"/>
    </row>
    <row r="168" spans="2:10" hidden="1" x14ac:dyDescent="0.15">
      <c r="B168" s="25"/>
      <c r="C168" s="25"/>
      <c r="D168" s="25"/>
      <c r="E168" s="80">
        <v>164</v>
      </c>
      <c r="F168" s="84">
        <v>42542</v>
      </c>
      <c r="G168" s="82">
        <v>0</v>
      </c>
      <c r="H168" s="82">
        <v>0</v>
      </c>
      <c r="I168" s="157"/>
      <c r="J168" s="31"/>
    </row>
    <row r="169" spans="2:10" hidden="1" x14ac:dyDescent="0.15">
      <c r="B169" s="25"/>
      <c r="C169" s="25"/>
      <c r="D169" s="25"/>
      <c r="E169" s="80">
        <v>165</v>
      </c>
      <c r="F169" s="84">
        <v>42543</v>
      </c>
      <c r="G169" s="82">
        <v>0</v>
      </c>
      <c r="H169" s="82">
        <v>0</v>
      </c>
      <c r="I169" s="157"/>
      <c r="J169" s="31"/>
    </row>
    <row r="170" spans="2:10" hidden="1" x14ac:dyDescent="0.15">
      <c r="B170" s="25"/>
      <c r="C170" s="25"/>
      <c r="D170" s="25"/>
      <c r="E170" s="80">
        <v>166</v>
      </c>
      <c r="F170" s="84">
        <v>42544</v>
      </c>
      <c r="G170" s="82">
        <v>0</v>
      </c>
      <c r="H170" s="82">
        <v>0</v>
      </c>
      <c r="I170" s="157"/>
      <c r="J170" s="31"/>
    </row>
    <row r="171" spans="2:10" hidden="1" x14ac:dyDescent="0.15">
      <c r="B171" s="25"/>
      <c r="C171" s="25"/>
      <c r="D171" s="25"/>
      <c r="E171" s="80">
        <v>167</v>
      </c>
      <c r="F171" s="84">
        <v>42545</v>
      </c>
      <c r="G171" s="82">
        <v>0</v>
      </c>
      <c r="H171" s="82">
        <v>0</v>
      </c>
      <c r="I171" s="157"/>
      <c r="J171" s="31"/>
    </row>
    <row r="172" spans="2:10" hidden="1" x14ac:dyDescent="0.15">
      <c r="B172" s="25"/>
      <c r="C172" s="25"/>
      <c r="D172" s="25"/>
      <c r="E172" s="80">
        <v>168</v>
      </c>
      <c r="F172" s="84">
        <v>42546</v>
      </c>
      <c r="G172" s="82">
        <v>0</v>
      </c>
      <c r="H172" s="82">
        <v>0</v>
      </c>
      <c r="I172" s="157"/>
      <c r="J172" s="31"/>
    </row>
    <row r="173" spans="2:10" hidden="1" x14ac:dyDescent="0.15">
      <c r="B173" s="25"/>
      <c r="C173" s="25"/>
      <c r="D173" s="25"/>
      <c r="E173" s="80">
        <v>169</v>
      </c>
      <c r="F173" s="84">
        <v>42547</v>
      </c>
      <c r="G173" s="82">
        <v>0</v>
      </c>
      <c r="H173" s="82">
        <v>0</v>
      </c>
      <c r="I173" s="157"/>
      <c r="J173" s="31"/>
    </row>
    <row r="174" spans="2:10" hidden="1" x14ac:dyDescent="0.15">
      <c r="B174" s="25"/>
      <c r="C174" s="25"/>
      <c r="D174" s="25"/>
      <c r="E174" s="80">
        <v>170</v>
      </c>
      <c r="F174" s="84">
        <v>42548</v>
      </c>
      <c r="G174" s="82">
        <v>0</v>
      </c>
      <c r="H174" s="82">
        <v>0</v>
      </c>
      <c r="I174" s="157"/>
      <c r="J174" s="31"/>
    </row>
    <row r="175" spans="2:10" hidden="1" x14ac:dyDescent="0.15">
      <c r="B175" s="25"/>
      <c r="C175" s="25"/>
      <c r="D175" s="25"/>
      <c r="E175" s="80">
        <v>171</v>
      </c>
      <c r="F175" s="84">
        <v>42549</v>
      </c>
      <c r="G175" s="82">
        <v>0</v>
      </c>
      <c r="H175" s="82">
        <v>0</v>
      </c>
      <c r="I175" s="157"/>
      <c r="J175" s="31"/>
    </row>
    <row r="176" spans="2:10" hidden="1" x14ac:dyDescent="0.15">
      <c r="B176" s="25"/>
      <c r="C176" s="25"/>
      <c r="D176" s="25"/>
      <c r="E176" s="80">
        <v>172</v>
      </c>
      <c r="F176" s="84">
        <v>42550</v>
      </c>
      <c r="G176" s="82">
        <v>0</v>
      </c>
      <c r="H176" s="82">
        <v>0</v>
      </c>
      <c r="I176" s="157"/>
      <c r="J176" s="31"/>
    </row>
    <row r="177" spans="2:10" hidden="1" x14ac:dyDescent="0.15">
      <c r="B177" s="25"/>
      <c r="C177" s="25"/>
      <c r="D177" s="25"/>
      <c r="E177" s="80">
        <v>173</v>
      </c>
      <c r="F177" s="84">
        <v>42551</v>
      </c>
      <c r="G177" s="82">
        <v>0</v>
      </c>
      <c r="H177" s="82">
        <v>0</v>
      </c>
      <c r="I177" s="157"/>
      <c r="J177" s="31"/>
    </row>
    <row r="178" spans="2:10" hidden="1" x14ac:dyDescent="0.15">
      <c r="B178" s="25"/>
      <c r="C178" s="25"/>
      <c r="D178" s="25"/>
      <c r="E178" s="80">
        <v>174</v>
      </c>
      <c r="F178" s="84">
        <v>42552</v>
      </c>
      <c r="G178" s="82">
        <v>0</v>
      </c>
      <c r="H178" s="82">
        <v>0</v>
      </c>
      <c r="I178" s="157"/>
      <c r="J178" s="31"/>
    </row>
    <row r="179" spans="2:10" hidden="1" x14ac:dyDescent="0.15">
      <c r="B179" s="25"/>
      <c r="C179" s="25"/>
      <c r="D179" s="25"/>
      <c r="E179" s="80">
        <v>175</v>
      </c>
      <c r="F179" s="84">
        <v>42553</v>
      </c>
      <c r="G179" s="82">
        <v>0</v>
      </c>
      <c r="H179" s="82">
        <v>0</v>
      </c>
      <c r="I179" s="157"/>
      <c r="J179" s="31"/>
    </row>
    <row r="180" spans="2:10" hidden="1" x14ac:dyDescent="0.15">
      <c r="B180" s="25"/>
      <c r="C180" s="25"/>
      <c r="D180" s="25"/>
      <c r="E180" s="80">
        <v>176</v>
      </c>
      <c r="F180" s="84">
        <v>42554</v>
      </c>
      <c r="G180" s="82">
        <v>0</v>
      </c>
      <c r="H180" s="82">
        <v>0</v>
      </c>
      <c r="I180" s="157"/>
      <c r="J180" s="31"/>
    </row>
    <row r="181" spans="2:10" hidden="1" x14ac:dyDescent="0.15">
      <c r="B181" s="25"/>
      <c r="C181" s="25"/>
      <c r="D181" s="25"/>
      <c r="E181" s="80">
        <v>177</v>
      </c>
      <c r="F181" s="84">
        <v>42555</v>
      </c>
      <c r="G181" s="82">
        <v>0</v>
      </c>
      <c r="H181" s="82">
        <v>0</v>
      </c>
      <c r="I181" s="157"/>
      <c r="J181" s="31"/>
    </row>
    <row r="182" spans="2:10" hidden="1" x14ac:dyDescent="0.15">
      <c r="B182" s="25"/>
      <c r="C182" s="25"/>
      <c r="D182" s="25"/>
      <c r="E182" s="80">
        <v>178</v>
      </c>
      <c r="F182" s="84">
        <v>42556</v>
      </c>
      <c r="G182" s="82">
        <v>0</v>
      </c>
      <c r="H182" s="82">
        <v>0</v>
      </c>
      <c r="I182" s="157"/>
      <c r="J182" s="31"/>
    </row>
    <row r="183" spans="2:10" hidden="1" x14ac:dyDescent="0.15">
      <c r="B183" s="25"/>
      <c r="C183" s="25"/>
      <c r="D183" s="25"/>
      <c r="E183" s="80">
        <v>179</v>
      </c>
      <c r="F183" s="84">
        <v>42557</v>
      </c>
      <c r="G183" s="82">
        <v>0</v>
      </c>
      <c r="H183" s="82">
        <v>0</v>
      </c>
      <c r="I183" s="157"/>
      <c r="J183" s="31"/>
    </row>
    <row r="184" spans="2:10" hidden="1" x14ac:dyDescent="0.15">
      <c r="B184" s="25"/>
      <c r="C184" s="25"/>
      <c r="D184" s="25"/>
      <c r="E184" s="80">
        <v>180</v>
      </c>
      <c r="F184" s="84">
        <v>42558</v>
      </c>
      <c r="G184" s="82">
        <v>0</v>
      </c>
      <c r="H184" s="82">
        <v>0</v>
      </c>
      <c r="I184" s="157"/>
      <c r="J184" s="31"/>
    </row>
    <row r="185" spans="2:10" hidden="1" x14ac:dyDescent="0.15">
      <c r="B185" s="25"/>
      <c r="C185" s="25"/>
      <c r="D185" s="25"/>
      <c r="E185" s="80">
        <v>181</v>
      </c>
      <c r="F185" s="84">
        <v>42559</v>
      </c>
      <c r="G185" s="82">
        <v>0</v>
      </c>
      <c r="H185" s="82">
        <v>0</v>
      </c>
      <c r="I185" s="157"/>
      <c r="J185" s="31"/>
    </row>
    <row r="186" spans="2:10" hidden="1" x14ac:dyDescent="0.15">
      <c r="B186" s="25"/>
      <c r="C186" s="25"/>
      <c r="D186" s="25"/>
      <c r="E186" s="80">
        <v>182</v>
      </c>
      <c r="F186" s="84">
        <v>42560</v>
      </c>
      <c r="G186" s="82">
        <v>0</v>
      </c>
      <c r="H186" s="82">
        <v>0</v>
      </c>
      <c r="I186" s="157"/>
      <c r="J186" s="31"/>
    </row>
    <row r="187" spans="2:10" hidden="1" x14ac:dyDescent="0.15">
      <c r="B187" s="25"/>
      <c r="C187" s="25"/>
      <c r="D187" s="25"/>
      <c r="E187" s="80">
        <v>183</v>
      </c>
      <c r="F187" s="84">
        <v>42561</v>
      </c>
      <c r="G187" s="82">
        <v>0</v>
      </c>
      <c r="H187" s="82">
        <v>0</v>
      </c>
      <c r="I187" s="157"/>
      <c r="J187" s="31"/>
    </row>
    <row r="188" spans="2:10" hidden="1" x14ac:dyDescent="0.15">
      <c r="B188" s="25"/>
      <c r="C188" s="25"/>
      <c r="D188" s="25"/>
      <c r="E188" s="80">
        <v>184</v>
      </c>
      <c r="F188" s="84">
        <v>42562</v>
      </c>
      <c r="G188" s="82">
        <v>0</v>
      </c>
      <c r="H188" s="82">
        <v>0</v>
      </c>
      <c r="I188" s="157"/>
      <c r="J188" s="31"/>
    </row>
    <row r="189" spans="2:10" hidden="1" x14ac:dyDescent="0.15">
      <c r="B189" s="25"/>
      <c r="C189" s="25"/>
      <c r="D189" s="25"/>
      <c r="E189" s="80">
        <v>185</v>
      </c>
      <c r="F189" s="84">
        <v>42563</v>
      </c>
      <c r="G189" s="82">
        <v>0</v>
      </c>
      <c r="H189" s="82">
        <v>0</v>
      </c>
      <c r="I189" s="157"/>
      <c r="J189" s="31"/>
    </row>
    <row r="190" spans="2:10" hidden="1" x14ac:dyDescent="0.15">
      <c r="B190" s="25"/>
      <c r="C190" s="25"/>
      <c r="D190" s="25"/>
      <c r="E190" s="80">
        <v>186</v>
      </c>
      <c r="F190" s="84">
        <v>42564</v>
      </c>
      <c r="G190" s="82">
        <v>0</v>
      </c>
      <c r="H190" s="82">
        <v>0</v>
      </c>
      <c r="I190" s="157"/>
      <c r="J190" s="31"/>
    </row>
    <row r="191" spans="2:10" hidden="1" x14ac:dyDescent="0.15">
      <c r="B191" s="25"/>
      <c r="C191" s="25"/>
      <c r="D191" s="25"/>
      <c r="E191" s="80">
        <v>187</v>
      </c>
      <c r="F191" s="84">
        <v>42565</v>
      </c>
      <c r="G191" s="82">
        <v>0</v>
      </c>
      <c r="H191" s="82">
        <v>0</v>
      </c>
      <c r="I191" s="157"/>
      <c r="J191" s="31"/>
    </row>
    <row r="192" spans="2:10" hidden="1" x14ac:dyDescent="0.15">
      <c r="B192" s="25"/>
      <c r="C192" s="25"/>
      <c r="D192" s="25"/>
      <c r="E192" s="80">
        <v>188</v>
      </c>
      <c r="F192" s="84">
        <v>42566</v>
      </c>
      <c r="G192" s="82">
        <v>0</v>
      </c>
      <c r="H192" s="82">
        <v>0</v>
      </c>
      <c r="I192" s="157"/>
      <c r="J192" s="31"/>
    </row>
    <row r="193" spans="2:10" hidden="1" x14ac:dyDescent="0.15">
      <c r="B193" s="25"/>
      <c r="C193" s="25"/>
      <c r="D193" s="25"/>
      <c r="E193" s="80">
        <v>189</v>
      </c>
      <c r="F193" s="84">
        <v>42567</v>
      </c>
      <c r="G193" s="82">
        <v>0</v>
      </c>
      <c r="H193" s="82">
        <v>0</v>
      </c>
      <c r="I193" s="157"/>
      <c r="J193" s="31"/>
    </row>
    <row r="194" spans="2:10" hidden="1" x14ac:dyDescent="0.15">
      <c r="B194" s="25"/>
      <c r="C194" s="25"/>
      <c r="D194" s="25"/>
      <c r="E194" s="80">
        <v>190</v>
      </c>
      <c r="F194" s="84">
        <v>42568</v>
      </c>
      <c r="G194" s="82">
        <v>0</v>
      </c>
      <c r="H194" s="82">
        <v>0</v>
      </c>
      <c r="I194" s="157"/>
      <c r="J194" s="31"/>
    </row>
    <row r="195" spans="2:10" hidden="1" x14ac:dyDescent="0.15">
      <c r="B195" s="25"/>
      <c r="C195" s="25"/>
      <c r="D195" s="25"/>
      <c r="E195" s="80">
        <v>191</v>
      </c>
      <c r="F195" s="84">
        <v>42569</v>
      </c>
      <c r="G195" s="82">
        <v>0</v>
      </c>
      <c r="H195" s="82">
        <v>0</v>
      </c>
      <c r="I195" s="157"/>
      <c r="J195" s="31"/>
    </row>
    <row r="196" spans="2:10" hidden="1" x14ac:dyDescent="0.15">
      <c r="B196" s="25"/>
      <c r="C196" s="25"/>
      <c r="D196" s="25"/>
      <c r="E196" s="80">
        <v>192</v>
      </c>
      <c r="F196" s="84">
        <v>42570</v>
      </c>
      <c r="G196" s="82">
        <v>0</v>
      </c>
      <c r="H196" s="82">
        <v>0</v>
      </c>
      <c r="I196" s="157"/>
      <c r="J196" s="31"/>
    </row>
    <row r="197" spans="2:10" hidden="1" x14ac:dyDescent="0.15">
      <c r="B197" s="25"/>
      <c r="C197" s="25"/>
      <c r="D197" s="25"/>
      <c r="E197" s="80">
        <v>193</v>
      </c>
      <c r="F197" s="84">
        <v>42571</v>
      </c>
      <c r="G197" s="82">
        <v>0</v>
      </c>
      <c r="H197" s="82">
        <v>0</v>
      </c>
      <c r="I197" s="157"/>
      <c r="J197" s="31"/>
    </row>
    <row r="198" spans="2:10" hidden="1" x14ac:dyDescent="0.15">
      <c r="B198" s="25"/>
      <c r="C198" s="25"/>
      <c r="D198" s="25"/>
      <c r="E198" s="80">
        <v>194</v>
      </c>
      <c r="F198" s="84">
        <v>42572</v>
      </c>
      <c r="G198" s="82">
        <v>0</v>
      </c>
      <c r="H198" s="82">
        <v>0</v>
      </c>
      <c r="I198" s="157"/>
      <c r="J198" s="31"/>
    </row>
    <row r="199" spans="2:10" hidden="1" x14ac:dyDescent="0.15">
      <c r="B199" s="25"/>
      <c r="C199" s="25"/>
      <c r="D199" s="25"/>
      <c r="E199" s="80">
        <v>195</v>
      </c>
      <c r="F199" s="84">
        <v>42573</v>
      </c>
      <c r="G199" s="82">
        <v>0</v>
      </c>
      <c r="H199" s="82">
        <v>0</v>
      </c>
      <c r="I199" s="157"/>
      <c r="J199" s="31"/>
    </row>
    <row r="200" spans="2:10" hidden="1" x14ac:dyDescent="0.15">
      <c r="B200" s="25"/>
      <c r="C200" s="25"/>
      <c r="D200" s="25"/>
      <c r="E200" s="80">
        <v>196</v>
      </c>
      <c r="F200" s="84">
        <v>42574</v>
      </c>
      <c r="G200" s="82">
        <v>0</v>
      </c>
      <c r="H200" s="82">
        <v>0</v>
      </c>
      <c r="I200" s="157"/>
      <c r="J200" s="31"/>
    </row>
    <row r="201" spans="2:10" hidden="1" x14ac:dyDescent="0.15">
      <c r="B201" s="25"/>
      <c r="C201" s="25"/>
      <c r="D201" s="25"/>
      <c r="E201" s="80">
        <v>197</v>
      </c>
      <c r="F201" s="84">
        <v>42575</v>
      </c>
      <c r="G201" s="82">
        <v>0</v>
      </c>
      <c r="H201" s="82">
        <v>0</v>
      </c>
      <c r="I201" s="157"/>
      <c r="J201" s="31"/>
    </row>
    <row r="202" spans="2:10" hidden="1" x14ac:dyDescent="0.15">
      <c r="B202" s="25"/>
      <c r="C202" s="25"/>
      <c r="D202" s="25"/>
      <c r="E202" s="80">
        <v>198</v>
      </c>
      <c r="F202" s="84">
        <v>42576</v>
      </c>
      <c r="G202" s="82">
        <v>0</v>
      </c>
      <c r="H202" s="82">
        <v>0</v>
      </c>
      <c r="I202" s="157"/>
      <c r="J202" s="31"/>
    </row>
    <row r="203" spans="2:10" hidden="1" x14ac:dyDescent="0.15">
      <c r="B203" s="25"/>
      <c r="C203" s="25"/>
      <c r="D203" s="25"/>
      <c r="E203" s="80">
        <v>199</v>
      </c>
      <c r="F203" s="84">
        <v>42577</v>
      </c>
      <c r="G203" s="82">
        <v>0</v>
      </c>
      <c r="H203" s="82">
        <v>0</v>
      </c>
      <c r="I203" s="157"/>
      <c r="J203" s="31"/>
    </row>
    <row r="204" spans="2:10" hidden="1" x14ac:dyDescent="0.15">
      <c r="B204" s="25"/>
      <c r="C204" s="25"/>
      <c r="D204" s="25"/>
      <c r="E204" s="80">
        <v>200</v>
      </c>
      <c r="F204" s="84">
        <v>42578</v>
      </c>
      <c r="G204" s="82">
        <v>0</v>
      </c>
      <c r="H204" s="82">
        <v>0</v>
      </c>
      <c r="I204" s="157"/>
      <c r="J204" s="31"/>
    </row>
    <row r="205" spans="2:10" hidden="1" x14ac:dyDescent="0.15">
      <c r="B205" s="25"/>
      <c r="C205" s="25"/>
      <c r="D205" s="25"/>
      <c r="E205" s="80">
        <v>201</v>
      </c>
      <c r="F205" s="84">
        <v>42579</v>
      </c>
      <c r="G205" s="82">
        <v>0</v>
      </c>
      <c r="H205" s="82">
        <v>0</v>
      </c>
      <c r="I205" s="157"/>
      <c r="J205" s="31"/>
    </row>
    <row r="206" spans="2:10" hidden="1" x14ac:dyDescent="0.15">
      <c r="B206" s="25"/>
      <c r="C206" s="25"/>
      <c r="D206" s="25"/>
      <c r="E206" s="80">
        <v>202</v>
      </c>
      <c r="F206" s="84">
        <v>42580</v>
      </c>
      <c r="G206" s="82">
        <v>0</v>
      </c>
      <c r="H206" s="82">
        <v>0</v>
      </c>
      <c r="I206" s="157"/>
      <c r="J206" s="31"/>
    </row>
    <row r="207" spans="2:10" hidden="1" x14ac:dyDescent="0.15">
      <c r="B207" s="25"/>
      <c r="C207" s="25"/>
      <c r="D207" s="25"/>
      <c r="E207" s="80">
        <v>203</v>
      </c>
      <c r="F207" s="84">
        <v>42581</v>
      </c>
      <c r="G207" s="82">
        <v>0</v>
      </c>
      <c r="H207" s="82">
        <v>0</v>
      </c>
      <c r="I207" s="157"/>
      <c r="J207" s="31"/>
    </row>
    <row r="208" spans="2:10" hidden="1" x14ac:dyDescent="0.15">
      <c r="B208" s="25"/>
      <c r="C208" s="25"/>
      <c r="D208" s="25"/>
      <c r="E208" s="80">
        <v>204</v>
      </c>
      <c r="F208" s="84">
        <v>42582</v>
      </c>
      <c r="G208" s="82">
        <v>0</v>
      </c>
      <c r="H208" s="82">
        <v>0</v>
      </c>
      <c r="I208" s="157"/>
      <c r="J208" s="31"/>
    </row>
    <row r="209" spans="2:10" hidden="1" x14ac:dyDescent="0.15">
      <c r="B209" s="25"/>
      <c r="C209" s="25"/>
      <c r="D209" s="25"/>
      <c r="E209" s="80">
        <v>205</v>
      </c>
      <c r="F209" s="84">
        <v>42583</v>
      </c>
      <c r="G209" s="82">
        <v>0</v>
      </c>
      <c r="H209" s="82">
        <v>0</v>
      </c>
      <c r="I209" s="157"/>
      <c r="J209" s="31"/>
    </row>
    <row r="210" spans="2:10" hidden="1" x14ac:dyDescent="0.15">
      <c r="B210" s="25"/>
      <c r="C210" s="25"/>
      <c r="D210" s="25"/>
      <c r="E210" s="80">
        <v>206</v>
      </c>
      <c r="F210" s="84">
        <v>42584</v>
      </c>
      <c r="G210" s="82">
        <v>0</v>
      </c>
      <c r="H210" s="82">
        <v>0</v>
      </c>
      <c r="I210" s="157"/>
      <c r="J210" s="31"/>
    </row>
    <row r="211" spans="2:10" hidden="1" x14ac:dyDescent="0.15">
      <c r="B211" s="25"/>
      <c r="C211" s="25"/>
      <c r="D211" s="25"/>
      <c r="E211" s="80">
        <v>207</v>
      </c>
      <c r="F211" s="84">
        <v>42585</v>
      </c>
      <c r="G211" s="82">
        <v>0</v>
      </c>
      <c r="H211" s="82">
        <v>0</v>
      </c>
      <c r="I211" s="157"/>
      <c r="J211" s="31"/>
    </row>
    <row r="212" spans="2:10" hidden="1" x14ac:dyDescent="0.15">
      <c r="B212" s="25"/>
      <c r="C212" s="25"/>
      <c r="D212" s="25"/>
      <c r="E212" s="80">
        <v>208</v>
      </c>
      <c r="F212" s="84">
        <v>42586</v>
      </c>
      <c r="G212" s="82">
        <v>0</v>
      </c>
      <c r="H212" s="82">
        <v>0</v>
      </c>
      <c r="I212" s="157"/>
      <c r="J212" s="31"/>
    </row>
    <row r="213" spans="2:10" hidden="1" x14ac:dyDescent="0.15">
      <c r="B213" s="25"/>
      <c r="C213" s="25"/>
      <c r="D213" s="25"/>
      <c r="E213" s="80">
        <v>209</v>
      </c>
      <c r="F213" s="84">
        <v>42587</v>
      </c>
      <c r="G213" s="82">
        <v>0</v>
      </c>
      <c r="H213" s="82">
        <v>0</v>
      </c>
      <c r="I213" s="157"/>
      <c r="J213" s="31"/>
    </row>
    <row r="214" spans="2:10" hidden="1" x14ac:dyDescent="0.15">
      <c r="B214" s="25"/>
      <c r="C214" s="25"/>
      <c r="D214" s="25"/>
      <c r="E214" s="80">
        <v>210</v>
      </c>
      <c r="F214" s="84">
        <v>42588</v>
      </c>
      <c r="G214" s="82">
        <v>0</v>
      </c>
      <c r="H214" s="82">
        <v>0</v>
      </c>
      <c r="I214" s="157"/>
      <c r="J214" s="31"/>
    </row>
    <row r="215" spans="2:10" hidden="1" x14ac:dyDescent="0.15">
      <c r="B215" s="25"/>
      <c r="C215" s="25"/>
      <c r="D215" s="25"/>
      <c r="E215" s="80">
        <v>211</v>
      </c>
      <c r="F215" s="84">
        <v>42589</v>
      </c>
      <c r="G215" s="82">
        <v>0</v>
      </c>
      <c r="H215" s="82">
        <v>0</v>
      </c>
      <c r="I215" s="157"/>
      <c r="J215" s="31"/>
    </row>
    <row r="216" spans="2:10" hidden="1" x14ac:dyDescent="0.15">
      <c r="B216" s="25"/>
      <c r="C216" s="25"/>
      <c r="D216" s="25"/>
      <c r="E216" s="80">
        <v>212</v>
      </c>
      <c r="F216" s="84">
        <v>42590</v>
      </c>
      <c r="G216" s="82">
        <v>0</v>
      </c>
      <c r="H216" s="82">
        <v>0</v>
      </c>
      <c r="I216" s="157"/>
      <c r="J216" s="31"/>
    </row>
    <row r="217" spans="2:10" hidden="1" x14ac:dyDescent="0.15">
      <c r="B217" s="25"/>
      <c r="C217" s="25"/>
      <c r="D217" s="25"/>
      <c r="E217" s="80">
        <v>213</v>
      </c>
      <c r="F217" s="84">
        <v>42591</v>
      </c>
      <c r="G217" s="82">
        <v>0</v>
      </c>
      <c r="H217" s="82">
        <v>0</v>
      </c>
      <c r="I217" s="157"/>
      <c r="J217" s="31"/>
    </row>
    <row r="218" spans="2:10" hidden="1" x14ac:dyDescent="0.15">
      <c r="B218" s="25"/>
      <c r="C218" s="25"/>
      <c r="D218" s="25"/>
      <c r="E218" s="80">
        <v>214</v>
      </c>
      <c r="F218" s="84">
        <v>42592</v>
      </c>
      <c r="G218" s="82">
        <v>0</v>
      </c>
      <c r="H218" s="82">
        <v>0</v>
      </c>
      <c r="I218" s="157"/>
      <c r="J218" s="31"/>
    </row>
    <row r="219" spans="2:10" hidden="1" x14ac:dyDescent="0.15">
      <c r="B219" s="25"/>
      <c r="C219" s="25"/>
      <c r="D219" s="25"/>
      <c r="E219" s="80">
        <v>215</v>
      </c>
      <c r="F219" s="84">
        <v>42593</v>
      </c>
      <c r="G219" s="82">
        <v>0</v>
      </c>
      <c r="H219" s="82">
        <v>0</v>
      </c>
      <c r="I219" s="157"/>
      <c r="J219" s="31"/>
    </row>
    <row r="220" spans="2:10" hidden="1" x14ac:dyDescent="0.15">
      <c r="B220" s="25"/>
      <c r="C220" s="25"/>
      <c r="D220" s="25"/>
      <c r="E220" s="80">
        <v>216</v>
      </c>
      <c r="F220" s="84">
        <v>42594</v>
      </c>
      <c r="G220" s="82">
        <v>0</v>
      </c>
      <c r="H220" s="82">
        <v>0</v>
      </c>
      <c r="I220" s="157"/>
      <c r="J220" s="31"/>
    </row>
    <row r="221" spans="2:10" hidden="1" x14ac:dyDescent="0.15">
      <c r="B221" s="25"/>
      <c r="C221" s="25"/>
      <c r="D221" s="25"/>
      <c r="E221" s="80">
        <v>217</v>
      </c>
      <c r="F221" s="84">
        <v>42595</v>
      </c>
      <c r="G221" s="82">
        <v>0</v>
      </c>
      <c r="H221" s="82">
        <v>0</v>
      </c>
      <c r="I221" s="157"/>
      <c r="J221" s="31"/>
    </row>
    <row r="222" spans="2:10" hidden="1" x14ac:dyDescent="0.15">
      <c r="B222" s="25"/>
      <c r="C222" s="25"/>
      <c r="D222" s="25"/>
      <c r="E222" s="80">
        <v>218</v>
      </c>
      <c r="F222" s="84">
        <v>42596</v>
      </c>
      <c r="G222" s="82">
        <v>0</v>
      </c>
      <c r="H222" s="82">
        <v>0</v>
      </c>
      <c r="I222" s="157"/>
      <c r="J222" s="31"/>
    </row>
    <row r="223" spans="2:10" hidden="1" x14ac:dyDescent="0.15">
      <c r="B223" s="25"/>
      <c r="C223" s="25"/>
      <c r="D223" s="25"/>
      <c r="E223" s="80">
        <v>219</v>
      </c>
      <c r="F223" s="84">
        <v>42597</v>
      </c>
      <c r="G223" s="82">
        <v>0</v>
      </c>
      <c r="H223" s="82">
        <v>0</v>
      </c>
      <c r="I223" s="157"/>
      <c r="J223" s="31"/>
    </row>
    <row r="224" spans="2:10" hidden="1" x14ac:dyDescent="0.15">
      <c r="B224" s="25"/>
      <c r="C224" s="25"/>
      <c r="D224" s="25"/>
      <c r="E224" s="80">
        <v>220</v>
      </c>
      <c r="F224" s="84">
        <v>42598</v>
      </c>
      <c r="G224" s="82">
        <v>0</v>
      </c>
      <c r="H224" s="82">
        <v>0</v>
      </c>
      <c r="I224" s="157"/>
      <c r="J224" s="31"/>
    </row>
    <row r="225" spans="2:10" hidden="1" x14ac:dyDescent="0.15">
      <c r="B225" s="25"/>
      <c r="C225" s="25"/>
      <c r="D225" s="25"/>
      <c r="E225" s="80">
        <v>221</v>
      </c>
      <c r="F225" s="84">
        <v>42599</v>
      </c>
      <c r="G225" s="82">
        <v>0</v>
      </c>
      <c r="H225" s="82">
        <v>0</v>
      </c>
      <c r="I225" s="157"/>
      <c r="J225" s="31"/>
    </row>
    <row r="226" spans="2:10" hidden="1" x14ac:dyDescent="0.15">
      <c r="B226" s="25"/>
      <c r="C226" s="25"/>
      <c r="D226" s="25"/>
      <c r="E226" s="80">
        <v>222</v>
      </c>
      <c r="F226" s="84">
        <v>42600</v>
      </c>
      <c r="G226" s="82">
        <v>0</v>
      </c>
      <c r="H226" s="82">
        <v>0</v>
      </c>
      <c r="I226" s="157"/>
      <c r="J226" s="31"/>
    </row>
    <row r="227" spans="2:10" hidden="1" x14ac:dyDescent="0.15">
      <c r="B227" s="25"/>
      <c r="C227" s="25"/>
      <c r="D227" s="25"/>
      <c r="E227" s="80">
        <v>223</v>
      </c>
      <c r="F227" s="84">
        <v>42601</v>
      </c>
      <c r="G227" s="82">
        <v>0</v>
      </c>
      <c r="H227" s="82">
        <v>0</v>
      </c>
      <c r="I227" s="157"/>
      <c r="J227" s="31"/>
    </row>
    <row r="228" spans="2:10" hidden="1" x14ac:dyDescent="0.15">
      <c r="B228" s="25"/>
      <c r="C228" s="25"/>
      <c r="D228" s="25"/>
      <c r="E228" s="80">
        <v>224</v>
      </c>
      <c r="F228" s="84">
        <v>42602</v>
      </c>
      <c r="G228" s="82">
        <v>0</v>
      </c>
      <c r="H228" s="82">
        <v>0</v>
      </c>
      <c r="I228" s="157"/>
      <c r="J228" s="31"/>
    </row>
    <row r="229" spans="2:10" hidden="1" x14ac:dyDescent="0.15">
      <c r="B229" s="25"/>
      <c r="C229" s="25"/>
      <c r="D229" s="25"/>
      <c r="E229" s="80">
        <v>225</v>
      </c>
      <c r="F229" s="84">
        <v>42603</v>
      </c>
      <c r="G229" s="82">
        <v>0</v>
      </c>
      <c r="H229" s="82">
        <v>0</v>
      </c>
      <c r="I229" s="157"/>
      <c r="J229" s="31"/>
    </row>
    <row r="230" spans="2:10" hidden="1" x14ac:dyDescent="0.15">
      <c r="B230" s="25"/>
      <c r="C230" s="25"/>
      <c r="D230" s="25"/>
      <c r="E230" s="80">
        <v>226</v>
      </c>
      <c r="F230" s="84">
        <v>42604</v>
      </c>
      <c r="G230" s="82">
        <v>0</v>
      </c>
      <c r="H230" s="82">
        <v>0</v>
      </c>
      <c r="I230" s="157"/>
      <c r="J230" s="31"/>
    </row>
    <row r="231" spans="2:10" hidden="1" x14ac:dyDescent="0.15">
      <c r="B231" s="25"/>
      <c r="C231" s="25"/>
      <c r="D231" s="25"/>
      <c r="E231" s="80">
        <v>227</v>
      </c>
      <c r="F231" s="84">
        <v>42605</v>
      </c>
      <c r="G231" s="82">
        <v>0</v>
      </c>
      <c r="H231" s="82">
        <v>0</v>
      </c>
      <c r="I231" s="157"/>
      <c r="J231" s="31"/>
    </row>
    <row r="232" spans="2:10" hidden="1" x14ac:dyDescent="0.15">
      <c r="B232" s="25"/>
      <c r="C232" s="25"/>
      <c r="D232" s="25"/>
      <c r="E232" s="80">
        <v>228</v>
      </c>
      <c r="F232" s="84">
        <v>42606</v>
      </c>
      <c r="G232" s="82">
        <v>0</v>
      </c>
      <c r="H232" s="82">
        <v>0</v>
      </c>
      <c r="I232" s="157"/>
      <c r="J232" s="31"/>
    </row>
    <row r="233" spans="2:10" hidden="1" x14ac:dyDescent="0.15">
      <c r="B233" s="25"/>
      <c r="C233" s="25"/>
      <c r="D233" s="25"/>
      <c r="E233" s="80">
        <v>229</v>
      </c>
      <c r="F233" s="84">
        <v>42607</v>
      </c>
      <c r="G233" s="82">
        <v>0</v>
      </c>
      <c r="H233" s="82">
        <v>0</v>
      </c>
      <c r="I233" s="157"/>
      <c r="J233" s="31"/>
    </row>
    <row r="234" spans="2:10" hidden="1" x14ac:dyDescent="0.15">
      <c r="B234" s="25"/>
      <c r="C234" s="25"/>
      <c r="D234" s="25"/>
      <c r="E234" s="80">
        <v>230</v>
      </c>
      <c r="F234" s="84">
        <v>42608</v>
      </c>
      <c r="G234" s="82">
        <v>0</v>
      </c>
      <c r="H234" s="82">
        <v>0</v>
      </c>
      <c r="I234" s="157"/>
      <c r="J234" s="31"/>
    </row>
    <row r="235" spans="2:10" hidden="1" x14ac:dyDescent="0.15">
      <c r="B235" s="25"/>
      <c r="C235" s="25"/>
      <c r="D235" s="25"/>
      <c r="E235" s="80">
        <v>231</v>
      </c>
      <c r="F235" s="84">
        <v>42609</v>
      </c>
      <c r="G235" s="82">
        <v>0</v>
      </c>
      <c r="H235" s="82">
        <v>0</v>
      </c>
      <c r="I235" s="157"/>
      <c r="J235" s="31"/>
    </row>
    <row r="236" spans="2:10" hidden="1" x14ac:dyDescent="0.15">
      <c r="B236" s="25"/>
      <c r="C236" s="25"/>
      <c r="D236" s="25"/>
      <c r="E236" s="80">
        <v>232</v>
      </c>
      <c r="F236" s="84">
        <v>42610</v>
      </c>
      <c r="G236" s="82">
        <v>0</v>
      </c>
      <c r="H236" s="82">
        <v>0</v>
      </c>
      <c r="I236" s="157"/>
      <c r="J236" s="31"/>
    </row>
    <row r="237" spans="2:10" hidden="1" x14ac:dyDescent="0.15">
      <c r="B237" s="25"/>
      <c r="C237" s="25"/>
      <c r="D237" s="25"/>
      <c r="E237" s="80">
        <v>233</v>
      </c>
      <c r="F237" s="84">
        <v>42611</v>
      </c>
      <c r="G237" s="82">
        <v>0</v>
      </c>
      <c r="H237" s="82">
        <v>0</v>
      </c>
      <c r="I237" s="157"/>
      <c r="J237" s="31"/>
    </row>
    <row r="238" spans="2:10" hidden="1" x14ac:dyDescent="0.15">
      <c r="B238" s="25"/>
      <c r="C238" s="25"/>
      <c r="D238" s="25"/>
      <c r="E238" s="80">
        <v>234</v>
      </c>
      <c r="F238" s="84">
        <v>42612</v>
      </c>
      <c r="G238" s="82">
        <v>0</v>
      </c>
      <c r="H238" s="82">
        <v>0</v>
      </c>
      <c r="I238" s="157"/>
      <c r="J238" s="31"/>
    </row>
    <row r="239" spans="2:10" hidden="1" x14ac:dyDescent="0.15">
      <c r="B239" s="25"/>
      <c r="C239" s="25"/>
      <c r="D239" s="25"/>
      <c r="E239" s="80">
        <v>235</v>
      </c>
      <c r="F239" s="84">
        <v>42613</v>
      </c>
      <c r="G239" s="82">
        <v>0</v>
      </c>
      <c r="H239" s="82">
        <v>0</v>
      </c>
      <c r="I239" s="157"/>
      <c r="J239" s="31"/>
    </row>
    <row r="240" spans="2:10" hidden="1" x14ac:dyDescent="0.15">
      <c r="B240" s="25"/>
      <c r="C240" s="25"/>
      <c r="D240" s="25"/>
      <c r="E240" s="80">
        <v>236</v>
      </c>
      <c r="F240" s="84">
        <v>42614</v>
      </c>
      <c r="G240" s="82">
        <v>0</v>
      </c>
      <c r="H240" s="82">
        <v>0</v>
      </c>
      <c r="I240" s="157"/>
      <c r="J240" s="31"/>
    </row>
    <row r="241" spans="2:10" hidden="1" x14ac:dyDescent="0.15">
      <c r="B241" s="25"/>
      <c r="C241" s="25"/>
      <c r="D241" s="25"/>
      <c r="E241" s="80">
        <v>237</v>
      </c>
      <c r="F241" s="84">
        <v>42615</v>
      </c>
      <c r="G241" s="82">
        <v>0</v>
      </c>
      <c r="H241" s="82">
        <v>0</v>
      </c>
      <c r="I241" s="157"/>
      <c r="J241" s="31"/>
    </row>
    <row r="242" spans="2:10" hidden="1" x14ac:dyDescent="0.15">
      <c r="B242" s="25"/>
      <c r="C242" s="25"/>
      <c r="D242" s="25"/>
      <c r="E242" s="80">
        <v>238</v>
      </c>
      <c r="F242" s="84">
        <v>42616</v>
      </c>
      <c r="G242" s="82">
        <v>0</v>
      </c>
      <c r="H242" s="82">
        <v>0</v>
      </c>
      <c r="I242" s="157"/>
      <c r="J242" s="31"/>
    </row>
    <row r="243" spans="2:10" hidden="1" x14ac:dyDescent="0.15">
      <c r="B243" s="25"/>
      <c r="C243" s="25"/>
      <c r="D243" s="25"/>
      <c r="E243" s="80">
        <v>239</v>
      </c>
      <c r="F243" s="84">
        <v>42617</v>
      </c>
      <c r="G243" s="82">
        <v>0</v>
      </c>
      <c r="H243" s="82">
        <v>0</v>
      </c>
      <c r="I243" s="157"/>
      <c r="J243" s="31"/>
    </row>
    <row r="244" spans="2:10" hidden="1" x14ac:dyDescent="0.15">
      <c r="B244" s="25"/>
      <c r="C244" s="25"/>
      <c r="D244" s="25"/>
      <c r="E244" s="80">
        <v>240</v>
      </c>
      <c r="F244" s="84">
        <v>42618</v>
      </c>
      <c r="G244" s="82">
        <v>0</v>
      </c>
      <c r="H244" s="82">
        <v>0</v>
      </c>
      <c r="I244" s="157"/>
      <c r="J244" s="31"/>
    </row>
    <row r="245" spans="2:10" hidden="1" x14ac:dyDescent="0.15">
      <c r="B245" s="25"/>
      <c r="C245" s="25"/>
      <c r="D245" s="25"/>
      <c r="E245" s="80">
        <v>241</v>
      </c>
      <c r="F245" s="84">
        <v>42619</v>
      </c>
      <c r="G245" s="82">
        <v>0</v>
      </c>
      <c r="H245" s="82">
        <v>0</v>
      </c>
      <c r="I245" s="157"/>
      <c r="J245" s="31"/>
    </row>
    <row r="246" spans="2:10" hidden="1" x14ac:dyDescent="0.15">
      <c r="B246" s="25"/>
      <c r="C246" s="25"/>
      <c r="D246" s="25"/>
      <c r="E246" s="80">
        <v>242</v>
      </c>
      <c r="F246" s="84">
        <v>42620</v>
      </c>
      <c r="G246" s="82">
        <v>0</v>
      </c>
      <c r="H246" s="82">
        <v>0</v>
      </c>
      <c r="I246" s="157"/>
      <c r="J246" s="31"/>
    </row>
    <row r="247" spans="2:10" hidden="1" x14ac:dyDescent="0.15">
      <c r="B247" s="25"/>
      <c r="C247" s="25"/>
      <c r="D247" s="25"/>
      <c r="E247" s="80">
        <v>243</v>
      </c>
      <c r="F247" s="84">
        <v>42621</v>
      </c>
      <c r="G247" s="82">
        <v>0</v>
      </c>
      <c r="H247" s="82">
        <v>0</v>
      </c>
      <c r="I247" s="157"/>
      <c r="J247" s="31"/>
    </row>
    <row r="248" spans="2:10" hidden="1" x14ac:dyDescent="0.15">
      <c r="B248" s="25"/>
      <c r="C248" s="25"/>
      <c r="D248" s="25"/>
      <c r="E248" s="80">
        <v>244</v>
      </c>
      <c r="F248" s="84">
        <v>42622</v>
      </c>
      <c r="G248" s="82">
        <v>0</v>
      </c>
      <c r="H248" s="82">
        <v>0</v>
      </c>
      <c r="I248" s="157"/>
      <c r="J248" s="31"/>
    </row>
    <row r="249" spans="2:10" hidden="1" x14ac:dyDescent="0.15">
      <c r="B249" s="25"/>
      <c r="C249" s="25"/>
      <c r="D249" s="25"/>
      <c r="E249" s="80">
        <v>245</v>
      </c>
      <c r="F249" s="84">
        <v>42623</v>
      </c>
      <c r="G249" s="82">
        <v>0</v>
      </c>
      <c r="H249" s="82">
        <v>0</v>
      </c>
      <c r="I249" s="157"/>
      <c r="J249" s="31"/>
    </row>
    <row r="250" spans="2:10" hidden="1" x14ac:dyDescent="0.15">
      <c r="B250" s="25"/>
      <c r="C250" s="25"/>
      <c r="D250" s="25"/>
      <c r="E250" s="80">
        <v>246</v>
      </c>
      <c r="F250" s="84">
        <v>42624</v>
      </c>
      <c r="G250" s="82">
        <v>0</v>
      </c>
      <c r="H250" s="82">
        <v>0</v>
      </c>
      <c r="I250" s="157"/>
      <c r="J250" s="31"/>
    </row>
    <row r="251" spans="2:10" hidden="1" x14ac:dyDescent="0.15">
      <c r="B251" s="25"/>
      <c r="C251" s="25"/>
      <c r="D251" s="25"/>
      <c r="E251" s="80">
        <v>247</v>
      </c>
      <c r="F251" s="84">
        <v>42625</v>
      </c>
      <c r="G251" s="82">
        <v>0</v>
      </c>
      <c r="H251" s="82">
        <v>0</v>
      </c>
      <c r="I251" s="157"/>
      <c r="J251" s="31"/>
    </row>
    <row r="252" spans="2:10" hidden="1" x14ac:dyDescent="0.15">
      <c r="B252" s="25"/>
      <c r="C252" s="25"/>
      <c r="D252" s="25"/>
      <c r="E252" s="80">
        <v>248</v>
      </c>
      <c r="F252" s="84">
        <v>42626</v>
      </c>
      <c r="G252" s="82">
        <v>0</v>
      </c>
      <c r="H252" s="82">
        <v>0</v>
      </c>
      <c r="I252" s="157"/>
      <c r="J252" s="31"/>
    </row>
    <row r="253" spans="2:10" hidden="1" x14ac:dyDescent="0.15">
      <c r="B253" s="25"/>
      <c r="C253" s="25"/>
      <c r="D253" s="25"/>
      <c r="E253" s="80">
        <v>249</v>
      </c>
      <c r="F253" s="84">
        <v>42627</v>
      </c>
      <c r="G253" s="82">
        <v>0</v>
      </c>
      <c r="H253" s="82">
        <v>0</v>
      </c>
      <c r="I253" s="157"/>
      <c r="J253" s="31"/>
    </row>
    <row r="254" spans="2:10" hidden="1" x14ac:dyDescent="0.15">
      <c r="B254" s="25"/>
      <c r="C254" s="25"/>
      <c r="D254" s="25"/>
      <c r="E254" s="80">
        <v>250</v>
      </c>
      <c r="F254" s="84">
        <v>42628</v>
      </c>
      <c r="G254" s="82">
        <v>0</v>
      </c>
      <c r="H254" s="82">
        <v>0</v>
      </c>
      <c r="I254" s="157"/>
      <c r="J254" s="31"/>
    </row>
    <row r="255" spans="2:10" hidden="1" x14ac:dyDescent="0.15">
      <c r="B255" s="25"/>
      <c r="C255" s="25"/>
      <c r="D255" s="25"/>
      <c r="E255" s="80">
        <v>251</v>
      </c>
      <c r="F255" s="84">
        <v>42629</v>
      </c>
      <c r="G255" s="82">
        <v>0</v>
      </c>
      <c r="H255" s="82">
        <v>0</v>
      </c>
      <c r="I255" s="157"/>
      <c r="J255" s="31"/>
    </row>
    <row r="256" spans="2:10" hidden="1" x14ac:dyDescent="0.15">
      <c r="B256" s="25"/>
      <c r="C256" s="25"/>
      <c r="D256" s="25"/>
      <c r="E256" s="80">
        <v>252</v>
      </c>
      <c r="F256" s="84">
        <v>42630</v>
      </c>
      <c r="G256" s="82">
        <v>0</v>
      </c>
      <c r="H256" s="82">
        <v>0</v>
      </c>
      <c r="I256" s="157"/>
      <c r="J256" s="31"/>
    </row>
    <row r="257" spans="2:10" hidden="1" x14ac:dyDescent="0.15">
      <c r="B257" s="25"/>
      <c r="C257" s="25"/>
      <c r="D257" s="25"/>
      <c r="E257" s="80">
        <v>253</v>
      </c>
      <c r="F257" s="84">
        <v>42631</v>
      </c>
      <c r="G257" s="82">
        <v>0</v>
      </c>
      <c r="H257" s="82">
        <v>0</v>
      </c>
      <c r="I257" s="157"/>
      <c r="J257" s="31"/>
    </row>
    <row r="258" spans="2:10" hidden="1" x14ac:dyDescent="0.15">
      <c r="B258" s="25"/>
      <c r="C258" s="25"/>
      <c r="D258" s="25"/>
      <c r="E258" s="80">
        <v>254</v>
      </c>
      <c r="F258" s="84">
        <v>42632</v>
      </c>
      <c r="G258" s="82">
        <v>0</v>
      </c>
      <c r="H258" s="82">
        <v>0</v>
      </c>
      <c r="I258" s="157"/>
      <c r="J258" s="31"/>
    </row>
    <row r="259" spans="2:10" hidden="1" x14ac:dyDescent="0.15">
      <c r="B259" s="25"/>
      <c r="C259" s="25"/>
      <c r="D259" s="25"/>
      <c r="E259" s="80">
        <v>255</v>
      </c>
      <c r="F259" s="84">
        <v>42633</v>
      </c>
      <c r="G259" s="82">
        <v>0</v>
      </c>
      <c r="H259" s="82">
        <v>0</v>
      </c>
      <c r="I259" s="157"/>
      <c r="J259" s="31"/>
    </row>
    <row r="260" spans="2:10" hidden="1" x14ac:dyDescent="0.15">
      <c r="B260" s="25"/>
      <c r="C260" s="25"/>
      <c r="D260" s="25"/>
      <c r="E260" s="80">
        <v>256</v>
      </c>
      <c r="F260" s="84">
        <v>42634</v>
      </c>
      <c r="G260" s="82">
        <v>0</v>
      </c>
      <c r="H260" s="82">
        <v>0</v>
      </c>
      <c r="I260" s="157"/>
      <c r="J260" s="31"/>
    </row>
    <row r="261" spans="2:10" hidden="1" x14ac:dyDescent="0.15">
      <c r="B261" s="25"/>
      <c r="C261" s="25"/>
      <c r="D261" s="25"/>
      <c r="E261" s="80">
        <v>257</v>
      </c>
      <c r="F261" s="84">
        <v>42635</v>
      </c>
      <c r="G261" s="82">
        <v>0</v>
      </c>
      <c r="H261" s="82">
        <v>0</v>
      </c>
      <c r="I261" s="157"/>
      <c r="J261" s="31"/>
    </row>
    <row r="262" spans="2:10" hidden="1" x14ac:dyDescent="0.15">
      <c r="B262" s="25"/>
      <c r="C262" s="25"/>
      <c r="D262" s="25"/>
      <c r="E262" s="80">
        <v>258</v>
      </c>
      <c r="F262" s="84">
        <v>42636</v>
      </c>
      <c r="G262" s="82">
        <v>0</v>
      </c>
      <c r="H262" s="82">
        <v>0</v>
      </c>
      <c r="I262" s="157"/>
      <c r="J262" s="31"/>
    </row>
    <row r="263" spans="2:10" hidden="1" x14ac:dyDescent="0.15">
      <c r="B263" s="25"/>
      <c r="C263" s="25"/>
      <c r="D263" s="25"/>
      <c r="E263" s="80">
        <v>259</v>
      </c>
      <c r="F263" s="84">
        <v>42637</v>
      </c>
      <c r="G263" s="82">
        <v>0</v>
      </c>
      <c r="H263" s="82">
        <v>0</v>
      </c>
      <c r="I263" s="157"/>
      <c r="J263" s="31"/>
    </row>
    <row r="264" spans="2:10" hidden="1" x14ac:dyDescent="0.15">
      <c r="B264" s="25"/>
      <c r="C264" s="25"/>
      <c r="D264" s="25"/>
      <c r="E264" s="80">
        <v>260</v>
      </c>
      <c r="F264" s="84">
        <v>42638</v>
      </c>
      <c r="G264" s="82">
        <v>0</v>
      </c>
      <c r="H264" s="82">
        <v>0</v>
      </c>
      <c r="I264" s="157"/>
      <c r="J264" s="31"/>
    </row>
    <row r="265" spans="2:10" hidden="1" x14ac:dyDescent="0.15">
      <c r="B265" s="25"/>
      <c r="C265" s="25"/>
      <c r="D265" s="25"/>
      <c r="E265" s="80">
        <v>261</v>
      </c>
      <c r="F265" s="84">
        <v>42639</v>
      </c>
      <c r="G265" s="82">
        <v>0</v>
      </c>
      <c r="H265" s="82">
        <v>0</v>
      </c>
      <c r="I265" s="157"/>
      <c r="J265" s="31"/>
    </row>
    <row r="266" spans="2:10" hidden="1" x14ac:dyDescent="0.15">
      <c r="B266" s="25"/>
      <c r="C266" s="25"/>
      <c r="D266" s="25"/>
      <c r="E266" s="80">
        <v>262</v>
      </c>
      <c r="F266" s="84">
        <v>42640</v>
      </c>
      <c r="G266" s="82">
        <v>0</v>
      </c>
      <c r="H266" s="82">
        <v>0</v>
      </c>
      <c r="I266" s="157"/>
      <c r="J266" s="31"/>
    </row>
    <row r="267" spans="2:10" hidden="1" x14ac:dyDescent="0.15">
      <c r="B267" s="25"/>
      <c r="C267" s="25"/>
      <c r="D267" s="25"/>
      <c r="E267" s="80">
        <v>263</v>
      </c>
      <c r="F267" s="84">
        <v>42641</v>
      </c>
      <c r="G267" s="82">
        <v>0</v>
      </c>
      <c r="H267" s="82">
        <v>0</v>
      </c>
      <c r="I267" s="157"/>
      <c r="J267" s="31"/>
    </row>
    <row r="268" spans="2:10" hidden="1" x14ac:dyDescent="0.15">
      <c r="B268" s="25"/>
      <c r="C268" s="25"/>
      <c r="D268" s="25"/>
      <c r="E268" s="80">
        <v>264</v>
      </c>
      <c r="F268" s="84">
        <v>42642</v>
      </c>
      <c r="G268" s="82">
        <v>0</v>
      </c>
      <c r="H268" s="82">
        <v>0</v>
      </c>
      <c r="I268" s="157"/>
      <c r="J268" s="31"/>
    </row>
    <row r="269" spans="2:10" hidden="1" x14ac:dyDescent="0.15">
      <c r="B269" s="25"/>
      <c r="C269" s="25"/>
      <c r="D269" s="25"/>
      <c r="E269" s="80">
        <v>265</v>
      </c>
      <c r="F269" s="84">
        <v>42643</v>
      </c>
      <c r="G269" s="82">
        <v>0</v>
      </c>
      <c r="H269" s="82">
        <v>0</v>
      </c>
      <c r="I269" s="157"/>
      <c r="J269" s="31"/>
    </row>
    <row r="270" spans="2:10" hidden="1" x14ac:dyDescent="0.15">
      <c r="B270" s="25"/>
      <c r="C270" s="25"/>
      <c r="D270" s="25"/>
      <c r="E270" s="80">
        <v>266</v>
      </c>
      <c r="F270" s="84">
        <v>42644</v>
      </c>
      <c r="G270" s="82">
        <v>0</v>
      </c>
      <c r="H270" s="82">
        <v>0</v>
      </c>
      <c r="I270" s="157"/>
      <c r="J270" s="31"/>
    </row>
    <row r="271" spans="2:10" hidden="1" x14ac:dyDescent="0.15">
      <c r="B271" s="25"/>
      <c r="C271" s="25"/>
      <c r="D271" s="25"/>
      <c r="E271" s="80">
        <v>267</v>
      </c>
      <c r="F271" s="84">
        <v>42645</v>
      </c>
      <c r="G271" s="82">
        <v>0</v>
      </c>
      <c r="H271" s="82">
        <v>0</v>
      </c>
      <c r="I271" s="157"/>
      <c r="J271" s="31"/>
    </row>
    <row r="272" spans="2:10" hidden="1" x14ac:dyDescent="0.15">
      <c r="B272" s="25"/>
      <c r="C272" s="25"/>
      <c r="D272" s="25"/>
      <c r="E272" s="80">
        <v>268</v>
      </c>
      <c r="F272" s="84">
        <v>42646</v>
      </c>
      <c r="G272" s="82">
        <v>0</v>
      </c>
      <c r="H272" s="82">
        <v>0</v>
      </c>
      <c r="I272" s="157"/>
      <c r="J272" s="31"/>
    </row>
    <row r="273" spans="2:10" hidden="1" x14ac:dyDescent="0.15">
      <c r="B273" s="25"/>
      <c r="C273" s="25"/>
      <c r="D273" s="25"/>
      <c r="E273" s="80">
        <v>269</v>
      </c>
      <c r="F273" s="84">
        <v>42647</v>
      </c>
      <c r="G273" s="82">
        <v>0</v>
      </c>
      <c r="H273" s="82">
        <v>0</v>
      </c>
      <c r="I273" s="157"/>
      <c r="J273" s="31"/>
    </row>
    <row r="274" spans="2:10" hidden="1" x14ac:dyDescent="0.15">
      <c r="B274" s="25"/>
      <c r="C274" s="25"/>
      <c r="D274" s="25"/>
      <c r="E274" s="80">
        <v>270</v>
      </c>
      <c r="F274" s="84">
        <v>42648</v>
      </c>
      <c r="G274" s="82">
        <v>0</v>
      </c>
      <c r="H274" s="82">
        <v>0</v>
      </c>
      <c r="I274" s="157"/>
      <c r="J274" s="31"/>
    </row>
    <row r="275" spans="2:10" hidden="1" x14ac:dyDescent="0.15">
      <c r="B275" s="25"/>
      <c r="C275" s="25"/>
      <c r="D275" s="25"/>
      <c r="E275" s="80">
        <v>271</v>
      </c>
      <c r="F275" s="84">
        <v>42649</v>
      </c>
      <c r="G275" s="82">
        <v>0</v>
      </c>
      <c r="H275" s="82">
        <v>0</v>
      </c>
      <c r="I275" s="157"/>
      <c r="J275" s="31"/>
    </row>
    <row r="276" spans="2:10" hidden="1" x14ac:dyDescent="0.15">
      <c r="B276" s="25"/>
      <c r="C276" s="25"/>
      <c r="D276" s="25"/>
      <c r="E276" s="80">
        <v>272</v>
      </c>
      <c r="F276" s="84">
        <v>42650</v>
      </c>
      <c r="G276" s="82">
        <v>0</v>
      </c>
      <c r="H276" s="82">
        <v>0</v>
      </c>
      <c r="I276" s="157"/>
      <c r="J276" s="31"/>
    </row>
    <row r="277" spans="2:10" hidden="1" x14ac:dyDescent="0.15">
      <c r="B277" s="25"/>
      <c r="C277" s="25"/>
      <c r="D277" s="25"/>
      <c r="E277" s="80">
        <v>273</v>
      </c>
      <c r="F277" s="84">
        <v>42651</v>
      </c>
      <c r="G277" s="82">
        <v>0</v>
      </c>
      <c r="H277" s="82">
        <v>0</v>
      </c>
      <c r="I277" s="157"/>
      <c r="J277" s="31"/>
    </row>
    <row r="278" spans="2:10" hidden="1" x14ac:dyDescent="0.15">
      <c r="B278" s="25"/>
      <c r="C278" s="25"/>
      <c r="D278" s="25"/>
      <c r="E278" s="80">
        <v>274</v>
      </c>
      <c r="F278" s="84">
        <v>42652</v>
      </c>
      <c r="G278" s="82">
        <v>0</v>
      </c>
      <c r="H278" s="82">
        <v>0</v>
      </c>
      <c r="I278" s="157"/>
      <c r="J278" s="31"/>
    </row>
    <row r="279" spans="2:10" hidden="1" x14ac:dyDescent="0.15">
      <c r="B279" s="25"/>
      <c r="C279" s="25"/>
      <c r="D279" s="25"/>
      <c r="E279" s="80">
        <v>275</v>
      </c>
      <c r="F279" s="84">
        <v>42653</v>
      </c>
      <c r="G279" s="82">
        <v>0</v>
      </c>
      <c r="H279" s="82">
        <v>0</v>
      </c>
      <c r="I279" s="157"/>
      <c r="J279" s="31"/>
    </row>
    <row r="280" spans="2:10" hidden="1" x14ac:dyDescent="0.15">
      <c r="B280" s="25"/>
      <c r="C280" s="25"/>
      <c r="D280" s="25"/>
      <c r="E280" s="80">
        <v>276</v>
      </c>
      <c r="F280" s="84">
        <v>42654</v>
      </c>
      <c r="G280" s="82">
        <v>0</v>
      </c>
      <c r="H280" s="82">
        <v>0</v>
      </c>
      <c r="I280" s="157"/>
      <c r="J280" s="31"/>
    </row>
    <row r="281" spans="2:10" hidden="1" x14ac:dyDescent="0.15">
      <c r="B281" s="25"/>
      <c r="C281" s="25"/>
      <c r="D281" s="25"/>
      <c r="E281" s="80">
        <v>277</v>
      </c>
      <c r="F281" s="84">
        <v>42655</v>
      </c>
      <c r="G281" s="82">
        <v>0</v>
      </c>
      <c r="H281" s="82">
        <v>0</v>
      </c>
      <c r="I281" s="157"/>
      <c r="J281" s="31"/>
    </row>
    <row r="282" spans="2:10" hidden="1" x14ac:dyDescent="0.15">
      <c r="B282" s="25"/>
      <c r="C282" s="25"/>
      <c r="D282" s="25"/>
      <c r="E282" s="80">
        <v>278</v>
      </c>
      <c r="F282" s="84">
        <v>42656</v>
      </c>
      <c r="G282" s="82">
        <v>0</v>
      </c>
      <c r="H282" s="82">
        <v>0</v>
      </c>
      <c r="I282" s="157"/>
      <c r="J282" s="31"/>
    </row>
    <row r="283" spans="2:10" hidden="1" x14ac:dyDescent="0.15">
      <c r="B283" s="25"/>
      <c r="C283" s="25"/>
      <c r="D283" s="25"/>
      <c r="E283" s="80">
        <v>279</v>
      </c>
      <c r="F283" s="84">
        <v>42657</v>
      </c>
      <c r="G283" s="82">
        <v>0</v>
      </c>
      <c r="H283" s="82">
        <v>0</v>
      </c>
      <c r="I283" s="157"/>
      <c r="J283" s="31"/>
    </row>
    <row r="284" spans="2:10" hidden="1" x14ac:dyDescent="0.15">
      <c r="B284" s="25"/>
      <c r="C284" s="25"/>
      <c r="D284" s="25"/>
      <c r="E284" s="80">
        <v>280</v>
      </c>
      <c r="F284" s="84">
        <v>42658</v>
      </c>
      <c r="G284" s="82">
        <v>0</v>
      </c>
      <c r="H284" s="82">
        <v>0</v>
      </c>
      <c r="I284" s="157"/>
      <c r="J284" s="31"/>
    </row>
    <row r="285" spans="2:10" hidden="1" x14ac:dyDescent="0.15">
      <c r="B285" s="25"/>
      <c r="C285" s="25"/>
      <c r="D285" s="25"/>
      <c r="E285" s="80">
        <v>281</v>
      </c>
      <c r="F285" s="84">
        <v>42659</v>
      </c>
      <c r="G285" s="82">
        <v>0</v>
      </c>
      <c r="H285" s="82">
        <v>0</v>
      </c>
      <c r="I285" s="157"/>
      <c r="J285" s="31"/>
    </row>
    <row r="286" spans="2:10" hidden="1" x14ac:dyDescent="0.15">
      <c r="B286" s="25"/>
      <c r="C286" s="25"/>
      <c r="D286" s="25"/>
      <c r="E286" s="80">
        <v>282</v>
      </c>
      <c r="F286" s="84">
        <v>42660</v>
      </c>
      <c r="G286" s="82">
        <v>0</v>
      </c>
      <c r="H286" s="82">
        <v>0</v>
      </c>
      <c r="I286" s="157"/>
      <c r="J286" s="31"/>
    </row>
    <row r="287" spans="2:10" hidden="1" x14ac:dyDescent="0.15">
      <c r="B287" s="25"/>
      <c r="C287" s="25"/>
      <c r="D287" s="25"/>
      <c r="E287" s="80">
        <v>283</v>
      </c>
      <c r="F287" s="84">
        <v>42661</v>
      </c>
      <c r="G287" s="82">
        <v>0</v>
      </c>
      <c r="H287" s="82">
        <v>0</v>
      </c>
      <c r="I287" s="157"/>
      <c r="J287" s="31"/>
    </row>
    <row r="288" spans="2:10" hidden="1" x14ac:dyDescent="0.15">
      <c r="B288" s="25"/>
      <c r="C288" s="25"/>
      <c r="D288" s="25"/>
      <c r="E288" s="80">
        <v>284</v>
      </c>
      <c r="F288" s="84">
        <v>42662</v>
      </c>
      <c r="G288" s="82">
        <v>0</v>
      </c>
      <c r="H288" s="82">
        <v>0</v>
      </c>
      <c r="I288" s="157"/>
      <c r="J288" s="31"/>
    </row>
    <row r="289" spans="2:10" hidden="1" x14ac:dyDescent="0.15">
      <c r="B289" s="25"/>
      <c r="C289" s="25"/>
      <c r="D289" s="25"/>
      <c r="E289" s="80">
        <v>285</v>
      </c>
      <c r="F289" s="84">
        <v>42663</v>
      </c>
      <c r="G289" s="82">
        <v>0</v>
      </c>
      <c r="H289" s="82">
        <v>0</v>
      </c>
      <c r="I289" s="157"/>
      <c r="J289" s="31"/>
    </row>
    <row r="290" spans="2:10" hidden="1" x14ac:dyDescent="0.15">
      <c r="B290" s="25"/>
      <c r="C290" s="25"/>
      <c r="D290" s="25"/>
      <c r="E290" s="80">
        <v>286</v>
      </c>
      <c r="F290" s="84">
        <v>42664</v>
      </c>
      <c r="G290" s="82">
        <v>0</v>
      </c>
      <c r="H290" s="82">
        <v>0</v>
      </c>
      <c r="I290" s="157"/>
      <c r="J290" s="31"/>
    </row>
    <row r="291" spans="2:10" hidden="1" x14ac:dyDescent="0.15">
      <c r="B291" s="25"/>
      <c r="C291" s="25"/>
      <c r="D291" s="25"/>
      <c r="E291" s="80">
        <v>287</v>
      </c>
      <c r="F291" s="84">
        <v>42665</v>
      </c>
      <c r="G291" s="82">
        <v>0</v>
      </c>
      <c r="H291" s="82">
        <v>0</v>
      </c>
      <c r="I291" s="157"/>
      <c r="J291" s="31"/>
    </row>
    <row r="292" spans="2:10" hidden="1" x14ac:dyDescent="0.15">
      <c r="B292" s="25"/>
      <c r="C292" s="25"/>
      <c r="D292" s="25"/>
      <c r="E292" s="80">
        <v>288</v>
      </c>
      <c r="F292" s="84">
        <v>42666</v>
      </c>
      <c r="G292" s="82">
        <v>0</v>
      </c>
      <c r="H292" s="82">
        <v>0</v>
      </c>
      <c r="I292" s="157"/>
      <c r="J292" s="31"/>
    </row>
    <row r="293" spans="2:10" hidden="1" x14ac:dyDescent="0.15">
      <c r="B293" s="25"/>
      <c r="C293" s="25"/>
      <c r="D293" s="25"/>
      <c r="E293" s="80">
        <v>289</v>
      </c>
      <c r="F293" s="84">
        <v>42667</v>
      </c>
      <c r="G293" s="82">
        <v>0</v>
      </c>
      <c r="H293" s="82">
        <v>0</v>
      </c>
      <c r="I293" s="157"/>
      <c r="J293" s="31"/>
    </row>
    <row r="294" spans="2:10" hidden="1" x14ac:dyDescent="0.15">
      <c r="B294" s="25"/>
      <c r="C294" s="25"/>
      <c r="D294" s="25"/>
      <c r="E294" s="80">
        <v>290</v>
      </c>
      <c r="F294" s="84">
        <v>42668</v>
      </c>
      <c r="G294" s="82">
        <v>0</v>
      </c>
      <c r="H294" s="82">
        <v>0</v>
      </c>
      <c r="I294" s="157"/>
      <c r="J294" s="31"/>
    </row>
    <row r="295" spans="2:10" hidden="1" x14ac:dyDescent="0.15">
      <c r="B295" s="25"/>
      <c r="C295" s="25"/>
      <c r="D295" s="25"/>
      <c r="E295" s="80">
        <v>291</v>
      </c>
      <c r="F295" s="84">
        <v>42669</v>
      </c>
      <c r="G295" s="82">
        <v>0</v>
      </c>
      <c r="H295" s="82">
        <v>0</v>
      </c>
      <c r="I295" s="157"/>
      <c r="J295" s="31"/>
    </row>
    <row r="296" spans="2:10" hidden="1" x14ac:dyDescent="0.15">
      <c r="B296" s="25"/>
      <c r="C296" s="25"/>
      <c r="D296" s="25"/>
      <c r="E296" s="80">
        <v>292</v>
      </c>
      <c r="F296" s="84">
        <v>42670</v>
      </c>
      <c r="G296" s="82">
        <v>0</v>
      </c>
      <c r="H296" s="82">
        <v>0</v>
      </c>
      <c r="I296" s="157"/>
      <c r="J296" s="31"/>
    </row>
    <row r="297" spans="2:10" hidden="1" x14ac:dyDescent="0.15">
      <c r="B297" s="25"/>
      <c r="C297" s="25"/>
      <c r="D297" s="25"/>
      <c r="E297" s="80">
        <v>293</v>
      </c>
      <c r="F297" s="84">
        <v>42671</v>
      </c>
      <c r="G297" s="82">
        <v>0</v>
      </c>
      <c r="H297" s="82">
        <v>0</v>
      </c>
      <c r="I297" s="157"/>
      <c r="J297" s="31"/>
    </row>
    <row r="298" spans="2:10" hidden="1" x14ac:dyDescent="0.15">
      <c r="B298" s="25"/>
      <c r="C298" s="25"/>
      <c r="D298" s="25"/>
      <c r="E298" s="80">
        <v>294</v>
      </c>
      <c r="F298" s="84">
        <v>42672</v>
      </c>
      <c r="G298" s="82">
        <v>0</v>
      </c>
      <c r="H298" s="82">
        <v>0</v>
      </c>
      <c r="I298" s="157"/>
      <c r="J298" s="31"/>
    </row>
    <row r="299" spans="2:10" hidden="1" x14ac:dyDescent="0.15">
      <c r="B299" s="25"/>
      <c r="C299" s="25"/>
      <c r="D299" s="25"/>
      <c r="E299" s="80">
        <v>295</v>
      </c>
      <c r="F299" s="84">
        <v>42673</v>
      </c>
      <c r="G299" s="82">
        <v>0</v>
      </c>
      <c r="H299" s="82">
        <v>0</v>
      </c>
      <c r="I299" s="157"/>
      <c r="J299" s="31"/>
    </row>
    <row r="300" spans="2:10" hidden="1" x14ac:dyDescent="0.15">
      <c r="B300" s="25"/>
      <c r="C300" s="25"/>
      <c r="D300" s="25"/>
      <c r="E300" s="80">
        <v>296</v>
      </c>
      <c r="F300" s="84">
        <v>42674</v>
      </c>
      <c r="G300" s="82">
        <v>0</v>
      </c>
      <c r="H300" s="82">
        <v>0</v>
      </c>
      <c r="I300" s="157"/>
      <c r="J300" s="31"/>
    </row>
    <row r="301" spans="2:10" hidden="1" x14ac:dyDescent="0.15">
      <c r="B301" s="25"/>
      <c r="C301" s="25"/>
      <c r="D301" s="25"/>
      <c r="E301" s="80">
        <v>297</v>
      </c>
      <c r="F301" s="84">
        <v>42675</v>
      </c>
      <c r="G301" s="82">
        <v>0</v>
      </c>
      <c r="H301" s="82">
        <v>0</v>
      </c>
      <c r="I301" s="157"/>
      <c r="J301" s="31"/>
    </row>
    <row r="302" spans="2:10" hidden="1" x14ac:dyDescent="0.15">
      <c r="B302" s="25"/>
      <c r="C302" s="25"/>
      <c r="D302" s="25"/>
      <c r="E302" s="80">
        <v>298</v>
      </c>
      <c r="F302" s="84">
        <v>42676</v>
      </c>
      <c r="G302" s="82">
        <v>0</v>
      </c>
      <c r="H302" s="82">
        <v>0</v>
      </c>
      <c r="I302" s="157"/>
      <c r="J302" s="31"/>
    </row>
    <row r="303" spans="2:10" hidden="1" x14ac:dyDescent="0.15">
      <c r="B303" s="25"/>
      <c r="C303" s="25"/>
      <c r="D303" s="25"/>
      <c r="E303" s="80">
        <v>299</v>
      </c>
      <c r="F303" s="84">
        <v>42677</v>
      </c>
      <c r="G303" s="82">
        <v>0</v>
      </c>
      <c r="H303" s="82">
        <v>0</v>
      </c>
      <c r="I303" s="157"/>
      <c r="J303" s="31"/>
    </row>
    <row r="304" spans="2:10" hidden="1" x14ac:dyDescent="0.15">
      <c r="B304" s="25"/>
      <c r="C304" s="25"/>
      <c r="D304" s="25"/>
      <c r="E304" s="80">
        <v>300</v>
      </c>
      <c r="F304" s="84">
        <v>42678</v>
      </c>
      <c r="G304" s="82">
        <v>0</v>
      </c>
      <c r="H304" s="82">
        <v>0</v>
      </c>
      <c r="I304" s="157"/>
      <c r="J304" s="31"/>
    </row>
    <row r="305" spans="2:10" hidden="1" x14ac:dyDescent="0.15">
      <c r="B305" s="25"/>
      <c r="C305" s="25"/>
      <c r="D305" s="25"/>
      <c r="E305" s="80">
        <v>301</v>
      </c>
      <c r="F305" s="84">
        <v>42679</v>
      </c>
      <c r="G305" s="82">
        <v>0</v>
      </c>
      <c r="H305" s="82">
        <v>0</v>
      </c>
      <c r="I305" s="157"/>
      <c r="J305" s="31"/>
    </row>
    <row r="306" spans="2:10" hidden="1" x14ac:dyDescent="0.15">
      <c r="B306" s="25"/>
      <c r="C306" s="25"/>
      <c r="D306" s="25"/>
      <c r="E306" s="80">
        <v>302</v>
      </c>
      <c r="F306" s="84">
        <v>42680</v>
      </c>
      <c r="G306" s="82">
        <v>0</v>
      </c>
      <c r="H306" s="82">
        <v>0</v>
      </c>
      <c r="I306" s="157"/>
      <c r="J306" s="31"/>
    </row>
    <row r="307" spans="2:10" hidden="1" x14ac:dyDescent="0.15">
      <c r="B307" s="25"/>
      <c r="C307" s="25"/>
      <c r="D307" s="25"/>
      <c r="E307" s="80">
        <v>303</v>
      </c>
      <c r="F307" s="84">
        <v>42681</v>
      </c>
      <c r="G307" s="82">
        <v>0</v>
      </c>
      <c r="H307" s="82">
        <v>0</v>
      </c>
      <c r="I307" s="157"/>
      <c r="J307" s="31"/>
    </row>
    <row r="308" spans="2:10" hidden="1" x14ac:dyDescent="0.15">
      <c r="B308" s="25"/>
      <c r="C308" s="25"/>
      <c r="D308" s="25"/>
      <c r="E308" s="80">
        <v>304</v>
      </c>
      <c r="F308" s="84">
        <v>42682</v>
      </c>
      <c r="G308" s="82">
        <v>0</v>
      </c>
      <c r="H308" s="82">
        <v>0</v>
      </c>
      <c r="I308" s="157"/>
      <c r="J308" s="31"/>
    </row>
    <row r="309" spans="2:10" hidden="1" x14ac:dyDescent="0.15">
      <c r="B309" s="25"/>
      <c r="C309" s="25"/>
      <c r="D309" s="25"/>
      <c r="E309" s="80">
        <v>305</v>
      </c>
      <c r="F309" s="84">
        <v>42683</v>
      </c>
      <c r="G309" s="82">
        <v>0</v>
      </c>
      <c r="H309" s="82">
        <v>0</v>
      </c>
      <c r="I309" s="157"/>
      <c r="J309" s="31"/>
    </row>
    <row r="310" spans="2:10" hidden="1" x14ac:dyDescent="0.15">
      <c r="B310" s="25"/>
      <c r="C310" s="25"/>
      <c r="D310" s="25"/>
      <c r="E310" s="80">
        <v>306</v>
      </c>
      <c r="F310" s="84">
        <v>42684</v>
      </c>
      <c r="G310" s="82">
        <v>0</v>
      </c>
      <c r="H310" s="82">
        <v>0</v>
      </c>
      <c r="I310" s="157"/>
      <c r="J310" s="31"/>
    </row>
    <row r="311" spans="2:10" hidden="1" x14ac:dyDescent="0.15">
      <c r="B311" s="25"/>
      <c r="C311" s="25"/>
      <c r="D311" s="25"/>
      <c r="E311" s="80">
        <v>307</v>
      </c>
      <c r="F311" s="84">
        <v>42685</v>
      </c>
      <c r="G311" s="82">
        <v>0</v>
      </c>
      <c r="H311" s="82">
        <v>0</v>
      </c>
      <c r="I311" s="157"/>
      <c r="J311" s="31"/>
    </row>
    <row r="312" spans="2:10" hidden="1" x14ac:dyDescent="0.15">
      <c r="B312" s="25"/>
      <c r="C312" s="25"/>
      <c r="D312" s="25"/>
      <c r="E312" s="80">
        <v>308</v>
      </c>
      <c r="F312" s="84">
        <v>42686</v>
      </c>
      <c r="G312" s="82">
        <v>0</v>
      </c>
      <c r="H312" s="82">
        <v>0</v>
      </c>
      <c r="I312" s="157"/>
      <c r="J312" s="31"/>
    </row>
    <row r="313" spans="2:10" hidden="1" x14ac:dyDescent="0.15">
      <c r="B313" s="25"/>
      <c r="C313" s="25"/>
      <c r="D313" s="25"/>
      <c r="E313" s="80">
        <v>309</v>
      </c>
      <c r="F313" s="84">
        <v>42687</v>
      </c>
      <c r="G313" s="82">
        <v>0</v>
      </c>
      <c r="H313" s="82">
        <v>0</v>
      </c>
      <c r="I313" s="157"/>
      <c r="J313" s="31"/>
    </row>
    <row r="314" spans="2:10" hidden="1" x14ac:dyDescent="0.15">
      <c r="B314" s="25"/>
      <c r="C314" s="25"/>
      <c r="D314" s="25"/>
      <c r="E314" s="80">
        <v>310</v>
      </c>
      <c r="F314" s="84">
        <v>42688</v>
      </c>
      <c r="G314" s="82">
        <v>0</v>
      </c>
      <c r="H314" s="82">
        <v>0</v>
      </c>
      <c r="I314" s="157"/>
      <c r="J314" s="31"/>
    </row>
    <row r="315" spans="2:10" hidden="1" x14ac:dyDescent="0.15">
      <c r="B315" s="25"/>
      <c r="C315" s="25"/>
      <c r="D315" s="25"/>
      <c r="E315" s="80">
        <v>311</v>
      </c>
      <c r="F315" s="84">
        <v>42689</v>
      </c>
      <c r="G315" s="82">
        <v>2.15</v>
      </c>
      <c r="H315" s="82">
        <f>XNPV(C15,G315:G496,F315:F496)</f>
        <v>102.81361308687704</v>
      </c>
      <c r="I315" s="157"/>
      <c r="J315" s="31"/>
    </row>
    <row r="316" spans="2:10" hidden="1" x14ac:dyDescent="0.15">
      <c r="B316" s="25"/>
      <c r="C316" s="25"/>
      <c r="D316" s="25"/>
      <c r="E316" s="80">
        <v>312</v>
      </c>
      <c r="F316" s="84">
        <v>42690</v>
      </c>
      <c r="G316" s="82">
        <v>0</v>
      </c>
      <c r="H316" s="82">
        <v>0</v>
      </c>
      <c r="I316" s="157"/>
      <c r="J316" s="31"/>
    </row>
    <row r="317" spans="2:10" hidden="1" x14ac:dyDescent="0.15">
      <c r="B317" s="25"/>
      <c r="C317" s="25"/>
      <c r="D317" s="25"/>
      <c r="E317" s="80">
        <v>313</v>
      </c>
      <c r="F317" s="84">
        <v>42691</v>
      </c>
      <c r="G317" s="82">
        <v>0</v>
      </c>
      <c r="H317" s="82">
        <v>0</v>
      </c>
      <c r="I317" s="157"/>
      <c r="J317" s="31"/>
    </row>
    <row r="318" spans="2:10" hidden="1" x14ac:dyDescent="0.15">
      <c r="B318" s="25"/>
      <c r="C318" s="25"/>
      <c r="D318" s="25"/>
      <c r="E318" s="80">
        <v>314</v>
      </c>
      <c r="F318" s="84">
        <v>42692</v>
      </c>
      <c r="G318" s="82">
        <v>0</v>
      </c>
      <c r="H318" s="82">
        <v>0</v>
      </c>
      <c r="I318" s="157"/>
      <c r="J318" s="31"/>
    </row>
    <row r="319" spans="2:10" hidden="1" x14ac:dyDescent="0.15">
      <c r="B319" s="25"/>
      <c r="C319" s="25"/>
      <c r="D319" s="25"/>
      <c r="E319" s="80">
        <v>315</v>
      </c>
      <c r="F319" s="84">
        <v>42693</v>
      </c>
      <c r="G319" s="82">
        <v>0</v>
      </c>
      <c r="H319" s="82">
        <v>0</v>
      </c>
      <c r="I319" s="157"/>
      <c r="J319" s="31"/>
    </row>
    <row r="320" spans="2:10" hidden="1" x14ac:dyDescent="0.15">
      <c r="B320" s="25"/>
      <c r="C320" s="25"/>
      <c r="D320" s="25"/>
      <c r="E320" s="80">
        <v>316</v>
      </c>
      <c r="F320" s="84">
        <v>42694</v>
      </c>
      <c r="G320" s="82">
        <v>0</v>
      </c>
      <c r="H320" s="82">
        <v>0</v>
      </c>
      <c r="I320" s="157"/>
      <c r="J320" s="31"/>
    </row>
    <row r="321" spans="2:10" hidden="1" x14ac:dyDescent="0.15">
      <c r="B321" s="25"/>
      <c r="C321" s="25"/>
      <c r="D321" s="25"/>
      <c r="E321" s="80">
        <v>317</v>
      </c>
      <c r="F321" s="84">
        <v>42695</v>
      </c>
      <c r="G321" s="82">
        <v>0</v>
      </c>
      <c r="H321" s="82">
        <v>0</v>
      </c>
      <c r="I321" s="157"/>
      <c r="J321" s="31"/>
    </row>
    <row r="322" spans="2:10" hidden="1" x14ac:dyDescent="0.15">
      <c r="B322" s="25"/>
      <c r="C322" s="25"/>
      <c r="D322" s="25"/>
      <c r="E322" s="80">
        <v>318</v>
      </c>
      <c r="F322" s="84">
        <v>42696</v>
      </c>
      <c r="G322" s="82">
        <v>0</v>
      </c>
      <c r="H322" s="82">
        <v>0</v>
      </c>
      <c r="I322" s="157"/>
      <c r="J322" s="31"/>
    </row>
    <row r="323" spans="2:10" hidden="1" x14ac:dyDescent="0.15">
      <c r="B323" s="25"/>
      <c r="C323" s="25"/>
      <c r="D323" s="25"/>
      <c r="E323" s="80">
        <v>319</v>
      </c>
      <c r="F323" s="84">
        <v>42697</v>
      </c>
      <c r="G323" s="82">
        <v>0</v>
      </c>
      <c r="H323" s="82">
        <v>0</v>
      </c>
      <c r="I323" s="157"/>
      <c r="J323" s="31"/>
    </row>
    <row r="324" spans="2:10" hidden="1" x14ac:dyDescent="0.15">
      <c r="B324" s="25"/>
      <c r="C324" s="25"/>
      <c r="D324" s="25"/>
      <c r="E324" s="80">
        <v>320</v>
      </c>
      <c r="F324" s="84">
        <v>42698</v>
      </c>
      <c r="G324" s="82">
        <v>0</v>
      </c>
      <c r="H324" s="82">
        <v>0</v>
      </c>
      <c r="I324" s="157"/>
      <c r="J324" s="31"/>
    </row>
    <row r="325" spans="2:10" hidden="1" x14ac:dyDescent="0.15">
      <c r="B325" s="25"/>
      <c r="C325" s="25"/>
      <c r="D325" s="25"/>
      <c r="E325" s="80">
        <v>321</v>
      </c>
      <c r="F325" s="84">
        <v>42699</v>
      </c>
      <c r="G325" s="82">
        <v>0</v>
      </c>
      <c r="H325" s="82">
        <v>0</v>
      </c>
      <c r="I325" s="157"/>
      <c r="J325" s="31"/>
    </row>
    <row r="326" spans="2:10" hidden="1" x14ac:dyDescent="0.15">
      <c r="B326" s="25"/>
      <c r="C326" s="25"/>
      <c r="D326" s="25"/>
      <c r="E326" s="80">
        <v>322</v>
      </c>
      <c r="F326" s="84">
        <v>42700</v>
      </c>
      <c r="G326" s="82">
        <v>0</v>
      </c>
      <c r="H326" s="82">
        <v>0</v>
      </c>
      <c r="I326" s="157"/>
      <c r="J326" s="31"/>
    </row>
    <row r="327" spans="2:10" hidden="1" x14ac:dyDescent="0.15">
      <c r="B327" s="25"/>
      <c r="C327" s="25"/>
      <c r="D327" s="25"/>
      <c r="E327" s="80">
        <v>323</v>
      </c>
      <c r="F327" s="84">
        <v>42701</v>
      </c>
      <c r="G327" s="82">
        <v>0</v>
      </c>
      <c r="H327" s="82">
        <v>0</v>
      </c>
      <c r="I327" s="157"/>
      <c r="J327" s="31"/>
    </row>
    <row r="328" spans="2:10" hidden="1" x14ac:dyDescent="0.15">
      <c r="B328" s="25"/>
      <c r="C328" s="25"/>
      <c r="D328" s="25"/>
      <c r="E328" s="80">
        <v>324</v>
      </c>
      <c r="F328" s="84">
        <v>42702</v>
      </c>
      <c r="G328" s="82">
        <v>0</v>
      </c>
      <c r="H328" s="82">
        <v>0</v>
      </c>
      <c r="I328" s="157"/>
      <c r="J328" s="31"/>
    </row>
    <row r="329" spans="2:10" hidden="1" x14ac:dyDescent="0.15">
      <c r="B329" s="25"/>
      <c r="C329" s="25"/>
      <c r="D329" s="25"/>
      <c r="E329" s="80">
        <v>325</v>
      </c>
      <c r="F329" s="84">
        <v>42703</v>
      </c>
      <c r="G329" s="82">
        <v>0</v>
      </c>
      <c r="H329" s="82">
        <v>0</v>
      </c>
      <c r="I329" s="157"/>
      <c r="J329" s="31"/>
    </row>
    <row r="330" spans="2:10" hidden="1" x14ac:dyDescent="0.15">
      <c r="B330" s="25"/>
      <c r="C330" s="25"/>
      <c r="D330" s="25"/>
      <c r="E330" s="80">
        <v>326</v>
      </c>
      <c r="F330" s="84">
        <v>42704</v>
      </c>
      <c r="G330" s="82">
        <v>0</v>
      </c>
      <c r="H330" s="82">
        <v>0</v>
      </c>
      <c r="I330" s="157"/>
      <c r="J330" s="31"/>
    </row>
    <row r="331" spans="2:10" hidden="1" x14ac:dyDescent="0.15">
      <c r="B331" s="25"/>
      <c r="C331" s="25"/>
      <c r="D331" s="25"/>
      <c r="E331" s="80">
        <v>327</v>
      </c>
      <c r="F331" s="84">
        <v>42705</v>
      </c>
      <c r="G331" s="82">
        <v>0</v>
      </c>
      <c r="H331" s="82">
        <v>0</v>
      </c>
      <c r="I331" s="157"/>
      <c r="J331" s="31"/>
    </row>
    <row r="332" spans="2:10" hidden="1" x14ac:dyDescent="0.15">
      <c r="B332" s="25"/>
      <c r="C332" s="25"/>
      <c r="D332" s="25"/>
      <c r="E332" s="80">
        <v>328</v>
      </c>
      <c r="F332" s="84">
        <v>42706</v>
      </c>
      <c r="G332" s="82">
        <v>0</v>
      </c>
      <c r="H332" s="82">
        <v>0</v>
      </c>
      <c r="I332" s="157"/>
      <c r="J332" s="31"/>
    </row>
    <row r="333" spans="2:10" hidden="1" x14ac:dyDescent="0.15">
      <c r="B333" s="25"/>
      <c r="C333" s="25"/>
      <c r="D333" s="25"/>
      <c r="E333" s="80">
        <v>329</v>
      </c>
      <c r="F333" s="84">
        <v>42707</v>
      </c>
      <c r="G333" s="82">
        <v>0</v>
      </c>
      <c r="H333" s="82">
        <v>0</v>
      </c>
      <c r="I333" s="157"/>
      <c r="J333" s="31"/>
    </row>
    <row r="334" spans="2:10" hidden="1" x14ac:dyDescent="0.15">
      <c r="B334" s="25"/>
      <c r="C334" s="25"/>
      <c r="D334" s="25"/>
      <c r="E334" s="80">
        <v>330</v>
      </c>
      <c r="F334" s="84">
        <v>42708</v>
      </c>
      <c r="G334" s="82">
        <v>0</v>
      </c>
      <c r="H334" s="82">
        <v>0</v>
      </c>
      <c r="I334" s="157"/>
      <c r="J334" s="31"/>
    </row>
    <row r="335" spans="2:10" hidden="1" x14ac:dyDescent="0.15">
      <c r="B335" s="25"/>
      <c r="C335" s="25"/>
      <c r="D335" s="25"/>
      <c r="E335" s="80">
        <v>331</v>
      </c>
      <c r="F335" s="84">
        <v>42709</v>
      </c>
      <c r="G335" s="82">
        <v>0</v>
      </c>
      <c r="H335" s="82">
        <v>0</v>
      </c>
      <c r="I335" s="157"/>
      <c r="J335" s="31"/>
    </row>
    <row r="336" spans="2:10" hidden="1" x14ac:dyDescent="0.15">
      <c r="B336" s="25"/>
      <c r="C336" s="25"/>
      <c r="D336" s="25"/>
      <c r="E336" s="80">
        <v>332</v>
      </c>
      <c r="F336" s="84">
        <v>42710</v>
      </c>
      <c r="G336" s="82">
        <v>0</v>
      </c>
      <c r="H336" s="82">
        <v>0</v>
      </c>
      <c r="I336" s="157"/>
      <c r="J336" s="31"/>
    </row>
    <row r="337" spans="2:10" hidden="1" x14ac:dyDescent="0.15">
      <c r="B337" s="25"/>
      <c r="C337" s="25"/>
      <c r="D337" s="25"/>
      <c r="E337" s="80">
        <v>333</v>
      </c>
      <c r="F337" s="84">
        <v>42711</v>
      </c>
      <c r="G337" s="82">
        <v>0</v>
      </c>
      <c r="H337" s="82">
        <v>0</v>
      </c>
      <c r="I337" s="157"/>
      <c r="J337" s="31"/>
    </row>
    <row r="338" spans="2:10" hidden="1" x14ac:dyDescent="0.15">
      <c r="B338" s="25"/>
      <c r="C338" s="25"/>
      <c r="D338" s="25"/>
      <c r="E338" s="80">
        <v>334</v>
      </c>
      <c r="F338" s="84">
        <v>42712</v>
      </c>
      <c r="G338" s="82">
        <v>0</v>
      </c>
      <c r="H338" s="82">
        <v>0</v>
      </c>
      <c r="I338" s="157"/>
      <c r="J338" s="31"/>
    </row>
    <row r="339" spans="2:10" hidden="1" x14ac:dyDescent="0.15">
      <c r="B339" s="25"/>
      <c r="C339" s="25"/>
      <c r="D339" s="25"/>
      <c r="E339" s="80">
        <v>335</v>
      </c>
      <c r="F339" s="84">
        <v>42713</v>
      </c>
      <c r="G339" s="82">
        <v>0</v>
      </c>
      <c r="H339" s="82">
        <v>0</v>
      </c>
      <c r="I339" s="157"/>
      <c r="J339" s="31"/>
    </row>
    <row r="340" spans="2:10" hidden="1" x14ac:dyDescent="0.15">
      <c r="B340" s="25"/>
      <c r="C340" s="25"/>
      <c r="D340" s="25"/>
      <c r="E340" s="80">
        <v>336</v>
      </c>
      <c r="F340" s="84">
        <v>42714</v>
      </c>
      <c r="G340" s="82">
        <v>0</v>
      </c>
      <c r="H340" s="82">
        <v>0</v>
      </c>
      <c r="I340" s="157"/>
      <c r="J340" s="31"/>
    </row>
    <row r="341" spans="2:10" hidden="1" x14ac:dyDescent="0.15">
      <c r="B341" s="25"/>
      <c r="C341" s="25"/>
      <c r="D341" s="25"/>
      <c r="E341" s="80">
        <v>337</v>
      </c>
      <c r="F341" s="84">
        <v>42715</v>
      </c>
      <c r="G341" s="82">
        <v>0</v>
      </c>
      <c r="H341" s="82">
        <v>0</v>
      </c>
      <c r="I341" s="157"/>
      <c r="J341" s="31"/>
    </row>
    <row r="342" spans="2:10" hidden="1" x14ac:dyDescent="0.15">
      <c r="B342" s="25"/>
      <c r="C342" s="25"/>
      <c r="D342" s="25"/>
      <c r="E342" s="80">
        <v>338</v>
      </c>
      <c r="F342" s="84">
        <v>42716</v>
      </c>
      <c r="G342" s="82">
        <v>0</v>
      </c>
      <c r="H342" s="82">
        <v>0</v>
      </c>
      <c r="I342" s="157"/>
      <c r="J342" s="31"/>
    </row>
    <row r="343" spans="2:10" hidden="1" x14ac:dyDescent="0.15">
      <c r="B343" s="25"/>
      <c r="C343" s="25"/>
      <c r="D343" s="25"/>
      <c r="E343" s="80">
        <v>339</v>
      </c>
      <c r="F343" s="84">
        <v>42717</v>
      </c>
      <c r="G343" s="82">
        <v>0</v>
      </c>
      <c r="H343" s="82">
        <v>0</v>
      </c>
      <c r="I343" s="157"/>
      <c r="J343" s="31"/>
    </row>
    <row r="344" spans="2:10" hidden="1" x14ac:dyDescent="0.15">
      <c r="B344" s="25"/>
      <c r="C344" s="25"/>
      <c r="D344" s="25"/>
      <c r="E344" s="80">
        <v>340</v>
      </c>
      <c r="F344" s="84">
        <v>42718</v>
      </c>
      <c r="G344" s="82">
        <v>0</v>
      </c>
      <c r="H344" s="82">
        <v>0</v>
      </c>
      <c r="I344" s="157"/>
      <c r="J344" s="31"/>
    </row>
    <row r="345" spans="2:10" hidden="1" x14ac:dyDescent="0.15">
      <c r="B345" s="25"/>
      <c r="C345" s="25"/>
      <c r="D345" s="25"/>
      <c r="E345" s="80">
        <v>341</v>
      </c>
      <c r="F345" s="84">
        <v>42719</v>
      </c>
      <c r="G345" s="82">
        <v>0</v>
      </c>
      <c r="H345" s="82">
        <v>0</v>
      </c>
      <c r="I345" s="157"/>
      <c r="J345" s="31"/>
    </row>
    <row r="346" spans="2:10" hidden="1" x14ac:dyDescent="0.15">
      <c r="B346" s="25"/>
      <c r="C346" s="25"/>
      <c r="D346" s="25"/>
      <c r="E346" s="80">
        <v>342</v>
      </c>
      <c r="F346" s="84">
        <v>42720</v>
      </c>
      <c r="G346" s="82">
        <v>0</v>
      </c>
      <c r="H346" s="82">
        <v>0</v>
      </c>
      <c r="I346" s="157"/>
      <c r="J346" s="31"/>
    </row>
    <row r="347" spans="2:10" hidden="1" x14ac:dyDescent="0.15">
      <c r="B347" s="25"/>
      <c r="C347" s="25"/>
      <c r="D347" s="25"/>
      <c r="E347" s="80">
        <v>343</v>
      </c>
      <c r="F347" s="84">
        <v>42721</v>
      </c>
      <c r="G347" s="82">
        <v>0</v>
      </c>
      <c r="H347" s="82">
        <v>0</v>
      </c>
      <c r="I347" s="157"/>
      <c r="J347" s="31"/>
    </row>
    <row r="348" spans="2:10" hidden="1" x14ac:dyDescent="0.15">
      <c r="B348" s="25"/>
      <c r="C348" s="25"/>
      <c r="D348" s="25"/>
      <c r="E348" s="80">
        <v>344</v>
      </c>
      <c r="F348" s="84">
        <v>42722</v>
      </c>
      <c r="G348" s="82">
        <v>0</v>
      </c>
      <c r="H348" s="82">
        <v>0</v>
      </c>
      <c r="I348" s="157"/>
      <c r="J348" s="31"/>
    </row>
    <row r="349" spans="2:10" hidden="1" x14ac:dyDescent="0.15">
      <c r="B349" s="25"/>
      <c r="C349" s="25"/>
      <c r="D349" s="25"/>
      <c r="E349" s="80">
        <v>345</v>
      </c>
      <c r="F349" s="84">
        <v>42723</v>
      </c>
      <c r="G349" s="82">
        <v>0</v>
      </c>
      <c r="H349" s="82">
        <v>0</v>
      </c>
      <c r="I349" s="157"/>
      <c r="J349" s="31"/>
    </row>
    <row r="350" spans="2:10" hidden="1" x14ac:dyDescent="0.15">
      <c r="B350" s="25"/>
      <c r="C350" s="25"/>
      <c r="D350" s="25"/>
      <c r="E350" s="80">
        <v>346</v>
      </c>
      <c r="F350" s="84">
        <v>42724</v>
      </c>
      <c r="G350" s="82">
        <v>0</v>
      </c>
      <c r="H350" s="82">
        <v>0</v>
      </c>
      <c r="I350" s="157"/>
      <c r="J350" s="31"/>
    </row>
    <row r="351" spans="2:10" hidden="1" x14ac:dyDescent="0.15">
      <c r="B351" s="25"/>
      <c r="C351" s="25"/>
      <c r="D351" s="25"/>
      <c r="E351" s="80">
        <v>347</v>
      </c>
      <c r="F351" s="84">
        <v>42725</v>
      </c>
      <c r="G351" s="82">
        <v>0</v>
      </c>
      <c r="H351" s="82">
        <v>0</v>
      </c>
      <c r="I351" s="157"/>
      <c r="J351" s="31"/>
    </row>
    <row r="352" spans="2:10" hidden="1" x14ac:dyDescent="0.15">
      <c r="B352" s="25"/>
      <c r="C352" s="25"/>
      <c r="D352" s="25"/>
      <c r="E352" s="80">
        <v>348</v>
      </c>
      <c r="F352" s="84">
        <v>42726</v>
      </c>
      <c r="G352" s="82">
        <v>0</v>
      </c>
      <c r="H352" s="82">
        <v>0</v>
      </c>
      <c r="I352" s="157"/>
      <c r="J352" s="31"/>
    </row>
    <row r="353" spans="2:10" hidden="1" x14ac:dyDescent="0.15">
      <c r="B353" s="25"/>
      <c r="C353" s="25"/>
      <c r="D353" s="25"/>
      <c r="E353" s="80">
        <v>349</v>
      </c>
      <c r="F353" s="84">
        <v>42727</v>
      </c>
      <c r="G353" s="82">
        <v>0</v>
      </c>
      <c r="H353" s="82">
        <v>0</v>
      </c>
      <c r="I353" s="157"/>
      <c r="J353" s="31"/>
    </row>
    <row r="354" spans="2:10" hidden="1" x14ac:dyDescent="0.15">
      <c r="B354" s="25"/>
      <c r="C354" s="25"/>
      <c r="D354" s="25"/>
      <c r="E354" s="80">
        <v>350</v>
      </c>
      <c r="F354" s="84">
        <v>42728</v>
      </c>
      <c r="G354" s="82">
        <v>0</v>
      </c>
      <c r="H354" s="82">
        <v>0</v>
      </c>
      <c r="I354" s="157"/>
      <c r="J354" s="31"/>
    </row>
    <row r="355" spans="2:10" hidden="1" x14ac:dyDescent="0.15">
      <c r="B355" s="25"/>
      <c r="C355" s="25"/>
      <c r="D355" s="25"/>
      <c r="E355" s="80">
        <v>351</v>
      </c>
      <c r="F355" s="84">
        <v>42729</v>
      </c>
      <c r="G355" s="82">
        <v>0</v>
      </c>
      <c r="H355" s="82">
        <v>0</v>
      </c>
      <c r="I355" s="157"/>
      <c r="J355" s="31"/>
    </row>
    <row r="356" spans="2:10" hidden="1" x14ac:dyDescent="0.15">
      <c r="B356" s="25"/>
      <c r="C356" s="25"/>
      <c r="D356" s="25"/>
      <c r="E356" s="80">
        <v>352</v>
      </c>
      <c r="F356" s="84">
        <v>42730</v>
      </c>
      <c r="G356" s="82">
        <v>0</v>
      </c>
      <c r="H356" s="82">
        <v>0</v>
      </c>
      <c r="I356" s="157"/>
      <c r="J356" s="31"/>
    </row>
    <row r="357" spans="2:10" hidden="1" x14ac:dyDescent="0.15">
      <c r="B357" s="25"/>
      <c r="C357" s="25"/>
      <c r="D357" s="25"/>
      <c r="E357" s="80">
        <v>353</v>
      </c>
      <c r="F357" s="84">
        <v>42731</v>
      </c>
      <c r="G357" s="82">
        <v>0</v>
      </c>
      <c r="H357" s="82">
        <v>0</v>
      </c>
      <c r="I357" s="157"/>
      <c r="J357" s="31"/>
    </row>
    <row r="358" spans="2:10" hidden="1" x14ac:dyDescent="0.15">
      <c r="B358" s="25"/>
      <c r="C358" s="25"/>
      <c r="D358" s="25"/>
      <c r="E358" s="80">
        <v>354</v>
      </c>
      <c r="F358" s="84">
        <v>42732</v>
      </c>
      <c r="G358" s="82">
        <v>0</v>
      </c>
      <c r="H358" s="82">
        <v>0</v>
      </c>
      <c r="I358" s="157"/>
      <c r="J358" s="31"/>
    </row>
    <row r="359" spans="2:10" hidden="1" x14ac:dyDescent="0.15">
      <c r="B359" s="25"/>
      <c r="C359" s="25"/>
      <c r="D359" s="25"/>
      <c r="E359" s="80">
        <v>355</v>
      </c>
      <c r="F359" s="84">
        <v>42733</v>
      </c>
      <c r="G359" s="82">
        <v>0</v>
      </c>
      <c r="H359" s="82">
        <v>0</v>
      </c>
      <c r="I359" s="157"/>
      <c r="J359" s="31"/>
    </row>
    <row r="360" spans="2:10" hidden="1" x14ac:dyDescent="0.15">
      <c r="B360" s="25"/>
      <c r="C360" s="25"/>
      <c r="D360" s="25"/>
      <c r="E360" s="80">
        <v>356</v>
      </c>
      <c r="F360" s="84">
        <v>42734</v>
      </c>
      <c r="G360" s="82">
        <v>0</v>
      </c>
      <c r="H360" s="82">
        <v>0</v>
      </c>
      <c r="I360" s="157"/>
      <c r="J360" s="31"/>
    </row>
    <row r="361" spans="2:10" hidden="1" x14ac:dyDescent="0.15">
      <c r="B361" s="25"/>
      <c r="C361" s="25"/>
      <c r="D361" s="25"/>
      <c r="E361" s="80">
        <v>357</v>
      </c>
      <c r="F361" s="84">
        <v>42735</v>
      </c>
      <c r="G361" s="82">
        <v>0</v>
      </c>
      <c r="H361" s="82">
        <v>0</v>
      </c>
      <c r="I361" s="157"/>
      <c r="J361" s="31"/>
    </row>
    <row r="362" spans="2:10" hidden="1" x14ac:dyDescent="0.15">
      <c r="B362" s="25"/>
      <c r="C362" s="25"/>
      <c r="D362" s="25"/>
      <c r="E362" s="80">
        <v>358</v>
      </c>
      <c r="F362" s="84">
        <v>42736</v>
      </c>
      <c r="G362" s="82">
        <v>0</v>
      </c>
      <c r="H362" s="82">
        <v>0</v>
      </c>
      <c r="I362" s="157"/>
      <c r="J362" s="31"/>
    </row>
    <row r="363" spans="2:10" hidden="1" x14ac:dyDescent="0.15">
      <c r="B363" s="25"/>
      <c r="C363" s="25"/>
      <c r="D363" s="25"/>
      <c r="E363" s="80">
        <v>359</v>
      </c>
      <c r="F363" s="84">
        <v>42737</v>
      </c>
      <c r="G363" s="82">
        <v>0</v>
      </c>
      <c r="H363" s="82">
        <v>0</v>
      </c>
      <c r="I363" s="157"/>
      <c r="J363" s="31"/>
    </row>
    <row r="364" spans="2:10" hidden="1" x14ac:dyDescent="0.15">
      <c r="B364" s="25"/>
      <c r="C364" s="25"/>
      <c r="D364" s="25"/>
      <c r="E364" s="80">
        <v>360</v>
      </c>
      <c r="F364" s="84">
        <v>42738</v>
      </c>
      <c r="G364" s="82">
        <v>0</v>
      </c>
      <c r="H364" s="82">
        <v>0</v>
      </c>
      <c r="I364" s="157"/>
      <c r="J364" s="31"/>
    </row>
    <row r="365" spans="2:10" hidden="1" x14ac:dyDescent="0.15">
      <c r="B365" s="25"/>
      <c r="C365" s="25"/>
      <c r="D365" s="25"/>
      <c r="E365" s="80">
        <v>361</v>
      </c>
      <c r="F365" s="84">
        <v>42739</v>
      </c>
      <c r="G365" s="82">
        <v>0</v>
      </c>
      <c r="H365" s="82">
        <v>0</v>
      </c>
      <c r="I365" s="157"/>
      <c r="J365" s="31"/>
    </row>
    <row r="366" spans="2:10" hidden="1" x14ac:dyDescent="0.15">
      <c r="B366" s="25"/>
      <c r="C366" s="25"/>
      <c r="D366" s="25"/>
      <c r="E366" s="80">
        <v>362</v>
      </c>
      <c r="F366" s="84">
        <v>42740</v>
      </c>
      <c r="G366" s="82">
        <v>0</v>
      </c>
      <c r="H366" s="82">
        <v>0</v>
      </c>
      <c r="I366" s="157"/>
      <c r="J366" s="31"/>
    </row>
    <row r="367" spans="2:10" hidden="1" x14ac:dyDescent="0.15">
      <c r="B367" s="25"/>
      <c r="C367" s="25"/>
      <c r="D367" s="25"/>
      <c r="E367" s="80">
        <v>363</v>
      </c>
      <c r="F367" s="84">
        <v>42741</v>
      </c>
      <c r="G367" s="82">
        <v>0</v>
      </c>
      <c r="H367" s="82">
        <v>0</v>
      </c>
      <c r="I367" s="157"/>
      <c r="J367" s="31"/>
    </row>
    <row r="368" spans="2:10" hidden="1" x14ac:dyDescent="0.15">
      <c r="B368" s="25"/>
      <c r="C368" s="25"/>
      <c r="D368" s="25"/>
      <c r="E368" s="80">
        <v>364</v>
      </c>
      <c r="F368" s="84">
        <v>42742</v>
      </c>
      <c r="G368" s="82">
        <v>0</v>
      </c>
      <c r="H368" s="82">
        <v>0</v>
      </c>
      <c r="I368" s="157"/>
      <c r="J368" s="31"/>
    </row>
    <row r="369" spans="2:10" hidden="1" x14ac:dyDescent="0.15">
      <c r="B369" s="25"/>
      <c r="C369" s="25"/>
      <c r="D369" s="25"/>
      <c r="E369" s="80">
        <v>365</v>
      </c>
      <c r="F369" s="84">
        <v>42743</v>
      </c>
      <c r="G369" s="82">
        <v>0</v>
      </c>
      <c r="H369" s="82">
        <v>0</v>
      </c>
      <c r="I369" s="157"/>
      <c r="J369" s="31"/>
    </row>
    <row r="370" spans="2:10" hidden="1" x14ac:dyDescent="0.15">
      <c r="B370" s="25"/>
      <c r="C370" s="25"/>
      <c r="D370" s="25"/>
      <c r="E370" s="80">
        <v>366</v>
      </c>
      <c r="F370" s="84">
        <v>42744</v>
      </c>
      <c r="G370" s="82">
        <v>0</v>
      </c>
      <c r="H370" s="82">
        <v>0</v>
      </c>
      <c r="I370" s="157"/>
      <c r="J370" s="31"/>
    </row>
    <row r="371" spans="2:10" hidden="1" x14ac:dyDescent="0.15">
      <c r="B371" s="25"/>
      <c r="C371" s="25"/>
      <c r="D371" s="25"/>
      <c r="E371" s="80">
        <v>367</v>
      </c>
      <c r="F371" s="84">
        <v>42745</v>
      </c>
      <c r="G371" s="82">
        <v>0</v>
      </c>
      <c r="H371" s="82">
        <v>0</v>
      </c>
      <c r="I371" s="157"/>
      <c r="J371" s="31"/>
    </row>
    <row r="372" spans="2:10" hidden="1" x14ac:dyDescent="0.15">
      <c r="B372" s="25"/>
      <c r="C372" s="25"/>
      <c r="D372" s="25"/>
      <c r="E372" s="80">
        <v>368</v>
      </c>
      <c r="F372" s="84">
        <v>42746</v>
      </c>
      <c r="G372" s="82">
        <v>0</v>
      </c>
      <c r="H372" s="82">
        <v>0</v>
      </c>
      <c r="I372" s="157"/>
      <c r="J372" s="31"/>
    </row>
    <row r="373" spans="2:10" hidden="1" x14ac:dyDescent="0.15">
      <c r="B373" s="25"/>
      <c r="C373" s="25"/>
      <c r="D373" s="25"/>
      <c r="E373" s="80">
        <v>369</v>
      </c>
      <c r="F373" s="84">
        <v>42747</v>
      </c>
      <c r="G373" s="82">
        <v>0</v>
      </c>
      <c r="H373" s="82">
        <v>0</v>
      </c>
      <c r="I373" s="157"/>
      <c r="J373" s="31"/>
    </row>
    <row r="374" spans="2:10" hidden="1" x14ac:dyDescent="0.15">
      <c r="B374" s="25"/>
      <c r="C374" s="25"/>
      <c r="D374" s="25"/>
      <c r="E374" s="80">
        <v>370</v>
      </c>
      <c r="F374" s="84">
        <v>42748</v>
      </c>
      <c r="G374" s="82">
        <v>0</v>
      </c>
      <c r="H374" s="82">
        <v>0</v>
      </c>
      <c r="I374" s="157"/>
      <c r="J374" s="31"/>
    </row>
    <row r="375" spans="2:10" hidden="1" x14ac:dyDescent="0.15">
      <c r="B375" s="25"/>
      <c r="C375" s="25"/>
      <c r="D375" s="25"/>
      <c r="E375" s="80">
        <v>371</v>
      </c>
      <c r="F375" s="84">
        <v>42749</v>
      </c>
      <c r="G375" s="82">
        <v>0</v>
      </c>
      <c r="H375" s="82">
        <v>0</v>
      </c>
      <c r="I375" s="157"/>
      <c r="J375" s="31"/>
    </row>
    <row r="376" spans="2:10" hidden="1" x14ac:dyDescent="0.15">
      <c r="B376" s="25"/>
      <c r="C376" s="25"/>
      <c r="D376" s="25"/>
      <c r="E376" s="80">
        <v>372</v>
      </c>
      <c r="F376" s="84">
        <v>42750</v>
      </c>
      <c r="G376" s="82">
        <v>0</v>
      </c>
      <c r="H376" s="82">
        <v>0</v>
      </c>
      <c r="I376" s="157"/>
      <c r="J376" s="31"/>
    </row>
    <row r="377" spans="2:10" hidden="1" x14ac:dyDescent="0.15">
      <c r="B377" s="25"/>
      <c r="C377" s="25"/>
      <c r="D377" s="25"/>
      <c r="E377" s="80">
        <v>373</v>
      </c>
      <c r="F377" s="84">
        <v>42751</v>
      </c>
      <c r="G377" s="82">
        <v>0</v>
      </c>
      <c r="H377" s="82">
        <v>0</v>
      </c>
      <c r="I377" s="157"/>
      <c r="J377" s="31"/>
    </row>
    <row r="378" spans="2:10" hidden="1" x14ac:dyDescent="0.15">
      <c r="B378" s="25"/>
      <c r="C378" s="25"/>
      <c r="D378" s="25"/>
      <c r="E378" s="80">
        <v>374</v>
      </c>
      <c r="F378" s="84">
        <v>42752</v>
      </c>
      <c r="G378" s="82">
        <v>0</v>
      </c>
      <c r="H378" s="82">
        <v>0</v>
      </c>
      <c r="I378" s="157"/>
      <c r="J378" s="31"/>
    </row>
    <row r="379" spans="2:10" hidden="1" x14ac:dyDescent="0.15">
      <c r="B379" s="25"/>
      <c r="C379" s="25"/>
      <c r="D379" s="25"/>
      <c r="E379" s="80">
        <v>375</v>
      </c>
      <c r="F379" s="84">
        <v>42753</v>
      </c>
      <c r="G379" s="82">
        <v>0</v>
      </c>
      <c r="H379" s="82">
        <v>0</v>
      </c>
      <c r="I379" s="157"/>
      <c r="J379" s="31"/>
    </row>
    <row r="380" spans="2:10" hidden="1" x14ac:dyDescent="0.15">
      <c r="B380" s="25"/>
      <c r="C380" s="25"/>
      <c r="D380" s="25"/>
      <c r="E380" s="80">
        <v>376</v>
      </c>
      <c r="F380" s="84">
        <v>42754</v>
      </c>
      <c r="G380" s="82">
        <v>0</v>
      </c>
      <c r="H380" s="82">
        <v>0</v>
      </c>
      <c r="I380" s="157"/>
      <c r="J380" s="31"/>
    </row>
    <row r="381" spans="2:10" hidden="1" x14ac:dyDescent="0.15">
      <c r="B381" s="25"/>
      <c r="C381" s="25"/>
      <c r="D381" s="25"/>
      <c r="E381" s="80">
        <v>377</v>
      </c>
      <c r="F381" s="84">
        <v>42755</v>
      </c>
      <c r="G381" s="82">
        <v>0</v>
      </c>
      <c r="H381" s="82">
        <v>0</v>
      </c>
      <c r="I381" s="157"/>
      <c r="J381" s="31"/>
    </row>
    <row r="382" spans="2:10" hidden="1" x14ac:dyDescent="0.15">
      <c r="B382" s="25"/>
      <c r="C382" s="25"/>
      <c r="D382" s="25"/>
      <c r="E382" s="80">
        <v>378</v>
      </c>
      <c r="F382" s="84">
        <v>42756</v>
      </c>
      <c r="G382" s="82">
        <v>0</v>
      </c>
      <c r="H382" s="82">
        <v>0</v>
      </c>
      <c r="I382" s="157"/>
      <c r="J382" s="31"/>
    </row>
    <row r="383" spans="2:10" hidden="1" x14ac:dyDescent="0.15">
      <c r="B383" s="25"/>
      <c r="C383" s="25"/>
      <c r="D383" s="25"/>
      <c r="E383" s="80">
        <v>379</v>
      </c>
      <c r="F383" s="84">
        <v>42757</v>
      </c>
      <c r="G383" s="82">
        <v>0</v>
      </c>
      <c r="H383" s="82">
        <v>0</v>
      </c>
      <c r="I383" s="157"/>
      <c r="J383" s="31"/>
    </row>
    <row r="384" spans="2:10" hidden="1" x14ac:dyDescent="0.15">
      <c r="B384" s="25"/>
      <c r="C384" s="25"/>
      <c r="D384" s="25"/>
      <c r="E384" s="80">
        <v>380</v>
      </c>
      <c r="F384" s="84">
        <v>42758</v>
      </c>
      <c r="G384" s="82">
        <v>0</v>
      </c>
      <c r="H384" s="82">
        <v>0</v>
      </c>
      <c r="I384" s="157"/>
      <c r="J384" s="31"/>
    </row>
    <row r="385" spans="2:10" hidden="1" x14ac:dyDescent="0.15">
      <c r="B385" s="25"/>
      <c r="C385" s="25"/>
      <c r="D385" s="25"/>
      <c r="E385" s="80">
        <v>381</v>
      </c>
      <c r="F385" s="84">
        <v>42759</v>
      </c>
      <c r="G385" s="82">
        <v>0</v>
      </c>
      <c r="H385" s="82">
        <v>0</v>
      </c>
      <c r="I385" s="157"/>
      <c r="J385" s="31"/>
    </row>
    <row r="386" spans="2:10" hidden="1" x14ac:dyDescent="0.15">
      <c r="B386" s="25"/>
      <c r="C386" s="25"/>
      <c r="D386" s="25"/>
      <c r="E386" s="80">
        <v>382</v>
      </c>
      <c r="F386" s="84">
        <v>42760</v>
      </c>
      <c r="G386" s="82">
        <v>0</v>
      </c>
      <c r="H386" s="82">
        <v>0</v>
      </c>
      <c r="I386" s="157"/>
      <c r="J386" s="31"/>
    </row>
    <row r="387" spans="2:10" hidden="1" x14ac:dyDescent="0.15">
      <c r="B387" s="25"/>
      <c r="C387" s="25"/>
      <c r="D387" s="25"/>
      <c r="E387" s="80">
        <v>383</v>
      </c>
      <c r="F387" s="84">
        <v>42761</v>
      </c>
      <c r="G387" s="82">
        <v>0</v>
      </c>
      <c r="H387" s="82">
        <v>0</v>
      </c>
      <c r="I387" s="157"/>
      <c r="J387" s="31"/>
    </row>
    <row r="388" spans="2:10" hidden="1" x14ac:dyDescent="0.15">
      <c r="B388" s="25"/>
      <c r="C388" s="25"/>
      <c r="D388" s="25"/>
      <c r="E388" s="80">
        <v>384</v>
      </c>
      <c r="F388" s="84">
        <v>42762</v>
      </c>
      <c r="G388" s="82">
        <v>0</v>
      </c>
      <c r="H388" s="82">
        <v>0</v>
      </c>
      <c r="I388" s="157"/>
      <c r="J388" s="31"/>
    </row>
    <row r="389" spans="2:10" hidden="1" x14ac:dyDescent="0.15">
      <c r="B389" s="25"/>
      <c r="C389" s="25"/>
      <c r="D389" s="25"/>
      <c r="E389" s="80">
        <v>385</v>
      </c>
      <c r="F389" s="84">
        <v>42763</v>
      </c>
      <c r="G389" s="82">
        <v>0</v>
      </c>
      <c r="H389" s="82">
        <v>0</v>
      </c>
      <c r="I389" s="157"/>
      <c r="J389" s="31"/>
    </row>
    <row r="390" spans="2:10" hidden="1" x14ac:dyDescent="0.15">
      <c r="B390" s="25"/>
      <c r="C390" s="25"/>
      <c r="D390" s="25"/>
      <c r="E390" s="80">
        <v>386</v>
      </c>
      <c r="F390" s="84">
        <v>42764</v>
      </c>
      <c r="G390" s="82">
        <v>0</v>
      </c>
      <c r="H390" s="82">
        <v>0</v>
      </c>
      <c r="I390" s="157"/>
      <c r="J390" s="31"/>
    </row>
    <row r="391" spans="2:10" hidden="1" x14ac:dyDescent="0.15">
      <c r="B391" s="25"/>
      <c r="C391" s="25"/>
      <c r="D391" s="25"/>
      <c r="E391" s="80">
        <v>387</v>
      </c>
      <c r="F391" s="84">
        <v>42765</v>
      </c>
      <c r="G391" s="82">
        <v>0</v>
      </c>
      <c r="H391" s="82">
        <v>0</v>
      </c>
      <c r="I391" s="157"/>
      <c r="J391" s="31"/>
    </row>
    <row r="392" spans="2:10" hidden="1" x14ac:dyDescent="0.15">
      <c r="B392" s="25"/>
      <c r="C392" s="25"/>
      <c r="D392" s="25"/>
      <c r="E392" s="80">
        <v>388</v>
      </c>
      <c r="F392" s="84">
        <v>42766</v>
      </c>
      <c r="G392" s="82">
        <v>0</v>
      </c>
      <c r="H392" s="82">
        <v>0</v>
      </c>
      <c r="I392" s="157"/>
      <c r="J392" s="31"/>
    </row>
    <row r="393" spans="2:10" hidden="1" x14ac:dyDescent="0.15">
      <c r="B393" s="25"/>
      <c r="C393" s="25"/>
      <c r="D393" s="25"/>
      <c r="E393" s="80">
        <v>389</v>
      </c>
      <c r="F393" s="84">
        <v>42767</v>
      </c>
      <c r="G393" s="82">
        <v>0</v>
      </c>
      <c r="H393" s="82">
        <v>0</v>
      </c>
      <c r="I393" s="157"/>
      <c r="J393" s="31"/>
    </row>
    <row r="394" spans="2:10" hidden="1" x14ac:dyDescent="0.15">
      <c r="B394" s="25"/>
      <c r="C394" s="25"/>
      <c r="D394" s="25"/>
      <c r="E394" s="80">
        <v>390</v>
      </c>
      <c r="F394" s="84">
        <v>42768</v>
      </c>
      <c r="G394" s="82">
        <v>0</v>
      </c>
      <c r="H394" s="82">
        <v>0</v>
      </c>
      <c r="I394" s="157"/>
      <c r="J394" s="31"/>
    </row>
    <row r="395" spans="2:10" hidden="1" x14ac:dyDescent="0.15">
      <c r="B395" s="25"/>
      <c r="C395" s="25"/>
      <c r="D395" s="25"/>
      <c r="E395" s="80">
        <v>391</v>
      </c>
      <c r="F395" s="84">
        <v>42769</v>
      </c>
      <c r="G395" s="82">
        <v>0</v>
      </c>
      <c r="H395" s="82">
        <v>0</v>
      </c>
      <c r="I395" s="157"/>
      <c r="J395" s="31"/>
    </row>
    <row r="396" spans="2:10" hidden="1" x14ac:dyDescent="0.15">
      <c r="B396" s="25"/>
      <c r="C396" s="25"/>
      <c r="D396" s="25"/>
      <c r="E396" s="80">
        <v>392</v>
      </c>
      <c r="F396" s="84">
        <v>42770</v>
      </c>
      <c r="G396" s="82">
        <v>0</v>
      </c>
      <c r="H396" s="82">
        <v>0</v>
      </c>
      <c r="I396" s="157"/>
      <c r="J396" s="31"/>
    </row>
    <row r="397" spans="2:10" hidden="1" x14ac:dyDescent="0.15">
      <c r="B397" s="25"/>
      <c r="C397" s="25"/>
      <c r="D397" s="25"/>
      <c r="E397" s="80">
        <v>393</v>
      </c>
      <c r="F397" s="84">
        <v>42771</v>
      </c>
      <c r="G397" s="82">
        <v>0</v>
      </c>
      <c r="H397" s="82">
        <v>0</v>
      </c>
      <c r="I397" s="157"/>
      <c r="J397" s="31"/>
    </row>
    <row r="398" spans="2:10" hidden="1" x14ac:dyDescent="0.15">
      <c r="B398" s="25"/>
      <c r="C398" s="25"/>
      <c r="D398" s="25"/>
      <c r="E398" s="80">
        <v>394</v>
      </c>
      <c r="F398" s="84">
        <v>42772</v>
      </c>
      <c r="G398" s="82">
        <v>0</v>
      </c>
      <c r="H398" s="82">
        <v>0</v>
      </c>
      <c r="I398" s="157"/>
      <c r="J398" s="31"/>
    </row>
    <row r="399" spans="2:10" hidden="1" x14ac:dyDescent="0.15">
      <c r="B399" s="25"/>
      <c r="C399" s="25"/>
      <c r="D399" s="25"/>
      <c r="E399" s="80">
        <v>395</v>
      </c>
      <c r="F399" s="84">
        <v>42773</v>
      </c>
      <c r="G399" s="82">
        <v>0</v>
      </c>
      <c r="H399" s="82">
        <v>0</v>
      </c>
      <c r="I399" s="157"/>
      <c r="J399" s="31"/>
    </row>
    <row r="400" spans="2:10" hidden="1" x14ac:dyDescent="0.15">
      <c r="B400" s="25"/>
      <c r="C400" s="25"/>
      <c r="D400" s="25"/>
      <c r="E400" s="80">
        <v>396</v>
      </c>
      <c r="F400" s="84">
        <v>42774</v>
      </c>
      <c r="G400" s="82">
        <v>0</v>
      </c>
      <c r="H400" s="82">
        <v>0</v>
      </c>
      <c r="I400" s="157"/>
      <c r="J400" s="31"/>
    </row>
    <row r="401" spans="2:10" hidden="1" x14ac:dyDescent="0.15">
      <c r="B401" s="25"/>
      <c r="C401" s="25"/>
      <c r="D401" s="25"/>
      <c r="E401" s="80">
        <v>397</v>
      </c>
      <c r="F401" s="84">
        <v>42775</v>
      </c>
      <c r="G401" s="82">
        <v>0</v>
      </c>
      <c r="H401" s="82">
        <v>0</v>
      </c>
      <c r="I401" s="157"/>
      <c r="J401" s="31"/>
    </row>
    <row r="402" spans="2:10" hidden="1" x14ac:dyDescent="0.15">
      <c r="B402" s="25"/>
      <c r="C402" s="25"/>
      <c r="D402" s="25"/>
      <c r="E402" s="80">
        <v>398</v>
      </c>
      <c r="F402" s="84">
        <v>42776</v>
      </c>
      <c r="G402" s="82">
        <v>0</v>
      </c>
      <c r="H402" s="82">
        <v>0</v>
      </c>
      <c r="I402" s="157"/>
      <c r="J402" s="31"/>
    </row>
    <row r="403" spans="2:10" hidden="1" x14ac:dyDescent="0.15">
      <c r="B403" s="25"/>
      <c r="C403" s="25"/>
      <c r="D403" s="25"/>
      <c r="E403" s="80">
        <v>399</v>
      </c>
      <c r="F403" s="84">
        <v>42777</v>
      </c>
      <c r="G403" s="82">
        <v>0</v>
      </c>
      <c r="H403" s="82">
        <v>0</v>
      </c>
      <c r="I403" s="157"/>
      <c r="J403" s="31"/>
    </row>
    <row r="404" spans="2:10" hidden="1" x14ac:dyDescent="0.15">
      <c r="B404" s="25"/>
      <c r="C404" s="25"/>
      <c r="D404" s="25"/>
      <c r="E404" s="80">
        <v>400</v>
      </c>
      <c r="F404" s="84">
        <v>42778</v>
      </c>
      <c r="G404" s="82">
        <v>0</v>
      </c>
      <c r="H404" s="82">
        <v>0</v>
      </c>
      <c r="I404" s="157"/>
      <c r="J404" s="31"/>
    </row>
    <row r="405" spans="2:10" hidden="1" x14ac:dyDescent="0.15">
      <c r="B405" s="25"/>
      <c r="C405" s="25"/>
      <c r="D405" s="25"/>
      <c r="E405" s="80">
        <v>401</v>
      </c>
      <c r="F405" s="84">
        <v>42779</v>
      </c>
      <c r="G405" s="82">
        <v>0</v>
      </c>
      <c r="H405" s="82">
        <v>0</v>
      </c>
      <c r="I405" s="157"/>
      <c r="J405" s="31"/>
    </row>
    <row r="406" spans="2:10" hidden="1" x14ac:dyDescent="0.15">
      <c r="B406" s="25"/>
      <c r="C406" s="25"/>
      <c r="D406" s="25"/>
      <c r="E406" s="80">
        <v>402</v>
      </c>
      <c r="F406" s="84">
        <v>42780</v>
      </c>
      <c r="G406" s="82">
        <v>0</v>
      </c>
      <c r="H406" s="82">
        <v>0</v>
      </c>
      <c r="I406" s="157"/>
      <c r="J406" s="31"/>
    </row>
    <row r="407" spans="2:10" hidden="1" x14ac:dyDescent="0.15">
      <c r="B407" s="25"/>
      <c r="C407" s="25"/>
      <c r="D407" s="25"/>
      <c r="E407" s="80">
        <v>403</v>
      </c>
      <c r="F407" s="84">
        <v>42781</v>
      </c>
      <c r="G407" s="82">
        <v>0</v>
      </c>
      <c r="H407" s="82">
        <v>0</v>
      </c>
      <c r="I407" s="157"/>
      <c r="J407" s="31"/>
    </row>
    <row r="408" spans="2:10" hidden="1" x14ac:dyDescent="0.15">
      <c r="B408" s="25"/>
      <c r="C408" s="25"/>
      <c r="D408" s="25"/>
      <c r="E408" s="80">
        <v>404</v>
      </c>
      <c r="F408" s="84">
        <v>42782</v>
      </c>
      <c r="G408" s="82">
        <v>0</v>
      </c>
      <c r="H408" s="82">
        <v>0</v>
      </c>
      <c r="I408" s="157"/>
      <c r="J408" s="31"/>
    </row>
    <row r="409" spans="2:10" hidden="1" x14ac:dyDescent="0.15">
      <c r="B409" s="25"/>
      <c r="C409" s="25"/>
      <c r="D409" s="25"/>
      <c r="E409" s="80">
        <v>405</v>
      </c>
      <c r="F409" s="84">
        <v>42783</v>
      </c>
      <c r="G409" s="82">
        <v>0</v>
      </c>
      <c r="H409" s="82">
        <v>0</v>
      </c>
      <c r="I409" s="157"/>
      <c r="J409" s="31"/>
    </row>
    <row r="410" spans="2:10" hidden="1" x14ac:dyDescent="0.15">
      <c r="B410" s="25"/>
      <c r="C410" s="25"/>
      <c r="D410" s="25"/>
      <c r="E410" s="80">
        <v>406</v>
      </c>
      <c r="F410" s="84">
        <v>42784</v>
      </c>
      <c r="G410" s="82">
        <v>0</v>
      </c>
      <c r="H410" s="82">
        <v>0</v>
      </c>
      <c r="I410" s="157"/>
      <c r="J410" s="31"/>
    </row>
    <row r="411" spans="2:10" hidden="1" x14ac:dyDescent="0.15">
      <c r="B411" s="25"/>
      <c r="C411" s="25"/>
      <c r="D411" s="25"/>
      <c r="E411" s="80">
        <v>407</v>
      </c>
      <c r="F411" s="84">
        <v>42785</v>
      </c>
      <c r="G411" s="82">
        <v>0</v>
      </c>
      <c r="H411" s="82">
        <v>0</v>
      </c>
      <c r="I411" s="157"/>
      <c r="J411" s="31"/>
    </row>
    <row r="412" spans="2:10" hidden="1" x14ac:dyDescent="0.15">
      <c r="B412" s="25"/>
      <c r="C412" s="25"/>
      <c r="D412" s="25"/>
      <c r="E412" s="80">
        <v>408</v>
      </c>
      <c r="F412" s="84">
        <v>42786</v>
      </c>
      <c r="G412" s="82">
        <v>0</v>
      </c>
      <c r="H412" s="82">
        <v>0</v>
      </c>
      <c r="I412" s="157"/>
      <c r="J412" s="31"/>
    </row>
    <row r="413" spans="2:10" hidden="1" x14ac:dyDescent="0.15">
      <c r="B413" s="25"/>
      <c r="C413" s="25"/>
      <c r="D413" s="25"/>
      <c r="E413" s="80">
        <v>409</v>
      </c>
      <c r="F413" s="84">
        <v>42787</v>
      </c>
      <c r="G413" s="82">
        <v>0</v>
      </c>
      <c r="H413" s="82">
        <v>0</v>
      </c>
      <c r="I413" s="157"/>
      <c r="J413" s="31"/>
    </row>
    <row r="414" spans="2:10" hidden="1" x14ac:dyDescent="0.15">
      <c r="B414" s="25"/>
      <c r="C414" s="25"/>
      <c r="D414" s="25"/>
      <c r="E414" s="80">
        <v>410</v>
      </c>
      <c r="F414" s="84">
        <v>42788</v>
      </c>
      <c r="G414" s="82">
        <v>0</v>
      </c>
      <c r="H414" s="82">
        <v>0</v>
      </c>
      <c r="I414" s="157"/>
      <c r="J414" s="31"/>
    </row>
    <row r="415" spans="2:10" hidden="1" x14ac:dyDescent="0.15">
      <c r="B415" s="25"/>
      <c r="C415" s="25"/>
      <c r="D415" s="25"/>
      <c r="E415" s="80">
        <v>411</v>
      </c>
      <c r="F415" s="84">
        <v>42789</v>
      </c>
      <c r="G415" s="82">
        <v>0</v>
      </c>
      <c r="H415" s="82">
        <v>0</v>
      </c>
      <c r="I415" s="157"/>
      <c r="J415" s="31"/>
    </row>
    <row r="416" spans="2:10" hidden="1" x14ac:dyDescent="0.15">
      <c r="B416" s="25"/>
      <c r="C416" s="25"/>
      <c r="D416" s="25"/>
      <c r="E416" s="80">
        <v>412</v>
      </c>
      <c r="F416" s="84">
        <v>42790</v>
      </c>
      <c r="G416" s="82">
        <v>0</v>
      </c>
      <c r="H416" s="82">
        <v>0</v>
      </c>
      <c r="I416" s="157"/>
      <c r="J416" s="31"/>
    </row>
    <row r="417" spans="2:10" hidden="1" x14ac:dyDescent="0.15">
      <c r="B417" s="25"/>
      <c r="C417" s="25"/>
      <c r="D417" s="25"/>
      <c r="E417" s="80">
        <v>413</v>
      </c>
      <c r="F417" s="84">
        <v>42791</v>
      </c>
      <c r="G417" s="82">
        <v>0</v>
      </c>
      <c r="H417" s="82">
        <v>0</v>
      </c>
      <c r="I417" s="157"/>
      <c r="J417" s="31"/>
    </row>
    <row r="418" spans="2:10" hidden="1" x14ac:dyDescent="0.15">
      <c r="B418" s="25"/>
      <c r="C418" s="25"/>
      <c r="D418" s="25"/>
      <c r="E418" s="80">
        <v>414</v>
      </c>
      <c r="F418" s="84">
        <v>42792</v>
      </c>
      <c r="G418" s="82">
        <v>0</v>
      </c>
      <c r="H418" s="82">
        <v>0</v>
      </c>
      <c r="I418" s="157"/>
      <c r="J418" s="31"/>
    </row>
    <row r="419" spans="2:10" hidden="1" x14ac:dyDescent="0.15">
      <c r="B419" s="25"/>
      <c r="C419" s="25"/>
      <c r="D419" s="25"/>
      <c r="E419" s="80">
        <v>415</v>
      </c>
      <c r="F419" s="84">
        <v>42793</v>
      </c>
      <c r="G419" s="82">
        <v>0</v>
      </c>
      <c r="H419" s="82">
        <v>0</v>
      </c>
      <c r="I419" s="157"/>
      <c r="J419" s="31"/>
    </row>
    <row r="420" spans="2:10" hidden="1" x14ac:dyDescent="0.15">
      <c r="B420" s="25"/>
      <c r="C420" s="25"/>
      <c r="D420" s="25"/>
      <c r="E420" s="80">
        <v>416</v>
      </c>
      <c r="F420" s="84">
        <v>42794</v>
      </c>
      <c r="G420" s="82">
        <v>0</v>
      </c>
      <c r="H420" s="82">
        <v>0</v>
      </c>
      <c r="I420" s="157"/>
      <c r="J420" s="31"/>
    </row>
    <row r="421" spans="2:10" hidden="1" x14ac:dyDescent="0.15">
      <c r="B421" s="25"/>
      <c r="C421" s="25"/>
      <c r="D421" s="25"/>
      <c r="E421" s="80">
        <v>417</v>
      </c>
      <c r="F421" s="84">
        <v>42795</v>
      </c>
      <c r="G421" s="82">
        <v>0</v>
      </c>
      <c r="H421" s="82">
        <v>0</v>
      </c>
      <c r="I421" s="157"/>
      <c r="J421" s="31"/>
    </row>
    <row r="422" spans="2:10" hidden="1" x14ac:dyDescent="0.15">
      <c r="B422" s="25"/>
      <c r="C422" s="25"/>
      <c r="D422" s="25"/>
      <c r="E422" s="80">
        <v>418</v>
      </c>
      <c r="F422" s="84">
        <v>42796</v>
      </c>
      <c r="G422" s="82">
        <v>0</v>
      </c>
      <c r="H422" s="82">
        <v>0</v>
      </c>
      <c r="I422" s="157"/>
      <c r="J422" s="31"/>
    </row>
    <row r="423" spans="2:10" hidden="1" x14ac:dyDescent="0.15">
      <c r="B423" s="25"/>
      <c r="C423" s="25"/>
      <c r="D423" s="25"/>
      <c r="E423" s="80">
        <v>419</v>
      </c>
      <c r="F423" s="84">
        <v>42797</v>
      </c>
      <c r="G423" s="82">
        <v>0</v>
      </c>
      <c r="H423" s="82">
        <v>0</v>
      </c>
      <c r="I423" s="157"/>
      <c r="J423" s="31"/>
    </row>
    <row r="424" spans="2:10" hidden="1" x14ac:dyDescent="0.15">
      <c r="B424" s="25"/>
      <c r="C424" s="25"/>
      <c r="D424" s="25"/>
      <c r="E424" s="80">
        <v>420</v>
      </c>
      <c r="F424" s="84">
        <v>42798</v>
      </c>
      <c r="G424" s="82">
        <v>0</v>
      </c>
      <c r="H424" s="82">
        <v>0</v>
      </c>
      <c r="I424" s="157"/>
      <c r="J424" s="31"/>
    </row>
    <row r="425" spans="2:10" hidden="1" x14ac:dyDescent="0.15">
      <c r="B425" s="25"/>
      <c r="C425" s="25"/>
      <c r="D425" s="25"/>
      <c r="E425" s="80">
        <v>421</v>
      </c>
      <c r="F425" s="84">
        <v>42799</v>
      </c>
      <c r="G425" s="82">
        <v>0</v>
      </c>
      <c r="H425" s="82">
        <v>0</v>
      </c>
      <c r="I425" s="157"/>
      <c r="J425" s="31"/>
    </row>
    <row r="426" spans="2:10" hidden="1" x14ac:dyDescent="0.15">
      <c r="B426" s="25"/>
      <c r="C426" s="25"/>
      <c r="D426" s="25"/>
      <c r="E426" s="80">
        <v>422</v>
      </c>
      <c r="F426" s="84">
        <v>42800</v>
      </c>
      <c r="G426" s="82">
        <v>0</v>
      </c>
      <c r="H426" s="82">
        <v>0</v>
      </c>
      <c r="I426" s="157"/>
      <c r="J426" s="31"/>
    </row>
    <row r="427" spans="2:10" hidden="1" x14ac:dyDescent="0.15">
      <c r="B427" s="25"/>
      <c r="C427" s="25"/>
      <c r="D427" s="25"/>
      <c r="E427" s="80">
        <v>423</v>
      </c>
      <c r="F427" s="84">
        <v>42801</v>
      </c>
      <c r="G427" s="82">
        <v>0</v>
      </c>
      <c r="H427" s="82">
        <v>0</v>
      </c>
      <c r="I427" s="157"/>
      <c r="J427" s="31"/>
    </row>
    <row r="428" spans="2:10" hidden="1" x14ac:dyDescent="0.15">
      <c r="B428" s="25"/>
      <c r="C428" s="25"/>
      <c r="D428" s="25"/>
      <c r="E428" s="80">
        <v>424</v>
      </c>
      <c r="F428" s="84">
        <v>42802</v>
      </c>
      <c r="G428" s="82">
        <v>0</v>
      </c>
      <c r="H428" s="82">
        <v>0</v>
      </c>
      <c r="I428" s="157"/>
      <c r="J428" s="31"/>
    </row>
    <row r="429" spans="2:10" hidden="1" x14ac:dyDescent="0.15">
      <c r="B429" s="25"/>
      <c r="C429" s="25"/>
      <c r="D429" s="25"/>
      <c r="E429" s="80">
        <v>425</v>
      </c>
      <c r="F429" s="84">
        <v>42803</v>
      </c>
      <c r="G429" s="82">
        <v>0</v>
      </c>
      <c r="H429" s="82">
        <v>0</v>
      </c>
      <c r="I429" s="157"/>
      <c r="J429" s="31"/>
    </row>
    <row r="430" spans="2:10" hidden="1" x14ac:dyDescent="0.15">
      <c r="B430" s="25"/>
      <c r="C430" s="25"/>
      <c r="D430" s="25"/>
      <c r="E430" s="80">
        <v>426</v>
      </c>
      <c r="F430" s="84">
        <v>42804</v>
      </c>
      <c r="G430" s="82">
        <v>0</v>
      </c>
      <c r="H430" s="82">
        <v>0</v>
      </c>
      <c r="I430" s="157"/>
      <c r="J430" s="31"/>
    </row>
    <row r="431" spans="2:10" hidden="1" x14ac:dyDescent="0.15">
      <c r="B431" s="25"/>
      <c r="C431" s="25"/>
      <c r="D431" s="25"/>
      <c r="E431" s="80">
        <v>427</v>
      </c>
      <c r="F431" s="84">
        <v>42805</v>
      </c>
      <c r="G431" s="82">
        <v>0</v>
      </c>
      <c r="H431" s="82">
        <v>0</v>
      </c>
      <c r="I431" s="157"/>
      <c r="J431" s="31"/>
    </row>
    <row r="432" spans="2:10" hidden="1" x14ac:dyDescent="0.15">
      <c r="B432" s="25"/>
      <c r="C432" s="25"/>
      <c r="D432" s="25"/>
      <c r="E432" s="80">
        <v>428</v>
      </c>
      <c r="F432" s="84">
        <v>42806</v>
      </c>
      <c r="G432" s="82">
        <v>0</v>
      </c>
      <c r="H432" s="82">
        <v>0</v>
      </c>
      <c r="I432" s="157"/>
      <c r="J432" s="31"/>
    </row>
    <row r="433" spans="2:10" hidden="1" x14ac:dyDescent="0.15">
      <c r="B433" s="25"/>
      <c r="C433" s="25"/>
      <c r="D433" s="25"/>
      <c r="E433" s="80">
        <v>429</v>
      </c>
      <c r="F433" s="84">
        <v>42807</v>
      </c>
      <c r="G433" s="82">
        <v>0</v>
      </c>
      <c r="H433" s="82">
        <v>0</v>
      </c>
      <c r="I433" s="157"/>
      <c r="J433" s="31"/>
    </row>
    <row r="434" spans="2:10" hidden="1" x14ac:dyDescent="0.15">
      <c r="B434" s="25"/>
      <c r="C434" s="25"/>
      <c r="D434" s="25"/>
      <c r="E434" s="80">
        <v>430</v>
      </c>
      <c r="F434" s="84">
        <v>42808</v>
      </c>
      <c r="G434" s="82">
        <v>0</v>
      </c>
      <c r="H434" s="82">
        <v>0</v>
      </c>
      <c r="I434" s="157"/>
      <c r="J434" s="31"/>
    </row>
    <row r="435" spans="2:10" hidden="1" x14ac:dyDescent="0.15">
      <c r="B435" s="25"/>
      <c r="C435" s="25"/>
      <c r="D435" s="25"/>
      <c r="E435" s="80">
        <v>431</v>
      </c>
      <c r="F435" s="84">
        <v>42809</v>
      </c>
      <c r="G435" s="82">
        <v>0</v>
      </c>
      <c r="H435" s="82">
        <v>0</v>
      </c>
      <c r="I435" s="157"/>
      <c r="J435" s="31"/>
    </row>
    <row r="436" spans="2:10" hidden="1" x14ac:dyDescent="0.15">
      <c r="B436" s="25"/>
      <c r="C436" s="25"/>
      <c r="D436" s="25"/>
      <c r="E436" s="80">
        <v>432</v>
      </c>
      <c r="F436" s="84">
        <v>42810</v>
      </c>
      <c r="G436" s="82">
        <v>0</v>
      </c>
      <c r="H436" s="82">
        <v>0</v>
      </c>
      <c r="I436" s="157"/>
      <c r="J436" s="31"/>
    </row>
    <row r="437" spans="2:10" hidden="1" x14ac:dyDescent="0.15">
      <c r="B437" s="25"/>
      <c r="C437" s="25"/>
      <c r="D437" s="25"/>
      <c r="E437" s="80">
        <v>433</v>
      </c>
      <c r="F437" s="84">
        <v>42811</v>
      </c>
      <c r="G437" s="82">
        <v>0</v>
      </c>
      <c r="H437" s="82">
        <v>0</v>
      </c>
      <c r="I437" s="157"/>
      <c r="J437" s="31"/>
    </row>
    <row r="438" spans="2:10" hidden="1" x14ac:dyDescent="0.15">
      <c r="B438" s="25"/>
      <c r="C438" s="25"/>
      <c r="D438" s="25"/>
      <c r="E438" s="80">
        <v>434</v>
      </c>
      <c r="F438" s="84">
        <v>42812</v>
      </c>
      <c r="G438" s="82">
        <v>0</v>
      </c>
      <c r="H438" s="82">
        <v>0</v>
      </c>
      <c r="I438" s="157"/>
      <c r="J438" s="31"/>
    </row>
    <row r="439" spans="2:10" hidden="1" x14ac:dyDescent="0.15">
      <c r="B439" s="25"/>
      <c r="C439" s="25"/>
      <c r="D439" s="25"/>
      <c r="E439" s="80">
        <v>435</v>
      </c>
      <c r="F439" s="84">
        <v>42813</v>
      </c>
      <c r="G439" s="82">
        <v>0</v>
      </c>
      <c r="H439" s="82">
        <v>0</v>
      </c>
      <c r="I439" s="157"/>
      <c r="J439" s="31"/>
    </row>
    <row r="440" spans="2:10" hidden="1" x14ac:dyDescent="0.15">
      <c r="B440" s="25"/>
      <c r="C440" s="25"/>
      <c r="D440" s="25"/>
      <c r="E440" s="80">
        <v>436</v>
      </c>
      <c r="F440" s="84">
        <v>42814</v>
      </c>
      <c r="G440" s="82">
        <v>0</v>
      </c>
      <c r="H440" s="82">
        <v>0</v>
      </c>
      <c r="I440" s="157"/>
      <c r="J440" s="31"/>
    </row>
    <row r="441" spans="2:10" hidden="1" x14ac:dyDescent="0.15">
      <c r="B441" s="25"/>
      <c r="C441" s="25"/>
      <c r="D441" s="25"/>
      <c r="E441" s="80">
        <v>437</v>
      </c>
      <c r="F441" s="84">
        <v>42815</v>
      </c>
      <c r="G441" s="82">
        <v>0</v>
      </c>
      <c r="H441" s="82">
        <v>0</v>
      </c>
      <c r="I441" s="157"/>
      <c r="J441" s="31"/>
    </row>
    <row r="442" spans="2:10" hidden="1" x14ac:dyDescent="0.15">
      <c r="B442" s="25"/>
      <c r="C442" s="25"/>
      <c r="D442" s="25"/>
      <c r="E442" s="80">
        <v>438</v>
      </c>
      <c r="F442" s="84">
        <v>42816</v>
      </c>
      <c r="G442" s="82">
        <v>0</v>
      </c>
      <c r="H442" s="82">
        <v>0</v>
      </c>
      <c r="I442" s="157"/>
      <c r="J442" s="31"/>
    </row>
    <row r="443" spans="2:10" hidden="1" x14ac:dyDescent="0.15">
      <c r="B443" s="25"/>
      <c r="C443" s="25"/>
      <c r="D443" s="25"/>
      <c r="E443" s="80">
        <v>439</v>
      </c>
      <c r="F443" s="84">
        <v>42817</v>
      </c>
      <c r="G443" s="82">
        <v>0</v>
      </c>
      <c r="H443" s="82">
        <v>0</v>
      </c>
      <c r="I443" s="157"/>
      <c r="J443" s="31"/>
    </row>
    <row r="444" spans="2:10" hidden="1" x14ac:dyDescent="0.15">
      <c r="B444" s="25"/>
      <c r="C444" s="25"/>
      <c r="D444" s="25"/>
      <c r="E444" s="80">
        <v>440</v>
      </c>
      <c r="F444" s="84">
        <v>42818</v>
      </c>
      <c r="G444" s="82">
        <v>0</v>
      </c>
      <c r="H444" s="82">
        <v>0</v>
      </c>
      <c r="I444" s="157"/>
      <c r="J444" s="31"/>
    </row>
    <row r="445" spans="2:10" hidden="1" x14ac:dyDescent="0.15">
      <c r="B445" s="25"/>
      <c r="C445" s="25"/>
      <c r="D445" s="25"/>
      <c r="E445" s="80">
        <v>441</v>
      </c>
      <c r="F445" s="84">
        <v>42819</v>
      </c>
      <c r="G445" s="82">
        <v>0</v>
      </c>
      <c r="H445" s="82">
        <v>0</v>
      </c>
      <c r="I445" s="157"/>
      <c r="J445" s="31"/>
    </row>
    <row r="446" spans="2:10" hidden="1" x14ac:dyDescent="0.15">
      <c r="B446" s="25"/>
      <c r="C446" s="25"/>
      <c r="D446" s="25"/>
      <c r="E446" s="80">
        <v>442</v>
      </c>
      <c r="F446" s="84">
        <v>42820</v>
      </c>
      <c r="G446" s="82">
        <v>0</v>
      </c>
      <c r="H446" s="82">
        <v>0</v>
      </c>
      <c r="I446" s="157"/>
      <c r="J446" s="31"/>
    </row>
    <row r="447" spans="2:10" hidden="1" x14ac:dyDescent="0.15">
      <c r="B447" s="25"/>
      <c r="C447" s="25"/>
      <c r="D447" s="25"/>
      <c r="E447" s="80">
        <v>443</v>
      </c>
      <c r="F447" s="84">
        <v>42821</v>
      </c>
      <c r="G447" s="82">
        <v>0</v>
      </c>
      <c r="H447" s="82">
        <v>0</v>
      </c>
      <c r="I447" s="157"/>
      <c r="J447" s="31"/>
    </row>
    <row r="448" spans="2:10" hidden="1" x14ac:dyDescent="0.15">
      <c r="B448" s="25"/>
      <c r="C448" s="25"/>
      <c r="D448" s="25"/>
      <c r="E448" s="80">
        <v>444</v>
      </c>
      <c r="F448" s="84">
        <v>42822</v>
      </c>
      <c r="G448" s="82">
        <v>0</v>
      </c>
      <c r="H448" s="82">
        <v>0</v>
      </c>
      <c r="I448" s="157"/>
      <c r="J448" s="31"/>
    </row>
    <row r="449" spans="2:10" hidden="1" x14ac:dyDescent="0.15">
      <c r="B449" s="25"/>
      <c r="C449" s="25"/>
      <c r="D449" s="25"/>
      <c r="E449" s="80">
        <v>445</v>
      </c>
      <c r="F449" s="84">
        <v>42823</v>
      </c>
      <c r="G449" s="82">
        <v>0</v>
      </c>
      <c r="H449" s="82">
        <v>0</v>
      </c>
      <c r="I449" s="157"/>
      <c r="J449" s="31"/>
    </row>
    <row r="450" spans="2:10" hidden="1" x14ac:dyDescent="0.15">
      <c r="B450" s="25"/>
      <c r="C450" s="25"/>
      <c r="D450" s="25"/>
      <c r="E450" s="80">
        <v>446</v>
      </c>
      <c r="F450" s="84">
        <v>42824</v>
      </c>
      <c r="G450" s="82">
        <v>0</v>
      </c>
      <c r="H450" s="82">
        <v>0</v>
      </c>
      <c r="I450" s="157"/>
      <c r="J450" s="31"/>
    </row>
    <row r="451" spans="2:10" hidden="1" x14ac:dyDescent="0.15">
      <c r="B451" s="25"/>
      <c r="C451" s="25"/>
      <c r="D451" s="25"/>
      <c r="E451" s="80">
        <v>447</v>
      </c>
      <c r="F451" s="84">
        <v>42825</v>
      </c>
      <c r="G451" s="82">
        <v>0</v>
      </c>
      <c r="H451" s="82">
        <v>0</v>
      </c>
      <c r="I451" s="157"/>
      <c r="J451" s="31"/>
    </row>
    <row r="452" spans="2:10" hidden="1" x14ac:dyDescent="0.15">
      <c r="B452" s="25"/>
      <c r="C452" s="25"/>
      <c r="D452" s="25"/>
      <c r="E452" s="80">
        <v>448</v>
      </c>
      <c r="F452" s="84">
        <v>42826</v>
      </c>
      <c r="G452" s="82">
        <v>0</v>
      </c>
      <c r="H452" s="82">
        <v>0</v>
      </c>
      <c r="I452" s="157"/>
      <c r="J452" s="31"/>
    </row>
    <row r="453" spans="2:10" hidden="1" x14ac:dyDescent="0.15">
      <c r="B453" s="25"/>
      <c r="C453" s="25"/>
      <c r="D453" s="25"/>
      <c r="E453" s="80">
        <v>449</v>
      </c>
      <c r="F453" s="84">
        <v>42827</v>
      </c>
      <c r="G453" s="82">
        <v>0</v>
      </c>
      <c r="H453" s="82">
        <v>0</v>
      </c>
      <c r="I453" s="157"/>
      <c r="J453" s="31"/>
    </row>
    <row r="454" spans="2:10" hidden="1" x14ac:dyDescent="0.15">
      <c r="B454" s="25"/>
      <c r="C454" s="25"/>
      <c r="D454" s="25"/>
      <c r="E454" s="80">
        <v>450</v>
      </c>
      <c r="F454" s="84">
        <v>42828</v>
      </c>
      <c r="G454" s="82">
        <v>0</v>
      </c>
      <c r="H454" s="82">
        <v>0</v>
      </c>
      <c r="I454" s="157"/>
      <c r="J454" s="31"/>
    </row>
    <row r="455" spans="2:10" hidden="1" x14ac:dyDescent="0.15">
      <c r="B455" s="25"/>
      <c r="C455" s="25"/>
      <c r="D455" s="25"/>
      <c r="E455" s="80">
        <v>451</v>
      </c>
      <c r="F455" s="84">
        <v>42829</v>
      </c>
      <c r="G455" s="82">
        <v>0</v>
      </c>
      <c r="H455" s="82">
        <v>0</v>
      </c>
      <c r="I455" s="157"/>
      <c r="J455" s="31"/>
    </row>
    <row r="456" spans="2:10" hidden="1" x14ac:dyDescent="0.15">
      <c r="B456" s="25"/>
      <c r="C456" s="25"/>
      <c r="D456" s="25"/>
      <c r="E456" s="80">
        <v>452</v>
      </c>
      <c r="F456" s="84">
        <v>42830</v>
      </c>
      <c r="G456" s="82">
        <v>0</v>
      </c>
      <c r="H456" s="82">
        <v>0</v>
      </c>
      <c r="I456" s="157"/>
      <c r="J456" s="31"/>
    </row>
    <row r="457" spans="2:10" hidden="1" x14ac:dyDescent="0.15">
      <c r="B457" s="25"/>
      <c r="C457" s="25"/>
      <c r="D457" s="25"/>
      <c r="E457" s="80">
        <v>453</v>
      </c>
      <c r="F457" s="84">
        <v>42831</v>
      </c>
      <c r="G457" s="82">
        <v>0</v>
      </c>
      <c r="H457" s="82">
        <v>0</v>
      </c>
      <c r="I457" s="157"/>
      <c r="J457" s="31"/>
    </row>
    <row r="458" spans="2:10" hidden="1" x14ac:dyDescent="0.15">
      <c r="B458" s="25"/>
      <c r="C458" s="25"/>
      <c r="D458" s="25"/>
      <c r="E458" s="80">
        <v>454</v>
      </c>
      <c r="F458" s="84">
        <v>42832</v>
      </c>
      <c r="G458" s="82">
        <v>0</v>
      </c>
      <c r="H458" s="82">
        <v>0</v>
      </c>
      <c r="I458" s="157"/>
      <c r="J458" s="31"/>
    </row>
    <row r="459" spans="2:10" hidden="1" x14ac:dyDescent="0.15">
      <c r="B459" s="25"/>
      <c r="C459" s="25"/>
      <c r="D459" s="25"/>
      <c r="E459" s="80">
        <v>455</v>
      </c>
      <c r="F459" s="84">
        <v>42833</v>
      </c>
      <c r="G459" s="82">
        <v>0</v>
      </c>
      <c r="H459" s="82">
        <v>0</v>
      </c>
      <c r="I459" s="157"/>
      <c r="J459" s="31"/>
    </row>
    <row r="460" spans="2:10" hidden="1" x14ac:dyDescent="0.15">
      <c r="B460" s="25"/>
      <c r="C460" s="25"/>
      <c r="D460" s="25"/>
      <c r="E460" s="80">
        <v>456</v>
      </c>
      <c r="F460" s="84">
        <v>42834</v>
      </c>
      <c r="G460" s="82">
        <v>0</v>
      </c>
      <c r="H460" s="82">
        <v>0</v>
      </c>
      <c r="I460" s="157"/>
      <c r="J460" s="31"/>
    </row>
    <row r="461" spans="2:10" hidden="1" x14ac:dyDescent="0.15">
      <c r="B461" s="25"/>
      <c r="C461" s="25"/>
      <c r="D461" s="25"/>
      <c r="E461" s="80">
        <v>457</v>
      </c>
      <c r="F461" s="84">
        <v>42835</v>
      </c>
      <c r="G461" s="82">
        <v>0</v>
      </c>
      <c r="H461" s="82">
        <v>0</v>
      </c>
      <c r="I461" s="157"/>
      <c r="J461" s="31"/>
    </row>
    <row r="462" spans="2:10" hidden="1" x14ac:dyDescent="0.15">
      <c r="B462" s="25"/>
      <c r="C462" s="25"/>
      <c r="D462" s="25"/>
      <c r="E462" s="80">
        <v>458</v>
      </c>
      <c r="F462" s="84">
        <v>42836</v>
      </c>
      <c r="G462" s="82">
        <v>0</v>
      </c>
      <c r="H462" s="82">
        <v>0</v>
      </c>
      <c r="I462" s="157"/>
      <c r="J462" s="31"/>
    </row>
    <row r="463" spans="2:10" hidden="1" x14ac:dyDescent="0.15">
      <c r="B463" s="25"/>
      <c r="C463" s="25"/>
      <c r="D463" s="25"/>
      <c r="E463" s="80">
        <v>459</v>
      </c>
      <c r="F463" s="84">
        <v>42837</v>
      </c>
      <c r="G463" s="82">
        <v>0</v>
      </c>
      <c r="H463" s="82">
        <v>0</v>
      </c>
      <c r="I463" s="157"/>
      <c r="J463" s="31"/>
    </row>
    <row r="464" spans="2:10" hidden="1" x14ac:dyDescent="0.15">
      <c r="B464" s="25"/>
      <c r="C464" s="25"/>
      <c r="D464" s="25"/>
      <c r="E464" s="80">
        <v>460</v>
      </c>
      <c r="F464" s="84">
        <v>42838</v>
      </c>
      <c r="G464" s="82">
        <v>0</v>
      </c>
      <c r="H464" s="82">
        <v>0</v>
      </c>
      <c r="I464" s="157"/>
      <c r="J464" s="31"/>
    </row>
    <row r="465" spans="2:10" hidden="1" x14ac:dyDescent="0.15">
      <c r="B465" s="25"/>
      <c r="C465" s="25"/>
      <c r="D465" s="25"/>
      <c r="E465" s="80">
        <v>461</v>
      </c>
      <c r="F465" s="84">
        <v>42839</v>
      </c>
      <c r="G465" s="82">
        <v>0</v>
      </c>
      <c r="H465" s="82">
        <v>0</v>
      </c>
      <c r="I465" s="157"/>
      <c r="J465" s="31"/>
    </row>
    <row r="466" spans="2:10" hidden="1" x14ac:dyDescent="0.15">
      <c r="B466" s="25"/>
      <c r="C466" s="25"/>
      <c r="D466" s="25"/>
      <c r="E466" s="80">
        <v>462</v>
      </c>
      <c r="F466" s="84">
        <v>42840</v>
      </c>
      <c r="G466" s="82">
        <v>0</v>
      </c>
      <c r="H466" s="82">
        <v>0</v>
      </c>
      <c r="I466" s="157"/>
      <c r="J466" s="31"/>
    </row>
    <row r="467" spans="2:10" hidden="1" x14ac:dyDescent="0.15">
      <c r="B467" s="25"/>
      <c r="C467" s="25"/>
      <c r="D467" s="25"/>
      <c r="E467" s="80">
        <v>463</v>
      </c>
      <c r="F467" s="84">
        <v>42841</v>
      </c>
      <c r="G467" s="82">
        <v>0</v>
      </c>
      <c r="H467" s="82">
        <v>0</v>
      </c>
      <c r="I467" s="157"/>
      <c r="J467" s="31"/>
    </row>
    <row r="468" spans="2:10" hidden="1" x14ac:dyDescent="0.15">
      <c r="B468" s="25"/>
      <c r="C468" s="25"/>
      <c r="D468" s="25"/>
      <c r="E468" s="80">
        <v>464</v>
      </c>
      <c r="F468" s="84">
        <v>42842</v>
      </c>
      <c r="G468" s="82">
        <v>0</v>
      </c>
      <c r="H468" s="82">
        <v>0</v>
      </c>
      <c r="I468" s="157"/>
      <c r="J468" s="31"/>
    </row>
    <row r="469" spans="2:10" hidden="1" x14ac:dyDescent="0.15">
      <c r="B469" s="25"/>
      <c r="C469" s="25"/>
      <c r="D469" s="25"/>
      <c r="E469" s="80">
        <v>465</v>
      </c>
      <c r="F469" s="84">
        <v>42843</v>
      </c>
      <c r="G469" s="82">
        <v>0</v>
      </c>
      <c r="H469" s="82">
        <v>0</v>
      </c>
      <c r="I469" s="157"/>
      <c r="J469" s="31"/>
    </row>
    <row r="470" spans="2:10" hidden="1" x14ac:dyDescent="0.15">
      <c r="B470" s="25"/>
      <c r="C470" s="25"/>
      <c r="D470" s="25"/>
      <c r="E470" s="80">
        <v>466</v>
      </c>
      <c r="F470" s="84">
        <v>42844</v>
      </c>
      <c r="G470" s="82">
        <v>0</v>
      </c>
      <c r="H470" s="82">
        <v>0</v>
      </c>
      <c r="I470" s="157"/>
      <c r="J470" s="31"/>
    </row>
    <row r="471" spans="2:10" hidden="1" x14ac:dyDescent="0.15">
      <c r="B471" s="25"/>
      <c r="C471" s="25"/>
      <c r="D471" s="25"/>
      <c r="E471" s="80">
        <v>467</v>
      </c>
      <c r="F471" s="84">
        <v>42845</v>
      </c>
      <c r="G471" s="82">
        <v>0</v>
      </c>
      <c r="H471" s="82">
        <v>0</v>
      </c>
      <c r="I471" s="157"/>
      <c r="J471" s="31"/>
    </row>
    <row r="472" spans="2:10" hidden="1" x14ac:dyDescent="0.15">
      <c r="B472" s="25"/>
      <c r="C472" s="25"/>
      <c r="D472" s="25"/>
      <c r="E472" s="80">
        <v>468</v>
      </c>
      <c r="F472" s="84">
        <v>42846</v>
      </c>
      <c r="G472" s="82">
        <v>0</v>
      </c>
      <c r="H472" s="82">
        <v>0</v>
      </c>
      <c r="I472" s="157"/>
      <c r="J472" s="31"/>
    </row>
    <row r="473" spans="2:10" hidden="1" x14ac:dyDescent="0.15">
      <c r="B473" s="25"/>
      <c r="C473" s="25"/>
      <c r="D473" s="25"/>
      <c r="E473" s="80">
        <v>469</v>
      </c>
      <c r="F473" s="84">
        <v>42847</v>
      </c>
      <c r="G473" s="82">
        <v>0</v>
      </c>
      <c r="H473" s="82">
        <v>0</v>
      </c>
      <c r="I473" s="157"/>
      <c r="J473" s="31"/>
    </row>
    <row r="474" spans="2:10" hidden="1" x14ac:dyDescent="0.15">
      <c r="B474" s="25"/>
      <c r="C474" s="25"/>
      <c r="D474" s="25"/>
      <c r="E474" s="80">
        <v>470</v>
      </c>
      <c r="F474" s="84">
        <v>42848</v>
      </c>
      <c r="G474" s="82">
        <v>0</v>
      </c>
      <c r="H474" s="82">
        <v>0</v>
      </c>
      <c r="I474" s="157"/>
      <c r="J474" s="31"/>
    </row>
    <row r="475" spans="2:10" hidden="1" x14ac:dyDescent="0.15">
      <c r="B475" s="25"/>
      <c r="C475" s="25"/>
      <c r="D475" s="25"/>
      <c r="E475" s="80">
        <v>471</v>
      </c>
      <c r="F475" s="84">
        <v>42849</v>
      </c>
      <c r="G475" s="82">
        <v>0</v>
      </c>
      <c r="H475" s="82">
        <v>0</v>
      </c>
      <c r="I475" s="157"/>
      <c r="J475" s="31"/>
    </row>
    <row r="476" spans="2:10" hidden="1" x14ac:dyDescent="0.15">
      <c r="B476" s="25"/>
      <c r="C476" s="25"/>
      <c r="D476" s="25"/>
      <c r="E476" s="80">
        <v>472</v>
      </c>
      <c r="F476" s="84">
        <v>42850</v>
      </c>
      <c r="G476" s="82">
        <v>0</v>
      </c>
      <c r="H476" s="82">
        <v>0</v>
      </c>
      <c r="I476" s="157"/>
      <c r="J476" s="31"/>
    </row>
    <row r="477" spans="2:10" hidden="1" x14ac:dyDescent="0.15">
      <c r="B477" s="25"/>
      <c r="C477" s="25"/>
      <c r="D477" s="25"/>
      <c r="E477" s="80">
        <v>473</v>
      </c>
      <c r="F477" s="84">
        <v>42851</v>
      </c>
      <c r="G477" s="82">
        <v>0</v>
      </c>
      <c r="H477" s="82">
        <v>0</v>
      </c>
      <c r="I477" s="157"/>
      <c r="J477" s="31"/>
    </row>
    <row r="478" spans="2:10" hidden="1" x14ac:dyDescent="0.15">
      <c r="B478" s="25"/>
      <c r="C478" s="25"/>
      <c r="D478" s="25"/>
      <c r="E478" s="80">
        <v>474</v>
      </c>
      <c r="F478" s="84">
        <v>42852</v>
      </c>
      <c r="G478" s="82">
        <v>0</v>
      </c>
      <c r="H478" s="82">
        <v>0</v>
      </c>
      <c r="I478" s="157"/>
      <c r="J478" s="31"/>
    </row>
    <row r="479" spans="2:10" hidden="1" x14ac:dyDescent="0.15">
      <c r="B479" s="25"/>
      <c r="C479" s="25"/>
      <c r="D479" s="25"/>
      <c r="E479" s="80">
        <v>475</v>
      </c>
      <c r="F479" s="84">
        <v>42853</v>
      </c>
      <c r="G479" s="82">
        <v>0</v>
      </c>
      <c r="H479" s="82">
        <v>0</v>
      </c>
      <c r="I479" s="157"/>
      <c r="J479" s="31"/>
    </row>
    <row r="480" spans="2:10" hidden="1" x14ac:dyDescent="0.15">
      <c r="B480" s="25"/>
      <c r="C480" s="25"/>
      <c r="D480" s="25"/>
      <c r="E480" s="80">
        <v>476</v>
      </c>
      <c r="F480" s="84">
        <v>42854</v>
      </c>
      <c r="G480" s="82">
        <v>0</v>
      </c>
      <c r="H480" s="82">
        <v>0</v>
      </c>
      <c r="I480" s="157"/>
      <c r="J480" s="31"/>
    </row>
    <row r="481" spans="2:11" hidden="1" x14ac:dyDescent="0.15">
      <c r="B481" s="25"/>
      <c r="C481" s="25"/>
      <c r="D481" s="25"/>
      <c r="E481" s="80">
        <v>477</v>
      </c>
      <c r="F481" s="84">
        <v>42855</v>
      </c>
      <c r="G481" s="82">
        <v>0</v>
      </c>
      <c r="H481" s="82">
        <v>0</v>
      </c>
      <c r="I481" s="157"/>
      <c r="J481" s="31"/>
    </row>
    <row r="482" spans="2:11" hidden="1" x14ac:dyDescent="0.15">
      <c r="B482" s="25"/>
      <c r="C482" s="25"/>
      <c r="D482" s="25"/>
      <c r="E482" s="80">
        <v>478</v>
      </c>
      <c r="F482" s="84">
        <v>42856</v>
      </c>
      <c r="G482" s="82">
        <v>0</v>
      </c>
      <c r="H482" s="82">
        <v>0</v>
      </c>
      <c r="I482" s="157"/>
      <c r="J482" s="31"/>
    </row>
    <row r="483" spans="2:11" hidden="1" x14ac:dyDescent="0.15">
      <c r="B483" s="25"/>
      <c r="C483" s="25"/>
      <c r="D483" s="25"/>
      <c r="E483" s="80">
        <v>479</v>
      </c>
      <c r="F483" s="84">
        <v>42857</v>
      </c>
      <c r="G483" s="82">
        <v>0</v>
      </c>
      <c r="H483" s="82">
        <v>0</v>
      </c>
      <c r="I483" s="157"/>
      <c r="J483" s="31"/>
    </row>
    <row r="484" spans="2:11" hidden="1" x14ac:dyDescent="0.15">
      <c r="B484" s="25"/>
      <c r="C484" s="25"/>
      <c r="D484" s="25"/>
      <c r="E484" s="80">
        <v>480</v>
      </c>
      <c r="F484" s="84">
        <v>42858</v>
      </c>
      <c r="G484" s="82">
        <v>0</v>
      </c>
      <c r="H484" s="82">
        <v>0</v>
      </c>
      <c r="I484" s="157"/>
      <c r="J484" s="31"/>
    </row>
    <row r="485" spans="2:11" hidden="1" x14ac:dyDescent="0.15">
      <c r="B485" s="25"/>
      <c r="C485" s="25"/>
      <c r="D485" s="25"/>
      <c r="E485" s="80">
        <v>481</v>
      </c>
      <c r="F485" s="84">
        <v>42859</v>
      </c>
      <c r="G485" s="82">
        <v>0</v>
      </c>
      <c r="H485" s="82">
        <v>0</v>
      </c>
      <c r="I485" s="157"/>
      <c r="J485" s="31"/>
    </row>
    <row r="486" spans="2:11" hidden="1" x14ac:dyDescent="0.15">
      <c r="B486" s="25"/>
      <c r="C486" s="25"/>
      <c r="D486" s="25"/>
      <c r="E486" s="80">
        <v>482</v>
      </c>
      <c r="F486" s="84">
        <v>42860</v>
      </c>
      <c r="G486" s="82">
        <v>0</v>
      </c>
      <c r="H486" s="82">
        <v>0</v>
      </c>
      <c r="I486" s="157"/>
      <c r="J486" s="31"/>
    </row>
    <row r="487" spans="2:11" hidden="1" x14ac:dyDescent="0.15">
      <c r="B487" s="25"/>
      <c r="C487" s="25"/>
      <c r="D487" s="25"/>
      <c r="E487" s="80">
        <v>483</v>
      </c>
      <c r="F487" s="84">
        <v>42861</v>
      </c>
      <c r="G487" s="82">
        <v>0</v>
      </c>
      <c r="H487" s="82">
        <v>0</v>
      </c>
      <c r="I487" s="157"/>
      <c r="J487" s="31"/>
    </row>
    <row r="488" spans="2:11" hidden="1" x14ac:dyDescent="0.15">
      <c r="B488" s="25"/>
      <c r="C488" s="25"/>
      <c r="D488" s="25"/>
      <c r="E488" s="80">
        <v>484</v>
      </c>
      <c r="F488" s="84">
        <v>42862</v>
      </c>
      <c r="G488" s="82">
        <v>0</v>
      </c>
      <c r="H488" s="82">
        <v>0</v>
      </c>
      <c r="I488" s="157"/>
      <c r="J488" s="31"/>
    </row>
    <row r="489" spans="2:11" hidden="1" x14ac:dyDescent="0.15">
      <c r="B489" s="25"/>
      <c r="C489" s="25"/>
      <c r="D489" s="25"/>
      <c r="E489" s="80">
        <v>485</v>
      </c>
      <c r="F489" s="84">
        <v>42863</v>
      </c>
      <c r="G489" s="82">
        <v>0</v>
      </c>
      <c r="H489" s="82">
        <v>0</v>
      </c>
      <c r="I489" s="157"/>
      <c r="J489" s="31"/>
    </row>
    <row r="490" spans="2:11" hidden="1" x14ac:dyDescent="0.15">
      <c r="B490" s="25"/>
      <c r="C490" s="25"/>
      <c r="D490" s="25"/>
      <c r="E490" s="80">
        <v>486</v>
      </c>
      <c r="F490" s="84">
        <v>42864</v>
      </c>
      <c r="G490" s="82">
        <v>0</v>
      </c>
      <c r="H490" s="82">
        <v>0</v>
      </c>
      <c r="I490" s="157"/>
      <c r="J490" s="31"/>
    </row>
    <row r="491" spans="2:11" hidden="1" x14ac:dyDescent="0.15">
      <c r="B491" s="25"/>
      <c r="C491" s="25"/>
      <c r="D491" s="25"/>
      <c r="E491" s="80">
        <v>487</v>
      </c>
      <c r="F491" s="84">
        <v>42865</v>
      </c>
      <c r="G491" s="82">
        <v>0</v>
      </c>
      <c r="H491" s="82">
        <v>0</v>
      </c>
      <c r="I491" s="157"/>
      <c r="J491" s="31"/>
    </row>
    <row r="492" spans="2:11" hidden="1" x14ac:dyDescent="0.15">
      <c r="B492" s="25"/>
      <c r="C492" s="25"/>
      <c r="D492" s="25"/>
      <c r="E492" s="80">
        <v>488</v>
      </c>
      <c r="F492" s="84">
        <v>42866</v>
      </c>
      <c r="G492" s="82">
        <v>0</v>
      </c>
      <c r="H492" s="82">
        <v>0</v>
      </c>
      <c r="I492" s="157"/>
      <c r="J492" s="161" t="s">
        <v>158</v>
      </c>
      <c r="K492" s="161">
        <f>1+127/365</f>
        <v>1.3479452054794521</v>
      </c>
    </row>
    <row r="493" spans="2:11" hidden="1" x14ac:dyDescent="0.15">
      <c r="B493" s="25"/>
      <c r="C493" s="25"/>
      <c r="D493" s="25"/>
      <c r="E493" s="80">
        <v>489</v>
      </c>
      <c r="F493" s="84">
        <v>42867</v>
      </c>
      <c r="G493" s="82">
        <v>0</v>
      </c>
      <c r="H493" s="82">
        <v>0</v>
      </c>
      <c r="I493" s="157"/>
      <c r="J493" s="31"/>
    </row>
    <row r="494" spans="2:11" hidden="1" x14ac:dyDescent="0.15">
      <c r="B494" s="25"/>
      <c r="C494" s="25"/>
      <c r="D494" s="25"/>
      <c r="E494" s="80">
        <v>490</v>
      </c>
      <c r="F494" s="84">
        <v>42868</v>
      </c>
      <c r="G494" s="82">
        <v>0</v>
      </c>
      <c r="H494" s="82">
        <v>0</v>
      </c>
      <c r="I494" s="157"/>
      <c r="J494" s="31"/>
    </row>
    <row r="495" spans="2:11" x14ac:dyDescent="0.15">
      <c r="B495" s="25"/>
      <c r="C495" s="25"/>
      <c r="D495" s="25"/>
      <c r="E495" s="80">
        <v>491</v>
      </c>
      <c r="F495" s="84">
        <v>42869</v>
      </c>
      <c r="G495" s="82">
        <v>0</v>
      </c>
      <c r="H495" s="82">
        <v>0</v>
      </c>
      <c r="I495" s="157"/>
      <c r="J495" s="31"/>
    </row>
    <row r="496" spans="2:11" x14ac:dyDescent="0.15">
      <c r="B496" s="25"/>
      <c r="C496" s="25"/>
      <c r="D496" s="25"/>
      <c r="E496" s="80">
        <v>492</v>
      </c>
      <c r="F496" s="84">
        <v>42870</v>
      </c>
      <c r="G496" s="85">
        <f>C5+C9</f>
        <v>102.15</v>
      </c>
      <c r="H496" s="162">
        <f>PV(C15,K492,,-G496)</f>
        <v>98.159987739794204</v>
      </c>
      <c r="I496" s="157"/>
      <c r="J496" s="31"/>
    </row>
    <row r="497" spans="2:10" x14ac:dyDescent="0.15">
      <c r="B497" s="25"/>
      <c r="C497" s="25"/>
      <c r="D497" s="25"/>
      <c r="E497" s="157"/>
      <c r="F497" s="35"/>
      <c r="G497" s="35"/>
      <c r="H497" s="25"/>
      <c r="I497" s="35"/>
    </row>
    <row r="498" spans="2:10" x14ac:dyDescent="0.15">
      <c r="E498" s="36"/>
      <c r="F498" s="31"/>
      <c r="G498" s="31"/>
      <c r="I498" s="31"/>
    </row>
    <row r="499" spans="2:10" x14ac:dyDescent="0.15">
      <c r="E499" s="36"/>
      <c r="F499" s="31"/>
      <c r="G499" s="31"/>
      <c r="I499" s="31"/>
      <c r="J499" s="27" t="s">
        <v>39</v>
      </c>
    </row>
    <row r="500" spans="2:10" x14ac:dyDescent="0.15">
      <c r="E500" s="36"/>
      <c r="F500" s="31"/>
      <c r="G500" s="31"/>
      <c r="I500" s="31"/>
    </row>
    <row r="501" spans="2:10" x14ac:dyDescent="0.15">
      <c r="E501" s="36"/>
      <c r="F501" s="31"/>
      <c r="G501" s="31"/>
      <c r="I501" s="31"/>
    </row>
    <row r="502" spans="2:10" x14ac:dyDescent="0.15">
      <c r="E502" s="36"/>
      <c r="F502" s="31"/>
      <c r="G502" s="31"/>
      <c r="I502" s="31"/>
    </row>
    <row r="503" spans="2:10" x14ac:dyDescent="0.15">
      <c r="E503" s="36"/>
      <c r="F503" s="31"/>
      <c r="G503" s="31"/>
      <c r="I503" s="31"/>
    </row>
    <row r="504" spans="2:10" x14ac:dyDescent="0.15">
      <c r="E504" s="36"/>
      <c r="F504" s="31"/>
      <c r="G504" s="31"/>
      <c r="I504" s="31"/>
    </row>
    <row r="505" spans="2:10" x14ac:dyDescent="0.15">
      <c r="E505" s="36"/>
      <c r="F505" s="31"/>
      <c r="G505" s="31"/>
      <c r="I505" s="31"/>
    </row>
    <row r="506" spans="2:10" x14ac:dyDescent="0.15">
      <c r="E506" s="36"/>
      <c r="F506" s="31"/>
      <c r="G506" s="31"/>
      <c r="I506" s="31"/>
    </row>
    <row r="507" spans="2:10" x14ac:dyDescent="0.15">
      <c r="E507" s="31"/>
      <c r="F507" s="32"/>
      <c r="G507" s="31"/>
      <c r="I507" s="36"/>
      <c r="J507" s="31"/>
    </row>
    <row r="508" spans="2:10" x14ac:dyDescent="0.15">
      <c r="E508" s="31"/>
      <c r="F508" s="32"/>
      <c r="G508" s="31"/>
      <c r="I508" s="36"/>
      <c r="J508" s="31"/>
    </row>
    <row r="509" spans="2:10" x14ac:dyDescent="0.15">
      <c r="E509" s="31"/>
      <c r="F509" s="32"/>
      <c r="G509" s="31"/>
      <c r="I509" s="36"/>
      <c r="J509" s="31"/>
    </row>
    <row r="510" spans="2:10" x14ac:dyDescent="0.15">
      <c r="E510" s="31"/>
      <c r="F510" s="32"/>
      <c r="G510" s="31"/>
      <c r="I510" s="36"/>
      <c r="J510" s="31"/>
    </row>
    <row r="511" spans="2:10" x14ac:dyDescent="0.15">
      <c r="E511" s="31"/>
      <c r="F511" s="32"/>
      <c r="G511" s="31"/>
      <c r="I511" s="36"/>
      <c r="J511" s="31"/>
    </row>
    <row r="512" spans="2:10" x14ac:dyDescent="0.15">
      <c r="E512" s="31"/>
      <c r="F512" s="32"/>
      <c r="G512" s="31"/>
      <c r="I512" s="36"/>
      <c r="J512" s="31"/>
    </row>
    <row r="513" spans="5:10" x14ac:dyDescent="0.15">
      <c r="E513" s="31"/>
      <c r="F513" s="32"/>
      <c r="G513" s="31"/>
      <c r="I513" s="36"/>
      <c r="J513" s="31"/>
    </row>
    <row r="514" spans="5:10" x14ac:dyDescent="0.15">
      <c r="E514" s="31"/>
      <c r="F514" s="32"/>
      <c r="G514" s="31"/>
      <c r="I514" s="36"/>
      <c r="J514" s="31"/>
    </row>
    <row r="515" spans="5:10" x14ac:dyDescent="0.15">
      <c r="E515" s="31"/>
      <c r="F515" s="32"/>
      <c r="G515" s="31"/>
      <c r="I515" s="36"/>
      <c r="J515" s="31"/>
    </row>
    <row r="516" spans="5:10" x14ac:dyDescent="0.15">
      <c r="E516" s="31"/>
      <c r="F516" s="32"/>
      <c r="G516" s="31"/>
      <c r="I516" s="36"/>
      <c r="J516" s="31"/>
    </row>
    <row r="517" spans="5:10" x14ac:dyDescent="0.15">
      <c r="E517" s="31"/>
      <c r="F517" s="32"/>
      <c r="G517" s="31"/>
      <c r="I517" s="36"/>
      <c r="J517" s="31"/>
    </row>
    <row r="518" spans="5:10" x14ac:dyDescent="0.15">
      <c r="E518" s="31"/>
      <c r="F518" s="32"/>
      <c r="G518" s="31"/>
      <c r="I518" s="36"/>
      <c r="J518" s="31"/>
    </row>
    <row r="519" spans="5:10" x14ac:dyDescent="0.15">
      <c r="E519" s="31"/>
      <c r="F519" s="32"/>
      <c r="G519" s="31"/>
      <c r="I519" s="36"/>
      <c r="J519" s="31"/>
    </row>
    <row r="520" spans="5:10" x14ac:dyDescent="0.15">
      <c r="E520" s="31"/>
      <c r="F520" s="32"/>
      <c r="G520" s="31"/>
      <c r="I520" s="36"/>
      <c r="J520" s="31"/>
    </row>
    <row r="521" spans="5:10" x14ac:dyDescent="0.15">
      <c r="E521" s="31"/>
      <c r="F521" s="32"/>
      <c r="G521" s="31"/>
      <c r="I521" s="36"/>
      <c r="J521" s="31"/>
    </row>
    <row r="522" spans="5:10" x14ac:dyDescent="0.15">
      <c r="E522" s="31"/>
      <c r="F522" s="32"/>
      <c r="G522" s="31"/>
      <c r="I522" s="36"/>
      <c r="J522" s="31"/>
    </row>
    <row r="523" spans="5:10" x14ac:dyDescent="0.15">
      <c r="E523" s="31"/>
      <c r="F523" s="32"/>
      <c r="G523" s="31"/>
      <c r="I523" s="36"/>
      <c r="J523" s="31"/>
    </row>
    <row r="524" spans="5:10" x14ac:dyDescent="0.15">
      <c r="E524" s="31"/>
      <c r="F524" s="32"/>
      <c r="G524" s="31"/>
      <c r="I524" s="36"/>
      <c r="J524" s="31"/>
    </row>
    <row r="525" spans="5:10" x14ac:dyDescent="0.15">
      <c r="E525" s="31"/>
      <c r="F525" s="32"/>
      <c r="G525" s="31"/>
      <c r="I525" s="36"/>
      <c r="J525" s="31"/>
    </row>
    <row r="526" spans="5:10" x14ac:dyDescent="0.15">
      <c r="E526" s="31"/>
      <c r="F526" s="32"/>
      <c r="G526" s="31"/>
      <c r="I526" s="36"/>
      <c r="J526" s="31"/>
    </row>
    <row r="527" spans="5:10" x14ac:dyDescent="0.15">
      <c r="E527" s="31"/>
      <c r="F527" s="32"/>
      <c r="G527" s="31"/>
      <c r="I527" s="36"/>
      <c r="J527" s="31"/>
    </row>
    <row r="528" spans="5:10" x14ac:dyDescent="0.15">
      <c r="E528" s="31"/>
      <c r="F528" s="32"/>
      <c r="G528" s="31"/>
      <c r="I528" s="36"/>
      <c r="J528" s="31"/>
    </row>
    <row r="529" spans="5:10" x14ac:dyDescent="0.15">
      <c r="E529" s="31"/>
      <c r="F529" s="32"/>
      <c r="G529" s="31"/>
      <c r="I529" s="36"/>
      <c r="J529" s="31"/>
    </row>
    <row r="530" spans="5:10" x14ac:dyDescent="0.15">
      <c r="E530" s="31"/>
      <c r="F530" s="32"/>
      <c r="G530" s="31"/>
      <c r="I530" s="36"/>
      <c r="J530" s="31"/>
    </row>
    <row r="531" spans="5:10" x14ac:dyDescent="0.15">
      <c r="E531" s="31"/>
      <c r="F531" s="32"/>
      <c r="G531" s="31"/>
      <c r="I531" s="36"/>
      <c r="J531" s="31"/>
    </row>
    <row r="532" spans="5:10" x14ac:dyDescent="0.15">
      <c r="E532" s="31"/>
      <c r="F532" s="32"/>
      <c r="G532" s="31"/>
      <c r="I532" s="36"/>
      <c r="J532" s="31"/>
    </row>
    <row r="533" spans="5:10" x14ac:dyDescent="0.15">
      <c r="E533" s="31"/>
      <c r="F533" s="32"/>
      <c r="G533" s="31"/>
      <c r="I533" s="36"/>
      <c r="J533" s="31"/>
    </row>
    <row r="534" spans="5:10" x14ac:dyDescent="0.15">
      <c r="E534" s="31"/>
      <c r="F534" s="32"/>
      <c r="G534" s="31"/>
      <c r="I534" s="36"/>
      <c r="J534" s="31"/>
    </row>
    <row r="535" spans="5:10" x14ac:dyDescent="0.15">
      <c r="E535" s="31"/>
      <c r="F535" s="32"/>
      <c r="G535" s="31"/>
      <c r="I535" s="36"/>
      <c r="J535" s="31"/>
    </row>
    <row r="536" spans="5:10" x14ac:dyDescent="0.15">
      <c r="E536" s="31"/>
      <c r="F536" s="32"/>
      <c r="G536" s="31"/>
      <c r="I536" s="36"/>
      <c r="J536" s="31"/>
    </row>
    <row r="537" spans="5:10" x14ac:dyDescent="0.15">
      <c r="E537" s="31"/>
      <c r="F537" s="32"/>
      <c r="G537" s="31"/>
      <c r="I537" s="36"/>
      <c r="J537" s="31"/>
    </row>
    <row r="538" spans="5:10" x14ac:dyDescent="0.15">
      <c r="E538" s="31"/>
      <c r="F538" s="32"/>
      <c r="G538" s="31"/>
      <c r="I538" s="36"/>
      <c r="J538" s="31"/>
    </row>
    <row r="539" spans="5:10" x14ac:dyDescent="0.15">
      <c r="E539" s="31"/>
      <c r="F539" s="32"/>
      <c r="G539" s="31"/>
      <c r="I539" s="36"/>
      <c r="J539" s="31"/>
    </row>
    <row r="540" spans="5:10" x14ac:dyDescent="0.15">
      <c r="E540" s="31"/>
      <c r="F540" s="32"/>
      <c r="G540" s="31"/>
      <c r="I540" s="36"/>
      <c r="J540" s="31"/>
    </row>
    <row r="541" spans="5:10" x14ac:dyDescent="0.15">
      <c r="E541" s="31"/>
      <c r="F541" s="32"/>
      <c r="G541" s="31"/>
      <c r="I541" s="36"/>
      <c r="J541" s="31"/>
    </row>
    <row r="542" spans="5:10" x14ac:dyDescent="0.15">
      <c r="E542" s="31"/>
      <c r="F542" s="32"/>
      <c r="G542" s="31"/>
      <c r="I542" s="36"/>
      <c r="J542" s="31"/>
    </row>
    <row r="543" spans="5:10" x14ac:dyDescent="0.15">
      <c r="E543" s="31"/>
      <c r="F543" s="32"/>
      <c r="G543" s="31"/>
      <c r="I543" s="36"/>
      <c r="J543" s="31"/>
    </row>
    <row r="544" spans="5:10" x14ac:dyDescent="0.15">
      <c r="E544" s="31"/>
      <c r="F544" s="32"/>
      <c r="G544" s="31"/>
      <c r="I544" s="36"/>
      <c r="J544" s="31"/>
    </row>
    <row r="545" spans="5:10" x14ac:dyDescent="0.15">
      <c r="E545" s="31"/>
      <c r="F545" s="32"/>
      <c r="G545" s="31"/>
      <c r="I545" s="36"/>
      <c r="J545" s="31"/>
    </row>
    <row r="546" spans="5:10" x14ac:dyDescent="0.15">
      <c r="E546" s="31"/>
      <c r="F546" s="32"/>
      <c r="G546" s="31"/>
      <c r="I546" s="36"/>
      <c r="J546" s="31"/>
    </row>
    <row r="547" spans="5:10" x14ac:dyDescent="0.15">
      <c r="E547" s="31"/>
      <c r="F547" s="32"/>
      <c r="G547" s="31"/>
      <c r="I547" s="36"/>
      <c r="J547" s="31"/>
    </row>
    <row r="548" spans="5:10" x14ac:dyDescent="0.15">
      <c r="E548" s="31"/>
      <c r="F548" s="32"/>
      <c r="G548" s="31"/>
      <c r="I548" s="36"/>
      <c r="J548" s="31"/>
    </row>
    <row r="549" spans="5:10" x14ac:dyDescent="0.15">
      <c r="E549" s="31"/>
      <c r="F549" s="32"/>
      <c r="G549" s="31"/>
      <c r="I549" s="36"/>
      <c r="J549" s="31"/>
    </row>
    <row r="550" spans="5:10" x14ac:dyDescent="0.15">
      <c r="E550" s="31"/>
      <c r="F550" s="32"/>
      <c r="G550" s="31"/>
      <c r="I550" s="36"/>
      <c r="J550" s="31"/>
    </row>
    <row r="551" spans="5:10" x14ac:dyDescent="0.15">
      <c r="E551" s="31"/>
      <c r="F551" s="32"/>
      <c r="G551" s="31"/>
      <c r="I551" s="36"/>
      <c r="J551" s="31"/>
    </row>
    <row r="552" spans="5:10" x14ac:dyDescent="0.15">
      <c r="E552" s="31"/>
      <c r="F552" s="32"/>
      <c r="G552" s="31"/>
      <c r="I552" s="36"/>
      <c r="J552" s="31"/>
    </row>
    <row r="553" spans="5:10" x14ac:dyDescent="0.15">
      <c r="E553" s="31"/>
      <c r="F553" s="32"/>
      <c r="G553" s="31"/>
      <c r="I553" s="36"/>
      <c r="J553" s="31"/>
    </row>
    <row r="554" spans="5:10" x14ac:dyDescent="0.15">
      <c r="E554" s="31"/>
      <c r="F554" s="32"/>
      <c r="G554" s="31"/>
      <c r="I554" s="36"/>
      <c r="J554" s="31"/>
    </row>
    <row r="555" spans="5:10" x14ac:dyDescent="0.15">
      <c r="E555" s="31"/>
      <c r="F555" s="32"/>
      <c r="G555" s="31"/>
      <c r="I555" s="36"/>
      <c r="J555" s="31"/>
    </row>
    <row r="556" spans="5:10" x14ac:dyDescent="0.15">
      <c r="E556" s="31"/>
      <c r="F556" s="32"/>
      <c r="G556" s="31"/>
      <c r="I556" s="36"/>
      <c r="J556" s="31"/>
    </row>
    <row r="557" spans="5:10" x14ac:dyDescent="0.15">
      <c r="E557" s="31"/>
      <c r="F557" s="32"/>
      <c r="G557" s="31"/>
      <c r="I557" s="36"/>
      <c r="J557" s="31"/>
    </row>
    <row r="558" spans="5:10" x14ac:dyDescent="0.15">
      <c r="E558" s="31"/>
      <c r="F558" s="32"/>
      <c r="G558" s="31"/>
      <c r="I558" s="36"/>
      <c r="J558" s="31"/>
    </row>
    <row r="559" spans="5:10" x14ac:dyDescent="0.15">
      <c r="E559" s="31"/>
      <c r="F559" s="32"/>
      <c r="G559" s="31"/>
      <c r="I559" s="36"/>
      <c r="J559" s="31"/>
    </row>
    <row r="560" spans="5:10" x14ac:dyDescent="0.15">
      <c r="E560" s="31"/>
      <c r="F560" s="32"/>
      <c r="G560" s="31"/>
      <c r="I560" s="36"/>
      <c r="J560" s="31"/>
    </row>
    <row r="561" spans="5:10" x14ac:dyDescent="0.15">
      <c r="E561" s="31"/>
      <c r="F561" s="32"/>
      <c r="G561" s="31"/>
      <c r="I561" s="36"/>
      <c r="J561" s="31"/>
    </row>
    <row r="562" spans="5:10" x14ac:dyDescent="0.15">
      <c r="E562" s="31"/>
      <c r="F562" s="32"/>
      <c r="G562" s="31"/>
      <c r="I562" s="36"/>
      <c r="J562" s="31"/>
    </row>
    <row r="563" spans="5:10" x14ac:dyDescent="0.15">
      <c r="E563" s="31"/>
      <c r="F563" s="32"/>
      <c r="G563" s="31"/>
      <c r="I563" s="36"/>
      <c r="J563" s="31"/>
    </row>
    <row r="564" spans="5:10" x14ac:dyDescent="0.15">
      <c r="E564" s="31"/>
      <c r="F564" s="32"/>
      <c r="G564" s="31"/>
      <c r="I564" s="36"/>
      <c r="J564" s="31"/>
    </row>
    <row r="565" spans="5:10" x14ac:dyDescent="0.15">
      <c r="E565" s="31"/>
      <c r="F565" s="32"/>
      <c r="G565" s="31"/>
      <c r="I565" s="36"/>
      <c r="J565" s="31"/>
    </row>
    <row r="566" spans="5:10" x14ac:dyDescent="0.15">
      <c r="E566" s="31"/>
      <c r="F566" s="32"/>
      <c r="G566" s="31"/>
      <c r="I566" s="36"/>
      <c r="J566" s="31"/>
    </row>
    <row r="567" spans="5:10" x14ac:dyDescent="0.15">
      <c r="E567" s="31"/>
      <c r="F567" s="32"/>
      <c r="G567" s="31"/>
      <c r="I567" s="36"/>
      <c r="J567" s="31"/>
    </row>
    <row r="568" spans="5:10" x14ac:dyDescent="0.15">
      <c r="E568" s="31"/>
      <c r="F568" s="32"/>
      <c r="G568" s="31"/>
      <c r="I568" s="36"/>
      <c r="J568" s="31"/>
    </row>
    <row r="569" spans="5:10" x14ac:dyDescent="0.15">
      <c r="E569" s="31"/>
      <c r="F569" s="32"/>
      <c r="G569" s="31"/>
      <c r="I569" s="36"/>
      <c r="J569" s="31"/>
    </row>
    <row r="570" spans="5:10" x14ac:dyDescent="0.15">
      <c r="E570" s="31"/>
      <c r="F570" s="32"/>
      <c r="G570" s="31"/>
      <c r="I570" s="36"/>
      <c r="J570" s="31"/>
    </row>
    <row r="571" spans="5:10" x14ac:dyDescent="0.15">
      <c r="E571" s="31"/>
      <c r="F571" s="32"/>
      <c r="G571" s="31"/>
      <c r="I571" s="36"/>
      <c r="J571" s="31"/>
    </row>
    <row r="572" spans="5:10" x14ac:dyDescent="0.15">
      <c r="E572" s="31"/>
      <c r="F572" s="32"/>
      <c r="G572" s="31"/>
      <c r="I572" s="36"/>
      <c r="J572" s="31"/>
    </row>
    <row r="573" spans="5:10" x14ac:dyDescent="0.15">
      <c r="E573" s="31"/>
      <c r="F573" s="32"/>
      <c r="G573" s="31"/>
      <c r="I573" s="36"/>
      <c r="J573" s="31"/>
    </row>
    <row r="574" spans="5:10" x14ac:dyDescent="0.15">
      <c r="E574" s="31"/>
      <c r="F574" s="32"/>
      <c r="G574" s="31"/>
      <c r="I574" s="36"/>
      <c r="J574" s="31"/>
    </row>
    <row r="575" spans="5:10" x14ac:dyDescent="0.15">
      <c r="E575" s="31"/>
      <c r="F575" s="32"/>
      <c r="G575" s="31"/>
      <c r="I575" s="36"/>
      <c r="J575" s="31"/>
    </row>
    <row r="576" spans="5:10" x14ac:dyDescent="0.15">
      <c r="E576" s="31"/>
      <c r="F576" s="32"/>
      <c r="G576" s="31"/>
      <c r="I576" s="36"/>
      <c r="J576" s="31"/>
    </row>
    <row r="577" spans="5:10" x14ac:dyDescent="0.15">
      <c r="E577" s="31"/>
      <c r="F577" s="32"/>
      <c r="G577" s="31"/>
      <c r="I577" s="36"/>
      <c r="J577" s="31"/>
    </row>
    <row r="578" spans="5:10" x14ac:dyDescent="0.15">
      <c r="E578" s="31"/>
      <c r="F578" s="32"/>
      <c r="G578" s="31"/>
      <c r="I578" s="36"/>
      <c r="J578" s="31"/>
    </row>
    <row r="579" spans="5:10" x14ac:dyDescent="0.15">
      <c r="E579" s="31"/>
      <c r="F579" s="32"/>
      <c r="G579" s="31"/>
      <c r="I579" s="36"/>
      <c r="J579" s="31"/>
    </row>
    <row r="580" spans="5:10" x14ac:dyDescent="0.15">
      <c r="E580" s="31"/>
      <c r="F580" s="32"/>
      <c r="G580" s="31"/>
      <c r="I580" s="36"/>
      <c r="J580" s="31"/>
    </row>
    <row r="581" spans="5:10" x14ac:dyDescent="0.15">
      <c r="E581" s="31"/>
      <c r="F581" s="32"/>
      <c r="G581" s="31"/>
      <c r="I581" s="36"/>
      <c r="J581" s="31"/>
    </row>
    <row r="582" spans="5:10" x14ac:dyDescent="0.15">
      <c r="E582" s="31"/>
      <c r="F582" s="32"/>
      <c r="G582" s="31"/>
      <c r="I582" s="36"/>
      <c r="J582" s="31"/>
    </row>
    <row r="583" spans="5:10" x14ac:dyDescent="0.15">
      <c r="E583" s="31"/>
      <c r="F583" s="32"/>
      <c r="G583" s="31"/>
      <c r="I583" s="36"/>
      <c r="J583" s="31"/>
    </row>
    <row r="584" spans="5:10" x14ac:dyDescent="0.15">
      <c r="E584" s="31"/>
      <c r="F584" s="32"/>
      <c r="G584" s="31"/>
      <c r="I584" s="36"/>
      <c r="J584" s="31"/>
    </row>
    <row r="585" spans="5:10" x14ac:dyDescent="0.15">
      <c r="E585" s="31"/>
      <c r="F585" s="32"/>
      <c r="G585" s="31"/>
      <c r="I585" s="36"/>
      <c r="J585" s="31"/>
    </row>
    <row r="586" spans="5:10" x14ac:dyDescent="0.15">
      <c r="E586" s="31"/>
      <c r="F586" s="32"/>
      <c r="G586" s="31"/>
      <c r="I586" s="36"/>
      <c r="J586" s="31"/>
    </row>
    <row r="587" spans="5:10" x14ac:dyDescent="0.15">
      <c r="E587" s="31"/>
      <c r="F587" s="32"/>
      <c r="G587" s="31"/>
      <c r="I587" s="36"/>
      <c r="J587" s="31"/>
    </row>
    <row r="588" spans="5:10" x14ac:dyDescent="0.15">
      <c r="E588" s="31"/>
      <c r="F588" s="32"/>
      <c r="G588" s="31"/>
      <c r="I588" s="36"/>
      <c r="J588" s="31"/>
    </row>
    <row r="589" spans="5:10" x14ac:dyDescent="0.15">
      <c r="E589" s="31"/>
      <c r="F589" s="32"/>
      <c r="G589" s="31"/>
      <c r="I589" s="36"/>
      <c r="J589" s="31"/>
    </row>
    <row r="590" spans="5:10" x14ac:dyDescent="0.15">
      <c r="E590" s="31"/>
      <c r="F590" s="32"/>
      <c r="G590" s="31"/>
      <c r="I590" s="36"/>
      <c r="J590" s="31"/>
    </row>
    <row r="591" spans="5:10" x14ac:dyDescent="0.15">
      <c r="E591" s="31"/>
      <c r="F591" s="32"/>
      <c r="G591" s="31"/>
      <c r="I591" s="36"/>
      <c r="J591" s="31"/>
    </row>
    <row r="592" spans="5:10" x14ac:dyDescent="0.15">
      <c r="E592" s="31"/>
      <c r="F592" s="32"/>
      <c r="G592" s="31"/>
      <c r="I592" s="36"/>
      <c r="J592" s="31"/>
    </row>
    <row r="593" spans="5:10" x14ac:dyDescent="0.15">
      <c r="E593" s="31"/>
      <c r="F593" s="32"/>
      <c r="G593" s="31"/>
      <c r="I593" s="36"/>
      <c r="J593" s="31"/>
    </row>
    <row r="594" spans="5:10" x14ac:dyDescent="0.15">
      <c r="E594" s="31"/>
      <c r="F594" s="32"/>
      <c r="G594" s="31"/>
      <c r="I594" s="36"/>
      <c r="J594" s="31"/>
    </row>
    <row r="595" spans="5:10" x14ac:dyDescent="0.15">
      <c r="E595" s="31"/>
      <c r="F595" s="32"/>
      <c r="G595" s="31"/>
      <c r="I595" s="36"/>
      <c r="J595" s="31"/>
    </row>
    <row r="596" spans="5:10" x14ac:dyDescent="0.15">
      <c r="E596" s="31"/>
      <c r="F596" s="32"/>
      <c r="G596" s="31"/>
      <c r="I596" s="36"/>
      <c r="J596" s="31"/>
    </row>
    <row r="597" spans="5:10" x14ac:dyDescent="0.15">
      <c r="E597" s="31"/>
      <c r="F597" s="32"/>
      <c r="G597" s="31"/>
      <c r="I597" s="36"/>
      <c r="J597" s="31"/>
    </row>
    <row r="598" spans="5:10" x14ac:dyDescent="0.15">
      <c r="E598" s="31"/>
      <c r="F598" s="32"/>
      <c r="G598" s="31"/>
      <c r="I598" s="36"/>
      <c r="J598" s="31"/>
    </row>
    <row r="599" spans="5:10" x14ac:dyDescent="0.15">
      <c r="E599" s="31"/>
      <c r="F599" s="32"/>
      <c r="G599" s="31"/>
      <c r="I599" s="36"/>
      <c r="J599" s="31"/>
    </row>
    <row r="600" spans="5:10" x14ac:dyDescent="0.15">
      <c r="E600" s="31"/>
      <c r="F600" s="32"/>
      <c r="G600" s="31"/>
      <c r="I600" s="36"/>
      <c r="J600" s="31"/>
    </row>
    <row r="601" spans="5:10" x14ac:dyDescent="0.15">
      <c r="E601" s="31"/>
      <c r="F601" s="32"/>
      <c r="G601" s="31"/>
      <c r="I601" s="36"/>
      <c r="J601" s="31"/>
    </row>
    <row r="602" spans="5:10" x14ac:dyDescent="0.15">
      <c r="E602" s="31"/>
      <c r="F602" s="32"/>
      <c r="G602" s="31"/>
      <c r="I602" s="36"/>
      <c r="J602" s="31"/>
    </row>
    <row r="603" spans="5:10" x14ac:dyDescent="0.15">
      <c r="E603" s="31"/>
      <c r="F603" s="32"/>
      <c r="G603" s="31"/>
      <c r="I603" s="36"/>
      <c r="J603" s="31"/>
    </row>
    <row r="604" spans="5:10" x14ac:dyDescent="0.15">
      <c r="E604" s="31"/>
      <c r="F604" s="32"/>
      <c r="G604" s="31"/>
      <c r="I604" s="36"/>
      <c r="J604" s="31"/>
    </row>
    <row r="605" spans="5:10" x14ac:dyDescent="0.15">
      <c r="E605" s="31"/>
      <c r="F605" s="32"/>
      <c r="G605" s="31"/>
      <c r="I605" s="36"/>
      <c r="J605" s="31"/>
    </row>
    <row r="606" spans="5:10" x14ac:dyDescent="0.15">
      <c r="E606" s="31"/>
      <c r="F606" s="32"/>
      <c r="G606" s="31"/>
      <c r="I606" s="36"/>
      <c r="J606" s="31"/>
    </row>
    <row r="607" spans="5:10" x14ac:dyDescent="0.15">
      <c r="E607" s="31"/>
      <c r="F607" s="32"/>
      <c r="G607" s="31"/>
      <c r="I607" s="36"/>
      <c r="J607" s="31"/>
    </row>
    <row r="608" spans="5:10" x14ac:dyDescent="0.15">
      <c r="E608" s="31"/>
      <c r="F608" s="32"/>
      <c r="G608" s="31"/>
      <c r="I608" s="36"/>
      <c r="J608" s="31"/>
    </row>
    <row r="609" spans="5:10" x14ac:dyDescent="0.15">
      <c r="E609" s="31"/>
      <c r="F609" s="32"/>
      <c r="G609" s="31"/>
      <c r="I609" s="36"/>
      <c r="J609" s="31"/>
    </row>
    <row r="610" spans="5:10" x14ac:dyDescent="0.15">
      <c r="E610" s="31"/>
      <c r="F610" s="32"/>
      <c r="G610" s="31"/>
      <c r="I610" s="36"/>
      <c r="J610" s="31"/>
    </row>
    <row r="611" spans="5:10" x14ac:dyDescent="0.15">
      <c r="E611" s="31"/>
      <c r="F611" s="32"/>
      <c r="G611" s="31"/>
      <c r="I611" s="36"/>
      <c r="J611" s="31"/>
    </row>
    <row r="612" spans="5:10" x14ac:dyDescent="0.15">
      <c r="E612" s="31"/>
      <c r="F612" s="32"/>
      <c r="G612" s="31"/>
      <c r="I612" s="36"/>
      <c r="J612" s="31"/>
    </row>
    <row r="613" spans="5:10" x14ac:dyDescent="0.15">
      <c r="E613" s="31"/>
      <c r="F613" s="32"/>
      <c r="G613" s="31"/>
      <c r="I613" s="36"/>
      <c r="J613" s="31"/>
    </row>
    <row r="614" spans="5:10" x14ac:dyDescent="0.15">
      <c r="E614" s="31"/>
      <c r="F614" s="32"/>
      <c r="G614" s="31"/>
      <c r="I614" s="36"/>
      <c r="J614" s="31"/>
    </row>
    <row r="615" spans="5:10" x14ac:dyDescent="0.15">
      <c r="E615" s="31"/>
      <c r="F615" s="32"/>
      <c r="G615" s="31"/>
      <c r="I615" s="36"/>
      <c r="J615" s="31"/>
    </row>
    <row r="616" spans="5:10" x14ac:dyDescent="0.15">
      <c r="E616" s="31"/>
      <c r="F616" s="32"/>
      <c r="G616" s="31"/>
      <c r="I616" s="36"/>
      <c r="J616" s="31"/>
    </row>
    <row r="617" spans="5:10" x14ac:dyDescent="0.15">
      <c r="E617" s="31"/>
      <c r="F617" s="32"/>
      <c r="G617" s="31"/>
      <c r="I617" s="36"/>
      <c r="J617" s="31"/>
    </row>
    <row r="618" spans="5:10" x14ac:dyDescent="0.15">
      <c r="E618" s="31"/>
      <c r="F618" s="32"/>
      <c r="G618" s="31"/>
      <c r="I618" s="36"/>
      <c r="J618" s="31"/>
    </row>
    <row r="619" spans="5:10" x14ac:dyDescent="0.15">
      <c r="E619" s="31"/>
      <c r="F619" s="32"/>
      <c r="G619" s="31"/>
      <c r="I619" s="36"/>
      <c r="J619" s="31"/>
    </row>
    <row r="620" spans="5:10" x14ac:dyDescent="0.15">
      <c r="E620" s="31"/>
      <c r="F620" s="32"/>
      <c r="G620" s="31"/>
      <c r="I620" s="36"/>
      <c r="J620" s="31"/>
    </row>
    <row r="621" spans="5:10" x14ac:dyDescent="0.15">
      <c r="E621" s="31"/>
      <c r="F621" s="32"/>
      <c r="G621" s="31"/>
      <c r="I621" s="36"/>
      <c r="J621" s="31"/>
    </row>
    <row r="622" spans="5:10" x14ac:dyDescent="0.15">
      <c r="E622" s="31"/>
      <c r="F622" s="32"/>
      <c r="G622" s="31"/>
      <c r="I622" s="36"/>
      <c r="J622" s="31"/>
    </row>
    <row r="623" spans="5:10" x14ac:dyDescent="0.15">
      <c r="E623" s="31"/>
      <c r="F623" s="32"/>
      <c r="G623" s="31"/>
      <c r="I623" s="36"/>
      <c r="J623" s="31"/>
    </row>
    <row r="624" spans="5:10" x14ac:dyDescent="0.15">
      <c r="E624" s="31"/>
      <c r="F624" s="32"/>
      <c r="G624" s="31"/>
      <c r="I624" s="36"/>
      <c r="J624" s="31"/>
    </row>
    <row r="625" spans="5:10" x14ac:dyDescent="0.15">
      <c r="E625" s="31"/>
      <c r="F625" s="32"/>
      <c r="G625" s="31"/>
      <c r="I625" s="36"/>
      <c r="J625" s="31"/>
    </row>
    <row r="626" spans="5:10" x14ac:dyDescent="0.15">
      <c r="E626" s="31"/>
      <c r="F626" s="32"/>
      <c r="G626" s="31"/>
      <c r="I626" s="36"/>
      <c r="J626" s="31"/>
    </row>
    <row r="627" spans="5:10" x14ac:dyDescent="0.15">
      <c r="E627" s="31"/>
      <c r="F627" s="32"/>
      <c r="G627" s="31"/>
      <c r="I627" s="36"/>
      <c r="J627" s="31"/>
    </row>
    <row r="628" spans="5:10" x14ac:dyDescent="0.15">
      <c r="E628" s="31"/>
      <c r="F628" s="32"/>
      <c r="G628" s="31"/>
      <c r="I628" s="36"/>
      <c r="J628" s="31"/>
    </row>
    <row r="629" spans="5:10" x14ac:dyDescent="0.15">
      <c r="E629" s="31"/>
      <c r="F629" s="32"/>
      <c r="G629" s="31"/>
      <c r="I629" s="36"/>
      <c r="J629" s="31"/>
    </row>
    <row r="630" spans="5:10" x14ac:dyDescent="0.15">
      <c r="E630" s="31"/>
      <c r="F630" s="32"/>
      <c r="G630" s="31"/>
      <c r="I630" s="36"/>
      <c r="J630" s="31"/>
    </row>
    <row r="631" spans="5:10" x14ac:dyDescent="0.15">
      <c r="E631" s="31"/>
      <c r="F631" s="32"/>
      <c r="G631" s="31"/>
      <c r="I631" s="36"/>
      <c r="J631" s="31"/>
    </row>
    <row r="632" spans="5:10" x14ac:dyDescent="0.15">
      <c r="E632" s="31"/>
      <c r="F632" s="32"/>
      <c r="G632" s="31"/>
      <c r="I632" s="36"/>
      <c r="J632" s="31"/>
    </row>
    <row r="633" spans="5:10" x14ac:dyDescent="0.15">
      <c r="E633" s="31"/>
      <c r="F633" s="32"/>
      <c r="G633" s="31"/>
      <c r="I633" s="36"/>
      <c r="J633" s="31"/>
    </row>
    <row r="634" spans="5:10" x14ac:dyDescent="0.15">
      <c r="E634" s="31"/>
      <c r="F634" s="32"/>
      <c r="G634" s="31"/>
      <c r="I634" s="36"/>
      <c r="J634" s="31"/>
    </row>
    <row r="635" spans="5:10" x14ac:dyDescent="0.15">
      <c r="E635" s="31"/>
      <c r="F635" s="32"/>
      <c r="G635" s="31"/>
      <c r="I635" s="36"/>
      <c r="J635" s="31"/>
    </row>
    <row r="636" spans="5:10" x14ac:dyDescent="0.15">
      <c r="E636" s="31"/>
      <c r="F636" s="32"/>
      <c r="G636" s="31"/>
      <c r="I636" s="36"/>
      <c r="J636" s="31"/>
    </row>
    <row r="637" spans="5:10" x14ac:dyDescent="0.15">
      <c r="E637" s="31"/>
      <c r="F637" s="32"/>
      <c r="G637" s="31"/>
      <c r="I637" s="36"/>
      <c r="J637" s="31"/>
    </row>
    <row r="638" spans="5:10" x14ac:dyDescent="0.15">
      <c r="E638" s="31"/>
      <c r="F638" s="32"/>
      <c r="G638" s="31"/>
      <c r="I638" s="36"/>
      <c r="J638" s="31"/>
    </row>
    <row r="639" spans="5:10" x14ac:dyDescent="0.15">
      <c r="E639" s="31"/>
      <c r="F639" s="32"/>
      <c r="G639" s="31"/>
      <c r="I639" s="36"/>
      <c r="J639" s="31"/>
    </row>
    <row r="640" spans="5:10" x14ac:dyDescent="0.15">
      <c r="E640" s="31"/>
      <c r="F640" s="32"/>
      <c r="G640" s="31"/>
      <c r="I640" s="36"/>
      <c r="J640" s="31"/>
    </row>
    <row r="641" spans="5:10" x14ac:dyDescent="0.15">
      <c r="E641" s="31"/>
      <c r="F641" s="32"/>
      <c r="G641" s="31"/>
      <c r="I641" s="36"/>
      <c r="J641" s="31"/>
    </row>
    <row r="642" spans="5:10" x14ac:dyDescent="0.15">
      <c r="E642" s="31"/>
      <c r="F642" s="32"/>
      <c r="G642" s="31"/>
      <c r="I642" s="36"/>
      <c r="J642" s="31"/>
    </row>
    <row r="643" spans="5:10" x14ac:dyDescent="0.15">
      <c r="E643" s="31"/>
      <c r="F643" s="32"/>
      <c r="G643" s="31"/>
      <c r="I643" s="36"/>
      <c r="J643" s="31"/>
    </row>
    <row r="644" spans="5:10" x14ac:dyDescent="0.15">
      <c r="E644" s="31"/>
      <c r="F644" s="32"/>
      <c r="G644" s="31"/>
      <c r="I644" s="36"/>
      <c r="J644" s="31"/>
    </row>
    <row r="645" spans="5:10" x14ac:dyDescent="0.15">
      <c r="E645" s="31"/>
      <c r="F645" s="32"/>
      <c r="G645" s="31"/>
      <c r="I645" s="36"/>
      <c r="J645" s="31"/>
    </row>
    <row r="646" spans="5:10" x14ac:dyDescent="0.15">
      <c r="E646" s="31"/>
      <c r="F646" s="32"/>
      <c r="G646" s="31"/>
      <c r="I646" s="36"/>
      <c r="J646" s="31"/>
    </row>
    <row r="647" spans="5:10" x14ac:dyDescent="0.15">
      <c r="E647" s="31"/>
      <c r="F647" s="32"/>
      <c r="G647" s="31"/>
      <c r="I647" s="36"/>
      <c r="J647" s="31"/>
    </row>
    <row r="648" spans="5:10" x14ac:dyDescent="0.15">
      <c r="E648" s="31"/>
      <c r="F648" s="32"/>
      <c r="G648" s="31"/>
      <c r="I648" s="36"/>
      <c r="J648" s="31"/>
    </row>
    <row r="649" spans="5:10" x14ac:dyDescent="0.15">
      <c r="E649" s="31"/>
      <c r="F649" s="32"/>
      <c r="G649" s="31"/>
      <c r="I649" s="36"/>
      <c r="J649" s="31"/>
    </row>
    <row r="650" spans="5:10" x14ac:dyDescent="0.15">
      <c r="E650" s="31"/>
      <c r="F650" s="32"/>
      <c r="G650" s="31"/>
      <c r="I650" s="36"/>
      <c r="J650" s="31"/>
    </row>
    <row r="651" spans="5:10" x14ac:dyDescent="0.15">
      <c r="E651" s="31"/>
      <c r="F651" s="32"/>
      <c r="G651" s="31"/>
      <c r="I651" s="36"/>
      <c r="J651" s="31"/>
    </row>
    <row r="652" spans="5:10" x14ac:dyDescent="0.15">
      <c r="E652" s="31"/>
      <c r="F652" s="32"/>
      <c r="G652" s="31"/>
      <c r="I652" s="36"/>
      <c r="J652" s="31"/>
    </row>
    <row r="653" spans="5:10" x14ac:dyDescent="0.15">
      <c r="E653" s="31"/>
      <c r="F653" s="32"/>
      <c r="G653" s="31"/>
      <c r="I653" s="36"/>
      <c r="J653" s="31"/>
    </row>
    <row r="654" spans="5:10" x14ac:dyDescent="0.15">
      <c r="E654" s="31"/>
      <c r="F654" s="32"/>
      <c r="G654" s="31"/>
      <c r="I654" s="36"/>
      <c r="J654" s="31"/>
    </row>
    <row r="655" spans="5:10" x14ac:dyDescent="0.15">
      <c r="E655" s="31"/>
      <c r="F655" s="32"/>
      <c r="G655" s="31"/>
      <c r="I655" s="36"/>
      <c r="J655" s="31"/>
    </row>
    <row r="656" spans="5:10" x14ac:dyDescent="0.15">
      <c r="E656" s="31"/>
      <c r="F656" s="32"/>
      <c r="G656" s="31"/>
      <c r="I656" s="36"/>
      <c r="J656" s="31"/>
    </row>
    <row r="657" spans="5:10" x14ac:dyDescent="0.15">
      <c r="E657" s="31"/>
      <c r="F657" s="32"/>
      <c r="G657" s="31"/>
      <c r="I657" s="36"/>
      <c r="J657" s="31"/>
    </row>
    <row r="658" spans="5:10" x14ac:dyDescent="0.15">
      <c r="E658" s="31"/>
      <c r="F658" s="32"/>
      <c r="G658" s="31"/>
      <c r="I658" s="36"/>
      <c r="J658" s="31"/>
    </row>
    <row r="659" spans="5:10" x14ac:dyDescent="0.15">
      <c r="E659" s="31"/>
      <c r="F659" s="32"/>
      <c r="G659" s="31"/>
      <c r="I659" s="36"/>
      <c r="J659" s="31"/>
    </row>
    <row r="660" spans="5:10" x14ac:dyDescent="0.15">
      <c r="E660" s="31"/>
      <c r="F660" s="32"/>
      <c r="G660" s="31"/>
      <c r="I660" s="36"/>
      <c r="J660" s="31"/>
    </row>
    <row r="661" spans="5:10" x14ac:dyDescent="0.15">
      <c r="E661" s="31"/>
      <c r="F661" s="32"/>
      <c r="G661" s="31"/>
      <c r="I661" s="36"/>
      <c r="J661" s="31"/>
    </row>
    <row r="662" spans="5:10" x14ac:dyDescent="0.15">
      <c r="E662" s="31"/>
      <c r="F662" s="32"/>
      <c r="G662" s="31"/>
      <c r="I662" s="36"/>
      <c r="J662" s="31"/>
    </row>
    <row r="663" spans="5:10" x14ac:dyDescent="0.15">
      <c r="E663" s="31"/>
      <c r="F663" s="32"/>
      <c r="G663" s="31"/>
      <c r="I663" s="36"/>
      <c r="J663" s="31"/>
    </row>
    <row r="664" spans="5:10" x14ac:dyDescent="0.15">
      <c r="E664" s="31"/>
      <c r="F664" s="32"/>
      <c r="G664" s="31"/>
      <c r="I664" s="36"/>
      <c r="J664" s="31"/>
    </row>
    <row r="665" spans="5:10" x14ac:dyDescent="0.15">
      <c r="E665" s="31"/>
      <c r="F665" s="32"/>
      <c r="G665" s="31"/>
      <c r="I665" s="36"/>
      <c r="J665" s="31"/>
    </row>
    <row r="666" spans="5:10" x14ac:dyDescent="0.15">
      <c r="E666" s="31"/>
      <c r="F666" s="32"/>
      <c r="G666" s="31"/>
      <c r="I666" s="36"/>
      <c r="J666" s="31"/>
    </row>
    <row r="667" spans="5:10" x14ac:dyDescent="0.15">
      <c r="E667" s="31"/>
      <c r="F667" s="32"/>
      <c r="G667" s="31"/>
      <c r="I667" s="36"/>
      <c r="J667" s="31"/>
    </row>
    <row r="668" spans="5:10" x14ac:dyDescent="0.15">
      <c r="E668" s="31"/>
      <c r="F668" s="32"/>
      <c r="G668" s="31"/>
      <c r="I668" s="36"/>
      <c r="J668" s="31"/>
    </row>
    <row r="669" spans="5:10" x14ac:dyDescent="0.15">
      <c r="E669" s="31"/>
      <c r="F669" s="32"/>
      <c r="G669" s="31"/>
      <c r="I669" s="36"/>
      <c r="J669" s="31"/>
    </row>
    <row r="670" spans="5:10" x14ac:dyDescent="0.15">
      <c r="E670" s="31"/>
      <c r="F670" s="32"/>
      <c r="G670" s="31"/>
      <c r="I670" s="36"/>
      <c r="J670" s="31"/>
    </row>
    <row r="671" spans="5:10" x14ac:dyDescent="0.15">
      <c r="E671" s="31"/>
      <c r="F671" s="32"/>
      <c r="G671" s="31"/>
      <c r="I671" s="36"/>
      <c r="J671" s="31"/>
    </row>
    <row r="672" spans="5:10" x14ac:dyDescent="0.15">
      <c r="E672" s="31"/>
      <c r="F672" s="32"/>
      <c r="G672" s="31"/>
      <c r="I672" s="36"/>
      <c r="J672" s="31"/>
    </row>
    <row r="673" spans="5:10" x14ac:dyDescent="0.15">
      <c r="E673" s="31"/>
      <c r="F673" s="32"/>
      <c r="G673" s="31"/>
      <c r="I673" s="36"/>
      <c r="J673" s="31"/>
    </row>
    <row r="674" spans="5:10" x14ac:dyDescent="0.15">
      <c r="E674" s="31"/>
      <c r="F674" s="32"/>
      <c r="G674" s="31"/>
      <c r="I674" s="36"/>
      <c r="J674" s="31"/>
    </row>
    <row r="675" spans="5:10" x14ac:dyDescent="0.15">
      <c r="E675" s="31"/>
      <c r="F675" s="32"/>
      <c r="G675" s="31"/>
      <c r="I675" s="36"/>
      <c r="J675" s="31"/>
    </row>
    <row r="676" spans="5:10" x14ac:dyDescent="0.15">
      <c r="E676" s="31"/>
      <c r="F676" s="32"/>
      <c r="G676" s="31"/>
      <c r="I676" s="36"/>
      <c r="J676" s="31"/>
    </row>
    <row r="677" spans="5:10" x14ac:dyDescent="0.15">
      <c r="E677" s="31"/>
      <c r="F677" s="32"/>
      <c r="G677" s="31"/>
      <c r="I677" s="36"/>
      <c r="J677" s="31"/>
    </row>
    <row r="678" spans="5:10" x14ac:dyDescent="0.15">
      <c r="E678" s="31"/>
      <c r="F678" s="32"/>
      <c r="G678" s="31"/>
      <c r="I678" s="36"/>
      <c r="J678" s="31"/>
    </row>
    <row r="679" spans="5:10" x14ac:dyDescent="0.15">
      <c r="E679" s="31"/>
      <c r="F679" s="32"/>
      <c r="G679" s="31"/>
      <c r="I679" s="36"/>
      <c r="J679" s="31"/>
    </row>
    <row r="680" spans="5:10" x14ac:dyDescent="0.15">
      <c r="E680" s="31"/>
      <c r="F680" s="32"/>
      <c r="G680" s="31"/>
      <c r="I680" s="36"/>
      <c r="J680" s="31"/>
    </row>
    <row r="681" spans="5:10" x14ac:dyDescent="0.15">
      <c r="E681" s="31"/>
      <c r="F681" s="32"/>
      <c r="G681" s="31"/>
      <c r="I681" s="36"/>
      <c r="J681" s="31"/>
    </row>
    <row r="682" spans="5:10" x14ac:dyDescent="0.15">
      <c r="E682" s="31"/>
      <c r="F682" s="32"/>
      <c r="G682" s="31"/>
      <c r="I682" s="36"/>
      <c r="J682" s="31"/>
    </row>
    <row r="683" spans="5:10" x14ac:dyDescent="0.15">
      <c r="E683" s="31"/>
      <c r="F683" s="32"/>
      <c r="G683" s="31"/>
      <c r="I683" s="36"/>
      <c r="J683" s="31"/>
    </row>
    <row r="684" spans="5:10" x14ac:dyDescent="0.15">
      <c r="E684" s="31"/>
      <c r="F684" s="32"/>
      <c r="G684" s="31"/>
      <c r="I684" s="36"/>
      <c r="J684" s="31"/>
    </row>
    <row r="685" spans="5:10" x14ac:dyDescent="0.15">
      <c r="E685" s="31"/>
      <c r="F685" s="32"/>
      <c r="G685" s="31"/>
      <c r="I685" s="36"/>
      <c r="J685" s="31"/>
    </row>
    <row r="686" spans="5:10" x14ac:dyDescent="0.15">
      <c r="E686" s="31"/>
      <c r="F686" s="32"/>
      <c r="G686" s="31"/>
      <c r="I686" s="36"/>
      <c r="J686" s="31"/>
    </row>
    <row r="687" spans="5:10" x14ac:dyDescent="0.15">
      <c r="E687" s="31"/>
      <c r="F687" s="32"/>
      <c r="G687" s="31"/>
      <c r="I687" s="36"/>
      <c r="J687" s="31"/>
    </row>
    <row r="688" spans="5:10" x14ac:dyDescent="0.15">
      <c r="E688" s="31"/>
      <c r="F688" s="32"/>
      <c r="G688" s="31"/>
      <c r="I688" s="36"/>
      <c r="J688" s="31"/>
    </row>
    <row r="689" spans="5:10" x14ac:dyDescent="0.15">
      <c r="E689" s="31"/>
      <c r="F689" s="32"/>
      <c r="G689" s="31"/>
      <c r="I689" s="36"/>
      <c r="J689" s="31"/>
    </row>
    <row r="690" spans="5:10" x14ac:dyDescent="0.15">
      <c r="E690" s="31"/>
      <c r="F690" s="32"/>
      <c r="G690" s="31"/>
      <c r="I690" s="36"/>
      <c r="J690" s="31"/>
    </row>
    <row r="691" spans="5:10" x14ac:dyDescent="0.15">
      <c r="E691" s="31"/>
      <c r="F691" s="32"/>
      <c r="G691" s="31"/>
      <c r="I691" s="36"/>
      <c r="J691" s="31"/>
    </row>
    <row r="692" spans="5:10" x14ac:dyDescent="0.15">
      <c r="E692" s="31"/>
      <c r="F692" s="32"/>
      <c r="G692" s="31"/>
      <c r="I692" s="36"/>
      <c r="J692" s="31"/>
    </row>
    <row r="693" spans="5:10" x14ac:dyDescent="0.15">
      <c r="E693" s="31"/>
      <c r="F693" s="32"/>
      <c r="G693" s="31"/>
      <c r="I693" s="36"/>
      <c r="J693" s="31"/>
    </row>
    <row r="694" spans="5:10" x14ac:dyDescent="0.15">
      <c r="E694" s="31"/>
      <c r="F694" s="32"/>
      <c r="G694" s="31"/>
      <c r="I694" s="36"/>
      <c r="J694" s="31"/>
    </row>
    <row r="695" spans="5:10" x14ac:dyDescent="0.15">
      <c r="E695" s="31"/>
      <c r="F695" s="32"/>
      <c r="G695" s="31"/>
      <c r="I695" s="36"/>
      <c r="J695" s="31"/>
    </row>
    <row r="696" spans="5:10" x14ac:dyDescent="0.15">
      <c r="E696" s="31"/>
      <c r="F696" s="32"/>
      <c r="G696" s="31"/>
      <c r="I696" s="36"/>
      <c r="J696" s="31"/>
    </row>
    <row r="697" spans="5:10" x14ac:dyDescent="0.15">
      <c r="E697" s="31"/>
      <c r="F697" s="32"/>
      <c r="G697" s="31"/>
      <c r="I697" s="36"/>
      <c r="J697" s="31"/>
    </row>
    <row r="698" spans="5:10" x14ac:dyDescent="0.15">
      <c r="E698" s="31"/>
      <c r="F698" s="32"/>
      <c r="G698" s="31"/>
      <c r="I698" s="36"/>
      <c r="J698" s="31"/>
    </row>
    <row r="699" spans="5:10" x14ac:dyDescent="0.15">
      <c r="E699" s="31"/>
      <c r="F699" s="32"/>
      <c r="G699" s="31"/>
      <c r="I699" s="36"/>
      <c r="J699" s="31"/>
    </row>
    <row r="700" spans="5:10" x14ac:dyDescent="0.15">
      <c r="E700" s="31"/>
      <c r="F700" s="32"/>
      <c r="G700" s="31"/>
      <c r="I700" s="36"/>
      <c r="J700" s="31"/>
    </row>
    <row r="701" spans="5:10" x14ac:dyDescent="0.15">
      <c r="E701" s="31"/>
      <c r="F701" s="32"/>
      <c r="G701" s="31"/>
      <c r="I701" s="36"/>
      <c r="J701" s="31"/>
    </row>
    <row r="702" spans="5:10" x14ac:dyDescent="0.15">
      <c r="E702" s="31"/>
      <c r="F702" s="32"/>
      <c r="G702" s="31"/>
      <c r="I702" s="36"/>
      <c r="J702" s="31"/>
    </row>
    <row r="703" spans="5:10" x14ac:dyDescent="0.15">
      <c r="E703" s="31"/>
      <c r="F703" s="32"/>
      <c r="G703" s="31"/>
      <c r="I703" s="36"/>
      <c r="J703" s="31"/>
    </row>
    <row r="704" spans="5:10" x14ac:dyDescent="0.15">
      <c r="E704" s="31"/>
      <c r="F704" s="32"/>
      <c r="G704" s="31"/>
      <c r="I704" s="36"/>
      <c r="J704" s="31"/>
    </row>
    <row r="705" spans="5:10" x14ac:dyDescent="0.15">
      <c r="E705" s="31"/>
      <c r="F705" s="32"/>
      <c r="G705" s="31"/>
      <c r="I705" s="36"/>
      <c r="J705" s="31"/>
    </row>
    <row r="706" spans="5:10" x14ac:dyDescent="0.15">
      <c r="E706" s="31"/>
      <c r="F706" s="32"/>
      <c r="G706" s="31"/>
      <c r="I706" s="36"/>
      <c r="J706" s="31"/>
    </row>
    <row r="707" spans="5:10" x14ac:dyDescent="0.15">
      <c r="E707" s="31"/>
      <c r="F707" s="32"/>
      <c r="G707" s="31"/>
      <c r="I707" s="36"/>
      <c r="J707" s="31"/>
    </row>
    <row r="708" spans="5:10" x14ac:dyDescent="0.15">
      <c r="E708" s="31"/>
      <c r="F708" s="32"/>
      <c r="G708" s="31"/>
      <c r="I708" s="36"/>
      <c r="J708" s="31"/>
    </row>
    <row r="709" spans="5:10" x14ac:dyDescent="0.15">
      <c r="E709" s="31"/>
      <c r="F709" s="32"/>
      <c r="G709" s="31"/>
      <c r="I709" s="36"/>
      <c r="J709" s="31"/>
    </row>
    <row r="710" spans="5:10" x14ac:dyDescent="0.15">
      <c r="E710" s="31"/>
      <c r="F710" s="32"/>
      <c r="G710" s="31"/>
      <c r="I710" s="36"/>
      <c r="J710" s="31"/>
    </row>
    <row r="711" spans="5:10" x14ac:dyDescent="0.15">
      <c r="E711" s="31"/>
      <c r="F711" s="32"/>
      <c r="G711" s="31"/>
      <c r="I711" s="36"/>
      <c r="J711" s="31"/>
    </row>
    <row r="712" spans="5:10" x14ac:dyDescent="0.15">
      <c r="E712" s="31"/>
      <c r="F712" s="32"/>
      <c r="G712" s="31"/>
      <c r="I712" s="36"/>
      <c r="J712" s="31"/>
    </row>
    <row r="713" spans="5:10" x14ac:dyDescent="0.15">
      <c r="E713" s="31"/>
      <c r="F713" s="32"/>
      <c r="G713" s="31"/>
      <c r="I713" s="36"/>
      <c r="J713" s="31"/>
    </row>
    <row r="714" spans="5:10" x14ac:dyDescent="0.15">
      <c r="E714" s="31"/>
      <c r="F714" s="32"/>
      <c r="G714" s="31"/>
      <c r="I714" s="36"/>
      <c r="J714" s="31"/>
    </row>
    <row r="715" spans="5:10" x14ac:dyDescent="0.15">
      <c r="E715" s="31"/>
      <c r="F715" s="32"/>
      <c r="G715" s="31"/>
      <c r="I715" s="36"/>
      <c r="J715" s="31"/>
    </row>
    <row r="716" spans="5:10" x14ac:dyDescent="0.15">
      <c r="E716" s="31"/>
      <c r="F716" s="32"/>
      <c r="G716" s="31"/>
      <c r="I716" s="36"/>
      <c r="J716" s="31"/>
    </row>
    <row r="717" spans="5:10" x14ac:dyDescent="0.15">
      <c r="E717" s="31"/>
      <c r="F717" s="32"/>
      <c r="G717" s="31"/>
      <c r="I717" s="36"/>
      <c r="J717" s="31"/>
    </row>
    <row r="718" spans="5:10" x14ac:dyDescent="0.15">
      <c r="E718" s="31"/>
      <c r="F718" s="32"/>
      <c r="G718" s="31"/>
      <c r="I718" s="36"/>
      <c r="J718" s="31"/>
    </row>
    <row r="719" spans="5:10" x14ac:dyDescent="0.15">
      <c r="E719" s="31"/>
      <c r="F719" s="32"/>
      <c r="G719" s="31"/>
      <c r="I719" s="36"/>
      <c r="J719" s="31"/>
    </row>
    <row r="720" spans="5:10" x14ac:dyDescent="0.15">
      <c r="E720" s="31"/>
      <c r="F720" s="32"/>
      <c r="G720" s="31"/>
      <c r="I720" s="36"/>
      <c r="J720" s="31"/>
    </row>
    <row r="721" spans="5:10" x14ac:dyDescent="0.15">
      <c r="E721" s="31"/>
      <c r="F721" s="32"/>
      <c r="G721" s="31"/>
      <c r="I721" s="36"/>
      <c r="J721" s="31"/>
    </row>
    <row r="722" spans="5:10" x14ac:dyDescent="0.15">
      <c r="E722" s="31"/>
      <c r="F722" s="32"/>
      <c r="G722" s="31"/>
      <c r="I722" s="36"/>
      <c r="J722" s="31"/>
    </row>
    <row r="723" spans="5:10" x14ac:dyDescent="0.15">
      <c r="E723" s="31"/>
      <c r="F723" s="32"/>
      <c r="G723" s="31"/>
      <c r="I723" s="36"/>
      <c r="J723" s="31"/>
    </row>
    <row r="724" spans="5:10" x14ac:dyDescent="0.15">
      <c r="E724" s="31"/>
      <c r="F724" s="32"/>
      <c r="G724" s="31"/>
      <c r="I724" s="36"/>
      <c r="J724" s="31"/>
    </row>
    <row r="725" spans="5:10" x14ac:dyDescent="0.15">
      <c r="E725" s="31"/>
      <c r="F725" s="32"/>
      <c r="G725" s="31"/>
      <c r="I725" s="36"/>
      <c r="J725" s="31"/>
    </row>
    <row r="726" spans="5:10" x14ac:dyDescent="0.15">
      <c r="E726" s="31"/>
      <c r="F726" s="32"/>
      <c r="G726" s="31"/>
      <c r="I726" s="36"/>
      <c r="J726" s="31"/>
    </row>
    <row r="727" spans="5:10" x14ac:dyDescent="0.15">
      <c r="E727" s="31"/>
      <c r="F727" s="32"/>
      <c r="G727" s="31"/>
      <c r="I727" s="36"/>
      <c r="J727" s="31"/>
    </row>
    <row r="728" spans="5:10" x14ac:dyDescent="0.15">
      <c r="E728" s="31"/>
      <c r="F728" s="32"/>
      <c r="G728" s="31"/>
      <c r="I728" s="36"/>
      <c r="J728" s="31"/>
    </row>
    <row r="729" spans="5:10" x14ac:dyDescent="0.15">
      <c r="E729" s="31"/>
      <c r="F729" s="32"/>
      <c r="G729" s="31"/>
      <c r="I729" s="36"/>
      <c r="J729" s="31"/>
    </row>
    <row r="730" spans="5:10" x14ac:dyDescent="0.15">
      <c r="E730" s="31"/>
      <c r="F730" s="32"/>
      <c r="G730" s="31"/>
      <c r="I730" s="36"/>
      <c r="J730" s="31"/>
    </row>
    <row r="731" spans="5:10" x14ac:dyDescent="0.15">
      <c r="E731" s="31"/>
      <c r="F731" s="32"/>
      <c r="G731" s="31"/>
      <c r="I731" s="36"/>
      <c r="J731" s="31"/>
    </row>
    <row r="732" spans="5:10" x14ac:dyDescent="0.15">
      <c r="E732" s="31"/>
      <c r="F732" s="32"/>
      <c r="G732" s="31"/>
      <c r="I732" s="36"/>
      <c r="J732" s="31"/>
    </row>
    <row r="733" spans="5:10" x14ac:dyDescent="0.15">
      <c r="E733" s="31"/>
      <c r="F733" s="32"/>
      <c r="G733" s="31"/>
      <c r="I733" s="36"/>
      <c r="J733" s="31"/>
    </row>
    <row r="734" spans="5:10" x14ac:dyDescent="0.15">
      <c r="E734" s="31"/>
      <c r="F734" s="32"/>
      <c r="G734" s="31"/>
      <c r="I734" s="36"/>
      <c r="J734" s="31"/>
    </row>
    <row r="735" spans="5:10" x14ac:dyDescent="0.15">
      <c r="E735" s="31"/>
      <c r="F735" s="32"/>
      <c r="G735" s="31"/>
      <c r="I735" s="36"/>
      <c r="J735" s="31"/>
    </row>
    <row r="736" spans="5:10" x14ac:dyDescent="0.15">
      <c r="E736" s="31"/>
      <c r="F736" s="32"/>
      <c r="G736" s="31"/>
      <c r="I736" s="36"/>
      <c r="J736" s="31"/>
    </row>
    <row r="737" spans="5:10" x14ac:dyDescent="0.15">
      <c r="E737" s="31"/>
      <c r="F737" s="32"/>
      <c r="G737" s="31"/>
      <c r="I737" s="36"/>
      <c r="J737" s="31"/>
    </row>
    <row r="738" spans="5:10" x14ac:dyDescent="0.15">
      <c r="E738" s="31"/>
      <c r="F738" s="32"/>
      <c r="G738" s="31"/>
      <c r="I738" s="36"/>
      <c r="J738" s="31"/>
    </row>
    <row r="739" spans="5:10" x14ac:dyDescent="0.15">
      <c r="E739" s="31"/>
      <c r="F739" s="32"/>
      <c r="G739" s="31"/>
      <c r="I739" s="36"/>
      <c r="J739" s="31"/>
    </row>
    <row r="740" spans="5:10" x14ac:dyDescent="0.15">
      <c r="E740" s="31"/>
      <c r="F740" s="32"/>
      <c r="G740" s="31"/>
      <c r="I740" s="36"/>
      <c r="J740" s="31"/>
    </row>
    <row r="741" spans="5:10" x14ac:dyDescent="0.15">
      <c r="E741" s="31"/>
      <c r="F741" s="32"/>
      <c r="G741" s="31"/>
      <c r="I741" s="36"/>
      <c r="J741" s="31"/>
    </row>
    <row r="742" spans="5:10" x14ac:dyDescent="0.15">
      <c r="E742" s="31"/>
      <c r="F742" s="32"/>
      <c r="G742" s="31"/>
      <c r="I742" s="36"/>
      <c r="J742" s="31"/>
    </row>
    <row r="743" spans="5:10" x14ac:dyDescent="0.15">
      <c r="E743" s="31"/>
      <c r="F743" s="32"/>
      <c r="G743" s="31"/>
      <c r="I743" s="36"/>
      <c r="J743" s="31"/>
    </row>
    <row r="744" spans="5:10" x14ac:dyDescent="0.15">
      <c r="E744" s="31"/>
      <c r="F744" s="32"/>
      <c r="G744" s="31"/>
      <c r="I744" s="36"/>
      <c r="J744" s="31"/>
    </row>
    <row r="745" spans="5:10" x14ac:dyDescent="0.15">
      <c r="E745" s="31"/>
      <c r="F745" s="32"/>
      <c r="G745" s="31"/>
      <c r="I745" s="36"/>
      <c r="J745" s="31"/>
    </row>
    <row r="746" spans="5:10" x14ac:dyDescent="0.15">
      <c r="E746" s="31"/>
      <c r="F746" s="32"/>
      <c r="G746" s="31"/>
      <c r="I746" s="36"/>
      <c r="J746" s="31"/>
    </row>
    <row r="747" spans="5:10" x14ac:dyDescent="0.15">
      <c r="E747" s="31"/>
      <c r="F747" s="32"/>
      <c r="G747" s="31"/>
      <c r="I747" s="36"/>
      <c r="J747" s="31"/>
    </row>
    <row r="748" spans="5:10" x14ac:dyDescent="0.15">
      <c r="E748" s="31"/>
      <c r="F748" s="32"/>
      <c r="G748" s="31"/>
      <c r="I748" s="36"/>
      <c r="J748" s="31"/>
    </row>
    <row r="749" spans="5:10" x14ac:dyDescent="0.15">
      <c r="E749" s="31"/>
      <c r="F749" s="32"/>
      <c r="G749" s="31"/>
      <c r="I749" s="36"/>
      <c r="J749" s="31"/>
    </row>
    <row r="750" spans="5:10" x14ac:dyDescent="0.15">
      <c r="E750" s="31"/>
      <c r="F750" s="32"/>
      <c r="G750" s="31"/>
      <c r="I750" s="36"/>
      <c r="J750" s="31"/>
    </row>
    <row r="751" spans="5:10" x14ac:dyDescent="0.15">
      <c r="E751" s="31"/>
      <c r="F751" s="32"/>
      <c r="G751" s="31"/>
      <c r="I751" s="36"/>
      <c r="J751" s="31"/>
    </row>
    <row r="752" spans="5:10" x14ac:dyDescent="0.15">
      <c r="E752" s="31"/>
      <c r="F752" s="32"/>
      <c r="G752" s="31"/>
      <c r="I752" s="36"/>
      <c r="J752" s="31"/>
    </row>
    <row r="753" spans="5:10" x14ac:dyDescent="0.15">
      <c r="E753" s="31"/>
      <c r="F753" s="32"/>
      <c r="G753" s="31"/>
      <c r="I753" s="36"/>
      <c r="J753" s="31"/>
    </row>
    <row r="754" spans="5:10" x14ac:dyDescent="0.15">
      <c r="E754" s="31"/>
      <c r="F754" s="32"/>
      <c r="G754" s="31"/>
      <c r="I754" s="36"/>
      <c r="J754" s="31"/>
    </row>
    <row r="755" spans="5:10" x14ac:dyDescent="0.15">
      <c r="E755" s="31"/>
      <c r="F755" s="32"/>
      <c r="G755" s="31"/>
      <c r="I755" s="36"/>
      <c r="J755" s="31"/>
    </row>
    <row r="756" spans="5:10" x14ac:dyDescent="0.15">
      <c r="E756" s="31"/>
      <c r="F756" s="32"/>
      <c r="G756" s="31"/>
      <c r="I756" s="36"/>
      <c r="J756" s="31"/>
    </row>
    <row r="757" spans="5:10" x14ac:dyDescent="0.15">
      <c r="E757" s="31"/>
      <c r="F757" s="32"/>
      <c r="G757" s="31"/>
      <c r="I757" s="36"/>
      <c r="J757" s="31"/>
    </row>
    <row r="758" spans="5:10" x14ac:dyDescent="0.15">
      <c r="E758" s="31"/>
      <c r="F758" s="32"/>
      <c r="G758" s="31"/>
      <c r="I758" s="36"/>
      <c r="J758" s="31"/>
    </row>
    <row r="759" spans="5:10" x14ac:dyDescent="0.15">
      <c r="E759" s="31"/>
      <c r="F759" s="32"/>
      <c r="G759" s="31"/>
      <c r="I759" s="36"/>
      <c r="J759" s="31"/>
    </row>
    <row r="760" spans="5:10" x14ac:dyDescent="0.15">
      <c r="E760" s="31"/>
      <c r="F760" s="32"/>
      <c r="G760" s="31"/>
      <c r="I760" s="36"/>
      <c r="J760" s="31"/>
    </row>
    <row r="761" spans="5:10" x14ac:dyDescent="0.15">
      <c r="E761" s="31"/>
      <c r="F761" s="32"/>
      <c r="G761" s="31"/>
      <c r="I761" s="36"/>
      <c r="J761" s="31"/>
    </row>
    <row r="762" spans="5:10" x14ac:dyDescent="0.15">
      <c r="E762" s="31"/>
      <c r="F762" s="32"/>
      <c r="G762" s="31"/>
      <c r="I762" s="36"/>
      <c r="J762" s="31"/>
    </row>
    <row r="763" spans="5:10" x14ac:dyDescent="0.15">
      <c r="E763" s="31"/>
      <c r="F763" s="32"/>
      <c r="G763" s="31"/>
      <c r="I763" s="36"/>
      <c r="J763" s="31"/>
    </row>
    <row r="764" spans="5:10" x14ac:dyDescent="0.15">
      <c r="E764" s="31"/>
      <c r="F764" s="32"/>
      <c r="G764" s="31"/>
      <c r="I764" s="36"/>
      <c r="J764" s="31"/>
    </row>
    <row r="765" spans="5:10" x14ac:dyDescent="0.15">
      <c r="E765" s="31"/>
      <c r="F765" s="32"/>
      <c r="G765" s="31"/>
      <c r="I765" s="36"/>
      <c r="J765" s="31"/>
    </row>
    <row r="766" spans="5:10" x14ac:dyDescent="0.15">
      <c r="E766" s="31"/>
      <c r="F766" s="32"/>
      <c r="G766" s="31"/>
      <c r="I766" s="36"/>
      <c r="J766" s="31"/>
    </row>
    <row r="767" spans="5:10" x14ac:dyDescent="0.15">
      <c r="E767" s="31"/>
      <c r="F767" s="32"/>
      <c r="G767" s="31"/>
      <c r="I767" s="36"/>
      <c r="J767" s="31"/>
    </row>
    <row r="768" spans="5:10" x14ac:dyDescent="0.15">
      <c r="E768" s="31"/>
      <c r="F768" s="32"/>
      <c r="G768" s="31"/>
      <c r="I768" s="36"/>
      <c r="J768" s="31"/>
    </row>
    <row r="769" spans="5:10" x14ac:dyDescent="0.15">
      <c r="E769" s="31"/>
      <c r="F769" s="32"/>
      <c r="G769" s="31"/>
      <c r="I769" s="36"/>
      <c r="J769" s="31"/>
    </row>
    <row r="770" spans="5:10" x14ac:dyDescent="0.15">
      <c r="E770" s="31"/>
      <c r="F770" s="32"/>
      <c r="G770" s="31"/>
      <c r="I770" s="36"/>
      <c r="J770" s="31"/>
    </row>
    <row r="771" spans="5:10" x14ac:dyDescent="0.15">
      <c r="E771" s="31"/>
      <c r="F771" s="32"/>
      <c r="G771" s="31"/>
      <c r="I771" s="36"/>
      <c r="J771" s="31"/>
    </row>
    <row r="772" spans="5:10" x14ac:dyDescent="0.15">
      <c r="E772" s="31"/>
      <c r="F772" s="32"/>
      <c r="G772" s="31"/>
      <c r="I772" s="36"/>
      <c r="J772" s="31"/>
    </row>
    <row r="773" spans="5:10" x14ac:dyDescent="0.15">
      <c r="E773" s="31"/>
      <c r="F773" s="32"/>
      <c r="G773" s="31"/>
      <c r="I773" s="36"/>
      <c r="J773" s="31"/>
    </row>
    <row r="774" spans="5:10" x14ac:dyDescent="0.15">
      <c r="E774" s="31"/>
      <c r="F774" s="32"/>
      <c r="G774" s="31"/>
      <c r="I774" s="36"/>
      <c r="J774" s="31"/>
    </row>
    <row r="775" spans="5:10" x14ac:dyDescent="0.15">
      <c r="E775" s="31"/>
      <c r="F775" s="32"/>
      <c r="G775" s="31"/>
      <c r="I775" s="36"/>
      <c r="J775" s="31"/>
    </row>
    <row r="776" spans="5:10" x14ac:dyDescent="0.15">
      <c r="E776" s="31"/>
      <c r="F776" s="32"/>
      <c r="G776" s="31"/>
      <c r="I776" s="36"/>
      <c r="J776" s="31"/>
    </row>
    <row r="777" spans="5:10" x14ac:dyDescent="0.15">
      <c r="E777" s="31"/>
      <c r="F777" s="32"/>
      <c r="G777" s="31"/>
      <c r="I777" s="36"/>
      <c r="J777" s="31"/>
    </row>
    <row r="778" spans="5:10" x14ac:dyDescent="0.15">
      <c r="E778" s="31"/>
      <c r="F778" s="32"/>
      <c r="G778" s="31"/>
      <c r="I778" s="36"/>
      <c r="J778" s="31"/>
    </row>
    <row r="779" spans="5:10" x14ac:dyDescent="0.15">
      <c r="E779" s="31"/>
      <c r="F779" s="32"/>
      <c r="G779" s="31"/>
      <c r="I779" s="36"/>
      <c r="J779" s="31"/>
    </row>
    <row r="780" spans="5:10" x14ac:dyDescent="0.15">
      <c r="E780" s="31"/>
      <c r="F780" s="32"/>
      <c r="G780" s="31"/>
      <c r="I780" s="36"/>
      <c r="J780" s="31"/>
    </row>
    <row r="781" spans="5:10" x14ac:dyDescent="0.15">
      <c r="E781" s="31"/>
      <c r="F781" s="32"/>
      <c r="G781" s="31"/>
      <c r="I781" s="36"/>
      <c r="J781" s="31"/>
    </row>
    <row r="782" spans="5:10" x14ac:dyDescent="0.15">
      <c r="E782" s="31"/>
      <c r="F782" s="32"/>
      <c r="G782" s="31"/>
      <c r="I782" s="36"/>
      <c r="J782" s="31"/>
    </row>
    <row r="783" spans="5:10" x14ac:dyDescent="0.15">
      <c r="E783" s="31"/>
      <c r="F783" s="32"/>
      <c r="G783" s="31"/>
      <c r="I783" s="36"/>
      <c r="J783" s="31"/>
    </row>
    <row r="784" spans="5:10" x14ac:dyDescent="0.15">
      <c r="E784" s="31"/>
      <c r="F784" s="32"/>
      <c r="G784" s="31"/>
      <c r="I784" s="36"/>
      <c r="J784" s="31"/>
    </row>
    <row r="785" spans="5:10" x14ac:dyDescent="0.15">
      <c r="E785" s="31"/>
      <c r="F785" s="32"/>
      <c r="G785" s="31"/>
      <c r="I785" s="36"/>
      <c r="J785" s="31"/>
    </row>
    <row r="786" spans="5:10" x14ac:dyDescent="0.15">
      <c r="E786" s="31"/>
      <c r="F786" s="32"/>
      <c r="G786" s="31"/>
      <c r="I786" s="36"/>
      <c r="J786" s="31"/>
    </row>
    <row r="787" spans="5:10" x14ac:dyDescent="0.15">
      <c r="E787" s="31"/>
      <c r="F787" s="32"/>
      <c r="G787" s="31"/>
      <c r="I787" s="36"/>
      <c r="J787" s="31"/>
    </row>
    <row r="788" spans="5:10" x14ac:dyDescent="0.15">
      <c r="E788" s="31"/>
      <c r="F788" s="32"/>
      <c r="G788" s="31"/>
      <c r="I788" s="36"/>
      <c r="J788" s="31"/>
    </row>
    <row r="789" spans="5:10" x14ac:dyDescent="0.15">
      <c r="E789" s="31"/>
      <c r="F789" s="32"/>
      <c r="G789" s="31"/>
      <c r="I789" s="36"/>
      <c r="J789" s="31"/>
    </row>
    <row r="790" spans="5:10" x14ac:dyDescent="0.15">
      <c r="E790" s="31"/>
      <c r="F790" s="32"/>
      <c r="G790" s="31"/>
      <c r="I790" s="36"/>
      <c r="J790" s="31"/>
    </row>
    <row r="791" spans="5:10" x14ac:dyDescent="0.15">
      <c r="E791" s="31"/>
      <c r="F791" s="32"/>
      <c r="G791" s="31"/>
      <c r="I791" s="36"/>
      <c r="J791" s="31"/>
    </row>
    <row r="792" spans="5:10" x14ac:dyDescent="0.15">
      <c r="E792" s="31"/>
      <c r="F792" s="32"/>
      <c r="G792" s="31"/>
      <c r="I792" s="36"/>
      <c r="J792" s="31"/>
    </row>
    <row r="793" spans="5:10" x14ac:dyDescent="0.15">
      <c r="E793" s="31"/>
      <c r="F793" s="32"/>
      <c r="G793" s="31"/>
      <c r="I793" s="36"/>
      <c r="J793" s="31"/>
    </row>
    <row r="794" spans="5:10" x14ac:dyDescent="0.15">
      <c r="E794" s="31"/>
      <c r="F794" s="32"/>
      <c r="G794" s="31"/>
      <c r="I794" s="36"/>
      <c r="J794" s="31"/>
    </row>
    <row r="795" spans="5:10" x14ac:dyDescent="0.15">
      <c r="E795" s="31"/>
      <c r="F795" s="32"/>
      <c r="G795" s="31"/>
      <c r="I795" s="36"/>
      <c r="J795" s="31"/>
    </row>
    <row r="796" spans="5:10" x14ac:dyDescent="0.15">
      <c r="E796" s="31"/>
      <c r="F796" s="32"/>
      <c r="G796" s="31"/>
      <c r="I796" s="36"/>
      <c r="J796" s="31"/>
    </row>
    <row r="797" spans="5:10" x14ac:dyDescent="0.15">
      <c r="E797" s="31"/>
      <c r="F797" s="32"/>
      <c r="G797" s="31"/>
      <c r="I797" s="36"/>
      <c r="J797" s="31"/>
    </row>
    <row r="798" spans="5:10" x14ac:dyDescent="0.15">
      <c r="E798" s="31"/>
      <c r="F798" s="32"/>
      <c r="G798" s="31"/>
      <c r="I798" s="36"/>
      <c r="J798" s="31"/>
    </row>
    <row r="799" spans="5:10" x14ac:dyDescent="0.15">
      <c r="E799" s="31"/>
      <c r="F799" s="32"/>
      <c r="G799" s="31"/>
      <c r="I799" s="36"/>
      <c r="J799" s="31"/>
    </row>
    <row r="800" spans="5:10" x14ac:dyDescent="0.15">
      <c r="E800" s="31"/>
      <c r="F800" s="32"/>
      <c r="G800" s="31"/>
      <c r="I800" s="36"/>
      <c r="J800" s="31"/>
    </row>
    <row r="801" spans="5:10" x14ac:dyDescent="0.15">
      <c r="E801" s="31"/>
      <c r="F801" s="32"/>
      <c r="G801" s="31"/>
      <c r="I801" s="36"/>
      <c r="J801" s="31"/>
    </row>
    <row r="802" spans="5:10" x14ac:dyDescent="0.15">
      <c r="E802" s="31"/>
      <c r="F802" s="32"/>
      <c r="G802" s="31"/>
      <c r="I802" s="36"/>
      <c r="J802" s="31"/>
    </row>
    <row r="803" spans="5:10" x14ac:dyDescent="0.15">
      <c r="E803" s="31"/>
      <c r="F803" s="32"/>
      <c r="G803" s="31"/>
      <c r="I803" s="36"/>
      <c r="J803" s="31"/>
    </row>
    <row r="804" spans="5:10" x14ac:dyDescent="0.15">
      <c r="E804" s="31"/>
      <c r="F804" s="32"/>
      <c r="G804" s="31"/>
      <c r="I804" s="36"/>
      <c r="J804" s="31"/>
    </row>
    <row r="805" spans="5:10" x14ac:dyDescent="0.15">
      <c r="E805" s="31"/>
      <c r="F805" s="32"/>
      <c r="G805" s="31"/>
      <c r="I805" s="36"/>
      <c r="J805" s="31"/>
    </row>
    <row r="806" spans="5:10" x14ac:dyDescent="0.15">
      <c r="E806" s="31"/>
      <c r="F806" s="32"/>
      <c r="G806" s="31"/>
      <c r="I806" s="36"/>
      <c r="J806" s="31"/>
    </row>
    <row r="807" spans="5:10" x14ac:dyDescent="0.15">
      <c r="E807" s="31"/>
      <c r="F807" s="32"/>
      <c r="G807" s="31"/>
      <c r="I807" s="36"/>
      <c r="J807" s="31"/>
    </row>
    <row r="808" spans="5:10" x14ac:dyDescent="0.15">
      <c r="E808" s="31"/>
      <c r="F808" s="32"/>
      <c r="G808" s="31"/>
      <c r="I808" s="36"/>
      <c r="J808" s="31"/>
    </row>
    <row r="809" spans="5:10" x14ac:dyDescent="0.15">
      <c r="E809" s="31"/>
      <c r="F809" s="32"/>
      <c r="G809" s="31"/>
      <c r="I809" s="36"/>
      <c r="J809" s="31"/>
    </row>
    <row r="810" spans="5:10" x14ac:dyDescent="0.15">
      <c r="E810" s="31"/>
      <c r="F810" s="32"/>
      <c r="G810" s="31"/>
      <c r="I810" s="36"/>
      <c r="J810" s="31"/>
    </row>
    <row r="811" spans="5:10" x14ac:dyDescent="0.15">
      <c r="E811" s="31"/>
      <c r="F811" s="32"/>
      <c r="G811" s="31"/>
      <c r="I811" s="36"/>
      <c r="J811" s="31"/>
    </row>
    <row r="812" spans="5:10" x14ac:dyDescent="0.15">
      <c r="E812" s="31"/>
      <c r="F812" s="32"/>
      <c r="G812" s="31"/>
      <c r="I812" s="36"/>
      <c r="J812" s="31"/>
    </row>
    <row r="813" spans="5:10" x14ac:dyDescent="0.15">
      <c r="E813" s="31"/>
      <c r="F813" s="32"/>
      <c r="G813" s="31"/>
      <c r="I813" s="36"/>
      <c r="J813" s="31"/>
    </row>
    <row r="814" spans="5:10" x14ac:dyDescent="0.15">
      <c r="E814" s="31"/>
      <c r="F814" s="32"/>
      <c r="G814" s="31"/>
      <c r="I814" s="36"/>
      <c r="J814" s="31"/>
    </row>
    <row r="815" spans="5:10" x14ac:dyDescent="0.15">
      <c r="E815" s="31"/>
      <c r="F815" s="32"/>
      <c r="G815" s="31"/>
      <c r="I815" s="36"/>
      <c r="J815" s="31"/>
    </row>
    <row r="816" spans="5:10" x14ac:dyDescent="0.15">
      <c r="E816" s="31"/>
      <c r="F816" s="32"/>
      <c r="G816" s="31"/>
      <c r="I816" s="36"/>
      <c r="J816" s="31"/>
    </row>
    <row r="817" spans="5:10" x14ac:dyDescent="0.15">
      <c r="E817" s="31"/>
      <c r="F817" s="32"/>
      <c r="G817" s="31"/>
      <c r="I817" s="36"/>
      <c r="J817" s="31"/>
    </row>
    <row r="818" spans="5:10" x14ac:dyDescent="0.15">
      <c r="E818" s="31"/>
      <c r="F818" s="32"/>
      <c r="G818" s="31"/>
      <c r="I818" s="36"/>
      <c r="J818" s="31"/>
    </row>
    <row r="819" spans="5:10" x14ac:dyDescent="0.15">
      <c r="E819" s="31"/>
      <c r="F819" s="32"/>
      <c r="G819" s="31"/>
      <c r="I819" s="36"/>
      <c r="J819" s="31"/>
    </row>
    <row r="820" spans="5:10" x14ac:dyDescent="0.15">
      <c r="E820" s="31"/>
      <c r="F820" s="32"/>
      <c r="G820" s="31"/>
      <c r="I820" s="36"/>
      <c r="J820" s="31"/>
    </row>
    <row r="821" spans="5:10" x14ac:dyDescent="0.15">
      <c r="E821" s="31"/>
      <c r="F821" s="32"/>
      <c r="G821" s="31"/>
      <c r="I821" s="36"/>
      <c r="J821" s="31"/>
    </row>
    <row r="822" spans="5:10" x14ac:dyDescent="0.15">
      <c r="E822" s="31"/>
      <c r="F822" s="32"/>
      <c r="G822" s="31"/>
      <c r="I822" s="36"/>
      <c r="J822" s="31"/>
    </row>
    <row r="823" spans="5:10" x14ac:dyDescent="0.15">
      <c r="E823" s="31"/>
      <c r="F823" s="32"/>
      <c r="G823" s="31"/>
      <c r="I823" s="36"/>
      <c r="J823" s="31"/>
    </row>
    <row r="824" spans="5:10" x14ac:dyDescent="0.15">
      <c r="E824" s="31"/>
      <c r="F824" s="32"/>
      <c r="G824" s="31"/>
      <c r="I824" s="36"/>
      <c r="J824" s="31"/>
    </row>
    <row r="825" spans="5:10" x14ac:dyDescent="0.15">
      <c r="E825" s="31"/>
      <c r="F825" s="32"/>
      <c r="G825" s="31"/>
      <c r="I825" s="36"/>
      <c r="J825" s="31"/>
    </row>
    <row r="826" spans="5:10" x14ac:dyDescent="0.15">
      <c r="E826" s="31"/>
      <c r="F826" s="32"/>
      <c r="G826" s="31"/>
      <c r="I826" s="36"/>
      <c r="J826" s="31"/>
    </row>
    <row r="827" spans="5:10" x14ac:dyDescent="0.15">
      <c r="E827" s="31"/>
      <c r="F827" s="32"/>
      <c r="G827" s="31"/>
      <c r="I827" s="36"/>
      <c r="J827" s="31"/>
    </row>
    <row r="828" spans="5:10" x14ac:dyDescent="0.15">
      <c r="E828" s="31"/>
      <c r="F828" s="32"/>
      <c r="G828" s="31"/>
      <c r="I828" s="36"/>
      <c r="J828" s="31"/>
    </row>
    <row r="829" spans="5:10" x14ac:dyDescent="0.15">
      <c r="E829" s="31"/>
      <c r="F829" s="32"/>
      <c r="G829" s="31"/>
      <c r="I829" s="36"/>
      <c r="J829" s="31"/>
    </row>
    <row r="830" spans="5:10" x14ac:dyDescent="0.15">
      <c r="E830" s="31"/>
      <c r="F830" s="32"/>
      <c r="G830" s="31"/>
      <c r="I830" s="36"/>
      <c r="J830" s="31"/>
    </row>
    <row r="831" spans="5:10" x14ac:dyDescent="0.15">
      <c r="E831" s="31"/>
      <c r="F831" s="32"/>
      <c r="G831" s="31"/>
      <c r="I831" s="36"/>
      <c r="J831" s="31"/>
    </row>
    <row r="832" spans="5:10" x14ac:dyDescent="0.15">
      <c r="E832" s="31"/>
      <c r="F832" s="32"/>
      <c r="G832" s="31"/>
      <c r="I832" s="36"/>
      <c r="J832" s="31"/>
    </row>
    <row r="833" spans="5:10" x14ac:dyDescent="0.15">
      <c r="E833" s="31"/>
      <c r="F833" s="32"/>
      <c r="G833" s="31"/>
      <c r="I833" s="36"/>
      <c r="J833" s="31"/>
    </row>
    <row r="834" spans="5:10" x14ac:dyDescent="0.15">
      <c r="E834" s="31"/>
      <c r="F834" s="32"/>
      <c r="G834" s="31"/>
      <c r="I834" s="36"/>
      <c r="J834" s="31"/>
    </row>
    <row r="835" spans="5:10" x14ac:dyDescent="0.15">
      <c r="E835" s="31"/>
      <c r="F835" s="32"/>
      <c r="G835" s="31"/>
      <c r="I835" s="36"/>
      <c r="J835" s="31"/>
    </row>
    <row r="836" spans="5:10" x14ac:dyDescent="0.15">
      <c r="E836" s="31"/>
      <c r="F836" s="32"/>
      <c r="G836" s="31"/>
      <c r="I836" s="36"/>
      <c r="J836" s="31"/>
    </row>
    <row r="837" spans="5:10" x14ac:dyDescent="0.15">
      <c r="E837" s="31"/>
      <c r="F837" s="32"/>
      <c r="G837" s="31"/>
      <c r="I837" s="36"/>
      <c r="J837" s="31"/>
    </row>
    <row r="838" spans="5:10" x14ac:dyDescent="0.15">
      <c r="E838" s="31"/>
      <c r="F838" s="32"/>
      <c r="G838" s="31"/>
      <c r="I838" s="36"/>
      <c r="J838" s="31"/>
    </row>
    <row r="839" spans="5:10" x14ac:dyDescent="0.15">
      <c r="E839" s="31"/>
      <c r="F839" s="32"/>
      <c r="G839" s="31"/>
      <c r="I839" s="36"/>
      <c r="J839" s="31"/>
    </row>
    <row r="840" spans="5:10" x14ac:dyDescent="0.15">
      <c r="E840" s="31"/>
      <c r="F840" s="32"/>
      <c r="G840" s="31"/>
      <c r="I840" s="36"/>
      <c r="J840" s="31"/>
    </row>
    <row r="841" spans="5:10" x14ac:dyDescent="0.15">
      <c r="E841" s="31"/>
      <c r="F841" s="32"/>
      <c r="G841" s="31"/>
      <c r="I841" s="36"/>
      <c r="J841" s="31"/>
    </row>
    <row r="842" spans="5:10" x14ac:dyDescent="0.15">
      <c r="E842" s="31"/>
      <c r="F842" s="32"/>
      <c r="G842" s="31"/>
      <c r="I842" s="36"/>
      <c r="J842" s="31"/>
    </row>
    <row r="843" spans="5:10" x14ac:dyDescent="0.15">
      <c r="E843" s="31"/>
      <c r="F843" s="32"/>
      <c r="G843" s="31"/>
      <c r="I843" s="36"/>
      <c r="J843" s="31"/>
    </row>
    <row r="844" spans="5:10" x14ac:dyDescent="0.15">
      <c r="E844" s="31"/>
      <c r="F844" s="32"/>
      <c r="G844" s="31"/>
      <c r="I844" s="36"/>
      <c r="J844" s="31"/>
    </row>
    <row r="845" spans="5:10" x14ac:dyDescent="0.15">
      <c r="E845" s="31"/>
      <c r="F845" s="32"/>
      <c r="G845" s="31"/>
      <c r="I845" s="36"/>
      <c r="J845" s="31"/>
    </row>
    <row r="846" spans="5:10" x14ac:dyDescent="0.15">
      <c r="E846" s="31"/>
      <c r="F846" s="32"/>
      <c r="G846" s="31"/>
      <c r="I846" s="36"/>
      <c r="J846" s="31"/>
    </row>
    <row r="847" spans="5:10" x14ac:dyDescent="0.15">
      <c r="E847" s="31"/>
      <c r="F847" s="32"/>
      <c r="G847" s="31"/>
      <c r="I847" s="36"/>
      <c r="J847" s="31"/>
    </row>
    <row r="848" spans="5:10" x14ac:dyDescent="0.15">
      <c r="E848" s="31"/>
      <c r="F848" s="32"/>
      <c r="G848" s="31"/>
      <c r="I848" s="36"/>
      <c r="J848" s="31"/>
    </row>
    <row r="849" spans="5:10" x14ac:dyDescent="0.15">
      <c r="E849" s="31"/>
      <c r="F849" s="32"/>
      <c r="G849" s="31"/>
      <c r="I849" s="36"/>
      <c r="J849" s="31"/>
    </row>
    <row r="850" spans="5:10" x14ac:dyDescent="0.15">
      <c r="E850" s="31"/>
      <c r="F850" s="32"/>
      <c r="G850" s="31"/>
      <c r="I850" s="36"/>
      <c r="J850" s="31"/>
    </row>
    <row r="851" spans="5:10" x14ac:dyDescent="0.15">
      <c r="E851" s="31"/>
      <c r="F851" s="32"/>
      <c r="G851" s="31"/>
      <c r="I851" s="36"/>
      <c r="J851" s="31"/>
    </row>
    <row r="852" spans="5:10" x14ac:dyDescent="0.15">
      <c r="E852" s="31"/>
      <c r="F852" s="32"/>
      <c r="G852" s="31"/>
      <c r="I852" s="36"/>
      <c r="J852" s="31"/>
    </row>
    <row r="853" spans="5:10" x14ac:dyDescent="0.15">
      <c r="E853" s="31"/>
      <c r="F853" s="32"/>
      <c r="G853" s="31"/>
      <c r="I853" s="36"/>
      <c r="J853" s="31"/>
    </row>
    <row r="854" spans="5:10" x14ac:dyDescent="0.15">
      <c r="E854" s="31"/>
      <c r="F854" s="32"/>
      <c r="G854" s="31"/>
      <c r="I854" s="36"/>
      <c r="J854" s="31"/>
    </row>
    <row r="855" spans="5:10" x14ac:dyDescent="0.15">
      <c r="E855" s="31"/>
      <c r="F855" s="32"/>
      <c r="G855" s="31"/>
      <c r="I855" s="36"/>
      <c r="J855" s="31"/>
    </row>
    <row r="856" spans="5:10" x14ac:dyDescent="0.15">
      <c r="E856" s="31"/>
      <c r="F856" s="32"/>
      <c r="G856" s="31"/>
      <c r="I856" s="36"/>
      <c r="J856" s="31"/>
    </row>
    <row r="857" spans="5:10" x14ac:dyDescent="0.15">
      <c r="E857" s="31"/>
      <c r="F857" s="32"/>
      <c r="G857" s="31"/>
      <c r="I857" s="36"/>
      <c r="J857" s="31"/>
    </row>
    <row r="858" spans="5:10" x14ac:dyDescent="0.15">
      <c r="E858" s="31"/>
      <c r="F858" s="32"/>
      <c r="G858" s="31"/>
      <c r="I858" s="36"/>
      <c r="J858" s="31"/>
    </row>
    <row r="859" spans="5:10" x14ac:dyDescent="0.15">
      <c r="E859" s="31"/>
      <c r="F859" s="32"/>
      <c r="G859" s="31"/>
      <c r="I859" s="36"/>
      <c r="J859" s="31"/>
    </row>
    <row r="860" spans="5:10" x14ac:dyDescent="0.15">
      <c r="E860" s="31"/>
      <c r="F860" s="32"/>
      <c r="G860" s="31"/>
      <c r="I860" s="36"/>
      <c r="J860" s="31"/>
    </row>
    <row r="861" spans="5:10" x14ac:dyDescent="0.15">
      <c r="E861" s="31"/>
      <c r="F861" s="32"/>
      <c r="G861" s="31"/>
      <c r="I861" s="36"/>
      <c r="J861" s="31"/>
    </row>
    <row r="862" spans="5:10" x14ac:dyDescent="0.15">
      <c r="E862" s="31"/>
      <c r="F862" s="32"/>
      <c r="G862" s="31"/>
      <c r="I862" s="36"/>
      <c r="J862" s="31"/>
    </row>
    <row r="863" spans="5:10" x14ac:dyDescent="0.15">
      <c r="E863" s="31"/>
      <c r="F863" s="32"/>
      <c r="G863" s="31"/>
      <c r="I863" s="36"/>
      <c r="J863" s="31"/>
    </row>
    <row r="864" spans="5:10" x14ac:dyDescent="0.15">
      <c r="E864" s="31"/>
      <c r="F864" s="32"/>
      <c r="G864" s="31"/>
      <c r="I864" s="36"/>
      <c r="J864" s="31"/>
    </row>
    <row r="865" spans="5:10" x14ac:dyDescent="0.15">
      <c r="E865" s="31"/>
      <c r="F865" s="32"/>
      <c r="G865" s="31"/>
      <c r="I865" s="36"/>
      <c r="J865" s="31"/>
    </row>
    <row r="866" spans="5:10" x14ac:dyDescent="0.15">
      <c r="E866" s="31"/>
      <c r="F866" s="32"/>
      <c r="G866" s="31"/>
      <c r="I866" s="36"/>
      <c r="J866" s="31"/>
    </row>
    <row r="867" spans="5:10" x14ac:dyDescent="0.15">
      <c r="E867" s="31"/>
      <c r="F867" s="32"/>
      <c r="G867" s="31"/>
      <c r="I867" s="36"/>
      <c r="J867" s="31"/>
    </row>
    <row r="868" spans="5:10" x14ac:dyDescent="0.15">
      <c r="E868" s="31"/>
      <c r="F868" s="32"/>
      <c r="G868" s="31"/>
      <c r="I868" s="36"/>
      <c r="J868" s="31"/>
    </row>
    <row r="869" spans="5:10" x14ac:dyDescent="0.15">
      <c r="E869" s="31"/>
      <c r="F869" s="32"/>
      <c r="G869" s="31"/>
      <c r="I869" s="36"/>
      <c r="J869" s="31"/>
    </row>
    <row r="870" spans="5:10" x14ac:dyDescent="0.15">
      <c r="E870" s="31"/>
      <c r="F870" s="32"/>
      <c r="G870" s="31"/>
      <c r="I870" s="36"/>
      <c r="J870" s="31"/>
    </row>
    <row r="871" spans="5:10" x14ac:dyDescent="0.15">
      <c r="E871" s="31"/>
      <c r="F871" s="32"/>
      <c r="G871" s="31"/>
      <c r="I871" s="36"/>
      <c r="J871" s="31"/>
    </row>
    <row r="872" spans="5:10" x14ac:dyDescent="0.15">
      <c r="E872" s="31"/>
      <c r="F872" s="32"/>
      <c r="G872" s="31"/>
      <c r="I872" s="31"/>
      <c r="J872" s="31"/>
    </row>
    <row r="873" spans="5:10" x14ac:dyDescent="0.15">
      <c r="E873" s="31"/>
      <c r="F873" s="32"/>
      <c r="G873" s="31"/>
      <c r="I873" s="31"/>
      <c r="J873" s="31"/>
    </row>
    <row r="874" spans="5:10" x14ac:dyDescent="0.15">
      <c r="E874" s="31"/>
      <c r="F874" s="32"/>
      <c r="G874" s="31"/>
      <c r="I874" s="31"/>
      <c r="J874" s="31"/>
    </row>
    <row r="875" spans="5:10" x14ac:dyDescent="0.15">
      <c r="E875" s="31"/>
      <c r="F875" s="32"/>
      <c r="G875" s="31"/>
      <c r="I875" s="31"/>
      <c r="J875" s="31"/>
    </row>
    <row r="876" spans="5:10" x14ac:dyDescent="0.15">
      <c r="E876" s="31"/>
      <c r="F876" s="32"/>
      <c r="G876" s="31"/>
      <c r="I876" s="31"/>
      <c r="J876" s="31"/>
    </row>
    <row r="877" spans="5:10" x14ac:dyDescent="0.15">
      <c r="E877" s="31"/>
      <c r="F877" s="32"/>
      <c r="G877" s="31"/>
      <c r="I877" s="31"/>
      <c r="J877" s="31"/>
    </row>
    <row r="878" spans="5:10" x14ac:dyDescent="0.15">
      <c r="E878" s="31"/>
      <c r="F878" s="32"/>
      <c r="G878" s="31"/>
      <c r="I878" s="31"/>
      <c r="J878" s="31"/>
    </row>
    <row r="879" spans="5:10" x14ac:dyDescent="0.15">
      <c r="E879" s="31"/>
      <c r="F879" s="32"/>
      <c r="G879" s="31"/>
      <c r="I879" s="31"/>
      <c r="J879" s="31"/>
    </row>
    <row r="880" spans="5:10" x14ac:dyDescent="0.15">
      <c r="E880" s="31"/>
      <c r="F880" s="32"/>
      <c r="G880" s="31"/>
      <c r="I880" s="31"/>
      <c r="J880" s="31"/>
    </row>
    <row r="881" spans="5:10" x14ac:dyDescent="0.15">
      <c r="E881" s="31"/>
      <c r="F881" s="32"/>
      <c r="G881" s="31"/>
      <c r="I881" s="31"/>
      <c r="J881" s="31"/>
    </row>
    <row r="882" spans="5:10" x14ac:dyDescent="0.15">
      <c r="E882" s="31"/>
      <c r="F882" s="32"/>
      <c r="G882" s="31"/>
      <c r="I882" s="31"/>
      <c r="J882" s="31"/>
    </row>
    <row r="883" spans="5:10" x14ac:dyDescent="0.15">
      <c r="E883" s="31"/>
      <c r="F883" s="32"/>
      <c r="G883" s="31"/>
      <c r="I883" s="31"/>
      <c r="J883" s="31"/>
    </row>
    <row r="884" spans="5:10" x14ac:dyDescent="0.15">
      <c r="E884" s="31"/>
      <c r="F884" s="32"/>
      <c r="G884" s="31"/>
      <c r="I884" s="31"/>
      <c r="J884" s="31"/>
    </row>
    <row r="885" spans="5:10" x14ac:dyDescent="0.15">
      <c r="E885" s="31"/>
      <c r="F885" s="32"/>
      <c r="G885" s="31"/>
      <c r="I885" s="31"/>
      <c r="J885" s="31"/>
    </row>
    <row r="886" spans="5:10" x14ac:dyDescent="0.15">
      <c r="E886" s="31"/>
      <c r="F886" s="32"/>
      <c r="G886" s="31"/>
      <c r="I886" s="31"/>
      <c r="J886" s="31"/>
    </row>
    <row r="887" spans="5:10" x14ac:dyDescent="0.15">
      <c r="E887" s="31"/>
      <c r="F887" s="32"/>
      <c r="G887" s="31"/>
      <c r="I887" s="31"/>
      <c r="J887" s="31"/>
    </row>
    <row r="888" spans="5:10" x14ac:dyDescent="0.15">
      <c r="E888" s="31"/>
      <c r="F888" s="32"/>
      <c r="G888" s="31"/>
      <c r="I888" s="31"/>
      <c r="J888" s="31"/>
    </row>
    <row r="889" spans="5:10" x14ac:dyDescent="0.15">
      <c r="E889" s="31"/>
      <c r="F889" s="32"/>
      <c r="G889" s="31"/>
      <c r="I889" s="31"/>
      <c r="J889" s="31"/>
    </row>
    <row r="890" spans="5:10" x14ac:dyDescent="0.15">
      <c r="E890" s="31"/>
      <c r="F890" s="32"/>
      <c r="G890" s="31"/>
      <c r="I890" s="31"/>
      <c r="J890" s="31"/>
    </row>
    <row r="891" spans="5:10" x14ac:dyDescent="0.15">
      <c r="E891" s="31"/>
      <c r="F891" s="32"/>
      <c r="G891" s="31"/>
      <c r="I891" s="31"/>
      <c r="J891" s="31"/>
    </row>
    <row r="892" spans="5:10" x14ac:dyDescent="0.15">
      <c r="E892" s="31"/>
      <c r="F892" s="32"/>
      <c r="G892" s="31"/>
      <c r="I892" s="31"/>
      <c r="J892" s="31"/>
    </row>
    <row r="893" spans="5:10" x14ac:dyDescent="0.15">
      <c r="E893" s="31"/>
      <c r="F893" s="32"/>
      <c r="G893" s="31"/>
      <c r="I893" s="31"/>
      <c r="J893" s="31"/>
    </row>
    <row r="894" spans="5:10" x14ac:dyDescent="0.15">
      <c r="E894" s="31"/>
      <c r="F894" s="32"/>
      <c r="G894" s="31"/>
      <c r="I894" s="31"/>
      <c r="J894" s="31"/>
    </row>
    <row r="895" spans="5:10" x14ac:dyDescent="0.15">
      <c r="E895" s="31"/>
      <c r="F895" s="32"/>
      <c r="G895" s="31"/>
      <c r="I895" s="31"/>
      <c r="J895" s="31"/>
    </row>
    <row r="896" spans="5:10" x14ac:dyDescent="0.15">
      <c r="E896" s="31"/>
      <c r="F896" s="32"/>
      <c r="G896" s="31"/>
      <c r="I896" s="31"/>
      <c r="J896" s="31"/>
    </row>
    <row r="897" spans="5:10" x14ac:dyDescent="0.15">
      <c r="E897" s="31"/>
      <c r="F897" s="32"/>
      <c r="G897" s="31"/>
      <c r="I897" s="31"/>
      <c r="J897" s="31"/>
    </row>
    <row r="898" spans="5:10" x14ac:dyDescent="0.15">
      <c r="E898" s="31"/>
      <c r="F898" s="32"/>
      <c r="G898" s="31"/>
      <c r="I898" s="31"/>
      <c r="J898" s="31"/>
    </row>
    <row r="899" spans="5:10" x14ac:dyDescent="0.15">
      <c r="E899" s="31"/>
      <c r="F899" s="32"/>
      <c r="G899" s="31"/>
      <c r="I899" s="31"/>
      <c r="J899" s="31"/>
    </row>
    <row r="900" spans="5:10" x14ac:dyDescent="0.15">
      <c r="E900" s="31"/>
      <c r="F900" s="32"/>
      <c r="G900" s="31"/>
      <c r="I900" s="31"/>
      <c r="J900" s="31"/>
    </row>
    <row r="901" spans="5:10" x14ac:dyDescent="0.15">
      <c r="E901" s="31"/>
      <c r="F901" s="32"/>
      <c r="G901" s="31"/>
      <c r="I901" s="31"/>
      <c r="J901" s="31"/>
    </row>
    <row r="902" spans="5:10" x14ac:dyDescent="0.15">
      <c r="E902" s="31"/>
      <c r="F902" s="32"/>
      <c r="G902" s="31"/>
      <c r="I902" s="31"/>
      <c r="J902" s="31"/>
    </row>
    <row r="903" spans="5:10" x14ac:dyDescent="0.15">
      <c r="E903" s="31"/>
      <c r="F903" s="32"/>
      <c r="G903" s="31"/>
      <c r="I903" s="31"/>
      <c r="J903" s="31"/>
    </row>
    <row r="904" spans="5:10" x14ac:dyDescent="0.15">
      <c r="E904" s="31"/>
      <c r="F904" s="32"/>
      <c r="G904" s="31"/>
      <c r="I904" s="31"/>
      <c r="J904" s="31"/>
    </row>
    <row r="905" spans="5:10" x14ac:dyDescent="0.15">
      <c r="E905" s="31"/>
      <c r="F905" s="32"/>
      <c r="G905" s="31"/>
      <c r="I905" s="31"/>
      <c r="J905" s="31"/>
    </row>
    <row r="906" spans="5:10" x14ac:dyDescent="0.15">
      <c r="E906" s="31"/>
      <c r="F906" s="32"/>
      <c r="G906" s="31"/>
      <c r="I906" s="31"/>
      <c r="J906" s="31"/>
    </row>
    <row r="907" spans="5:10" x14ac:dyDescent="0.15">
      <c r="E907" s="31"/>
      <c r="F907" s="32"/>
      <c r="G907" s="31"/>
      <c r="I907" s="31"/>
      <c r="J907" s="31"/>
    </row>
    <row r="908" spans="5:10" x14ac:dyDescent="0.15">
      <c r="E908" s="31"/>
      <c r="F908" s="32"/>
      <c r="G908" s="31"/>
      <c r="I908" s="31"/>
      <c r="J908" s="31"/>
    </row>
    <row r="909" spans="5:10" x14ac:dyDescent="0.15">
      <c r="E909" s="31"/>
      <c r="F909" s="32"/>
      <c r="G909" s="31"/>
      <c r="I909" s="31"/>
      <c r="J909" s="31"/>
    </row>
    <row r="910" spans="5:10" x14ac:dyDescent="0.15">
      <c r="E910" s="31"/>
      <c r="F910" s="32"/>
      <c r="G910" s="31"/>
      <c r="I910" s="31"/>
      <c r="J910" s="31"/>
    </row>
    <row r="911" spans="5:10" x14ac:dyDescent="0.15">
      <c r="E911" s="31"/>
      <c r="F911" s="32"/>
      <c r="G911" s="31"/>
      <c r="I911" s="31"/>
      <c r="J911" s="31"/>
    </row>
    <row r="912" spans="5:10" x14ac:dyDescent="0.15">
      <c r="E912" s="31"/>
      <c r="F912" s="32"/>
      <c r="G912" s="31"/>
      <c r="I912" s="31"/>
      <c r="J912" s="31"/>
    </row>
    <row r="913" spans="5:10" x14ac:dyDescent="0.15">
      <c r="E913" s="31"/>
      <c r="F913" s="32"/>
      <c r="G913" s="31"/>
      <c r="I913" s="31"/>
      <c r="J913" s="31"/>
    </row>
    <row r="914" spans="5:10" x14ac:dyDescent="0.15">
      <c r="E914" s="31"/>
      <c r="F914" s="32"/>
      <c r="G914" s="31"/>
      <c r="I914" s="31"/>
      <c r="J914" s="31"/>
    </row>
    <row r="915" spans="5:10" x14ac:dyDescent="0.15">
      <c r="E915" s="31"/>
      <c r="F915" s="32"/>
      <c r="G915" s="31"/>
      <c r="I915" s="31"/>
      <c r="J915" s="31"/>
    </row>
    <row r="916" spans="5:10" x14ac:dyDescent="0.15">
      <c r="E916" s="31"/>
      <c r="F916" s="32"/>
      <c r="G916" s="31"/>
      <c r="I916" s="31"/>
      <c r="J916" s="31"/>
    </row>
    <row r="917" spans="5:10" x14ac:dyDescent="0.15">
      <c r="E917" s="31"/>
      <c r="F917" s="32"/>
      <c r="G917" s="31"/>
      <c r="I917" s="31"/>
      <c r="J917" s="31"/>
    </row>
    <row r="918" spans="5:10" x14ac:dyDescent="0.15">
      <c r="E918" s="31"/>
      <c r="F918" s="32"/>
      <c r="G918" s="31"/>
      <c r="I918" s="31"/>
      <c r="J918" s="31"/>
    </row>
    <row r="919" spans="5:10" x14ac:dyDescent="0.15">
      <c r="E919" s="31"/>
      <c r="F919" s="32"/>
      <c r="G919" s="31"/>
      <c r="I919" s="31"/>
      <c r="J919" s="31"/>
    </row>
    <row r="920" spans="5:10" x14ac:dyDescent="0.15">
      <c r="E920" s="31"/>
      <c r="F920" s="32"/>
      <c r="G920" s="31"/>
      <c r="I920" s="31"/>
      <c r="J920" s="31"/>
    </row>
    <row r="921" spans="5:10" x14ac:dyDescent="0.15">
      <c r="E921" s="31"/>
      <c r="F921" s="32"/>
      <c r="G921" s="31"/>
      <c r="I921" s="31"/>
      <c r="J921" s="31"/>
    </row>
    <row r="922" spans="5:10" x14ac:dyDescent="0.15">
      <c r="E922" s="31"/>
      <c r="F922" s="32"/>
      <c r="G922" s="31"/>
      <c r="I922" s="31"/>
      <c r="J922" s="31"/>
    </row>
    <row r="923" spans="5:10" x14ac:dyDescent="0.15">
      <c r="E923" s="31"/>
      <c r="F923" s="32"/>
      <c r="G923" s="31"/>
      <c r="I923" s="31"/>
      <c r="J923" s="31"/>
    </row>
    <row r="924" spans="5:10" x14ac:dyDescent="0.15">
      <c r="E924" s="31"/>
      <c r="F924" s="32"/>
      <c r="G924" s="31"/>
      <c r="I924" s="31"/>
      <c r="J924" s="31"/>
    </row>
    <row r="925" spans="5:10" x14ac:dyDescent="0.15">
      <c r="E925" s="31"/>
      <c r="F925" s="32"/>
      <c r="G925" s="31"/>
      <c r="I925" s="31"/>
      <c r="J925" s="31"/>
    </row>
    <row r="926" spans="5:10" x14ac:dyDescent="0.15">
      <c r="E926" s="31"/>
      <c r="F926" s="32"/>
      <c r="G926" s="31"/>
      <c r="I926" s="31"/>
      <c r="J926" s="31"/>
    </row>
    <row r="927" spans="5:10" x14ac:dyDescent="0.15">
      <c r="E927" s="31"/>
      <c r="F927" s="32"/>
      <c r="G927" s="31"/>
      <c r="I927" s="31"/>
      <c r="J927" s="31"/>
    </row>
    <row r="928" spans="5:10" x14ac:dyDescent="0.15">
      <c r="E928" s="31"/>
      <c r="F928" s="32"/>
      <c r="G928" s="31"/>
      <c r="I928" s="31"/>
      <c r="J928" s="31"/>
    </row>
    <row r="929" spans="5:10" x14ac:dyDescent="0.15">
      <c r="E929" s="31"/>
      <c r="F929" s="32"/>
      <c r="G929" s="31"/>
      <c r="I929" s="31"/>
      <c r="J929" s="31"/>
    </row>
    <row r="930" spans="5:10" x14ac:dyDescent="0.15">
      <c r="E930" s="31"/>
      <c r="F930" s="32"/>
      <c r="G930" s="31"/>
      <c r="I930" s="31"/>
      <c r="J930" s="31"/>
    </row>
    <row r="931" spans="5:10" x14ac:dyDescent="0.15">
      <c r="E931" s="31"/>
      <c r="F931" s="32"/>
      <c r="G931" s="31"/>
      <c r="I931" s="31"/>
      <c r="J931" s="31"/>
    </row>
    <row r="932" spans="5:10" x14ac:dyDescent="0.15">
      <c r="E932" s="31"/>
      <c r="F932" s="32"/>
      <c r="G932" s="31"/>
      <c r="I932" s="31"/>
      <c r="J932" s="31"/>
    </row>
    <row r="933" spans="5:10" x14ac:dyDescent="0.15">
      <c r="E933" s="31"/>
      <c r="F933" s="32"/>
      <c r="G933" s="31"/>
      <c r="I933" s="31"/>
      <c r="J933" s="31"/>
    </row>
    <row r="934" spans="5:10" x14ac:dyDescent="0.15">
      <c r="E934" s="31"/>
      <c r="F934" s="32"/>
      <c r="G934" s="31"/>
      <c r="I934" s="31"/>
      <c r="J934" s="31"/>
    </row>
    <row r="935" spans="5:10" x14ac:dyDescent="0.15">
      <c r="E935" s="31"/>
      <c r="F935" s="32"/>
      <c r="G935" s="31"/>
      <c r="I935" s="31"/>
      <c r="J935" s="31"/>
    </row>
    <row r="936" spans="5:10" x14ac:dyDescent="0.15">
      <c r="E936" s="31"/>
      <c r="F936" s="32"/>
      <c r="G936" s="31"/>
      <c r="I936" s="31"/>
      <c r="J936" s="31"/>
    </row>
    <row r="937" spans="5:10" x14ac:dyDescent="0.15">
      <c r="E937" s="31"/>
      <c r="F937" s="32"/>
      <c r="G937" s="31"/>
      <c r="I937" s="31"/>
      <c r="J937" s="31"/>
    </row>
    <row r="938" spans="5:10" x14ac:dyDescent="0.15">
      <c r="E938" s="31"/>
      <c r="F938" s="32"/>
      <c r="G938" s="31"/>
      <c r="I938" s="31"/>
      <c r="J938" s="31"/>
    </row>
    <row r="939" spans="5:10" x14ac:dyDescent="0.15">
      <c r="E939" s="31"/>
      <c r="F939" s="32"/>
      <c r="G939" s="31"/>
      <c r="I939" s="31"/>
      <c r="J939" s="31"/>
    </row>
    <row r="940" spans="5:10" x14ac:dyDescent="0.15">
      <c r="E940" s="31"/>
      <c r="F940" s="32"/>
      <c r="G940" s="31"/>
      <c r="I940" s="31"/>
      <c r="J940" s="31"/>
    </row>
    <row r="941" spans="5:10" x14ac:dyDescent="0.15">
      <c r="E941" s="31"/>
      <c r="F941" s="32"/>
      <c r="G941" s="31"/>
      <c r="I941" s="31"/>
      <c r="J941" s="31"/>
    </row>
    <row r="942" spans="5:10" x14ac:dyDescent="0.15">
      <c r="E942" s="31"/>
      <c r="F942" s="32"/>
      <c r="G942" s="31"/>
      <c r="I942" s="31"/>
      <c r="J942" s="31"/>
    </row>
    <row r="943" spans="5:10" x14ac:dyDescent="0.15">
      <c r="E943" s="31"/>
      <c r="F943" s="32"/>
      <c r="G943" s="31"/>
      <c r="I943" s="31"/>
      <c r="J943" s="31"/>
    </row>
    <row r="944" spans="5:10" x14ac:dyDescent="0.15">
      <c r="E944" s="31"/>
      <c r="F944" s="32"/>
      <c r="G944" s="31"/>
      <c r="I944" s="31"/>
      <c r="J944" s="31"/>
    </row>
    <row r="945" spans="5:10" x14ac:dyDescent="0.15">
      <c r="E945" s="31"/>
      <c r="F945" s="32"/>
      <c r="G945" s="31"/>
      <c r="I945" s="31"/>
      <c r="J945" s="31"/>
    </row>
    <row r="946" spans="5:10" x14ac:dyDescent="0.15">
      <c r="E946" s="31"/>
      <c r="F946" s="32"/>
      <c r="G946" s="31"/>
      <c r="I946" s="31"/>
      <c r="J946" s="31"/>
    </row>
    <row r="947" spans="5:10" x14ac:dyDescent="0.15">
      <c r="E947" s="31"/>
      <c r="F947" s="32"/>
      <c r="G947" s="31"/>
      <c r="I947" s="31"/>
      <c r="J947" s="31"/>
    </row>
    <row r="948" spans="5:10" x14ac:dyDescent="0.15">
      <c r="E948" s="31"/>
      <c r="F948" s="32"/>
      <c r="G948" s="31"/>
      <c r="I948" s="31"/>
      <c r="J948" s="31"/>
    </row>
    <row r="949" spans="5:10" x14ac:dyDescent="0.15">
      <c r="E949" s="31"/>
      <c r="F949" s="32"/>
      <c r="G949" s="31"/>
      <c r="I949" s="31"/>
      <c r="J949" s="31"/>
    </row>
    <row r="950" spans="5:10" x14ac:dyDescent="0.15">
      <c r="E950" s="31"/>
      <c r="F950" s="32"/>
      <c r="G950" s="31"/>
      <c r="I950" s="31"/>
      <c r="J950" s="31"/>
    </row>
    <row r="951" spans="5:10" x14ac:dyDescent="0.15">
      <c r="E951" s="31"/>
      <c r="F951" s="32"/>
      <c r="G951" s="31"/>
      <c r="I951" s="31"/>
      <c r="J951" s="31"/>
    </row>
    <row r="952" spans="5:10" x14ac:dyDescent="0.15">
      <c r="E952" s="31"/>
      <c r="F952" s="32"/>
      <c r="G952" s="31"/>
      <c r="I952" s="31"/>
      <c r="J952" s="31"/>
    </row>
    <row r="953" spans="5:10" x14ac:dyDescent="0.15">
      <c r="E953" s="31"/>
      <c r="F953" s="32"/>
      <c r="G953" s="31"/>
      <c r="I953" s="31"/>
      <c r="J953" s="31"/>
    </row>
    <row r="954" spans="5:10" x14ac:dyDescent="0.15">
      <c r="E954" s="31"/>
      <c r="F954" s="32"/>
      <c r="G954" s="31"/>
      <c r="I954" s="31"/>
      <c r="J954" s="31"/>
    </row>
    <row r="955" spans="5:10" x14ac:dyDescent="0.15">
      <c r="E955" s="31"/>
      <c r="F955" s="32"/>
      <c r="G955" s="31"/>
      <c r="I955" s="31"/>
      <c r="J955" s="31"/>
    </row>
    <row r="956" spans="5:10" x14ac:dyDescent="0.15">
      <c r="E956" s="31"/>
      <c r="F956" s="32"/>
      <c r="G956" s="31"/>
      <c r="I956" s="31"/>
      <c r="J956" s="31"/>
    </row>
    <row r="957" spans="5:10" x14ac:dyDescent="0.15">
      <c r="E957" s="31"/>
      <c r="F957" s="32"/>
      <c r="G957" s="31"/>
      <c r="I957" s="31"/>
      <c r="J957" s="31"/>
    </row>
    <row r="958" spans="5:10" x14ac:dyDescent="0.15">
      <c r="E958" s="31"/>
      <c r="F958" s="32"/>
      <c r="G958" s="31"/>
      <c r="I958" s="31"/>
      <c r="J958" s="31"/>
    </row>
    <row r="959" spans="5:10" x14ac:dyDescent="0.15">
      <c r="E959" s="31"/>
      <c r="F959" s="32"/>
      <c r="G959" s="31"/>
      <c r="I959" s="31"/>
      <c r="J959" s="31"/>
    </row>
    <row r="960" spans="5:10" x14ac:dyDescent="0.15">
      <c r="E960" s="31"/>
      <c r="F960" s="32"/>
      <c r="G960" s="31"/>
      <c r="I960" s="31"/>
      <c r="J960" s="31"/>
    </row>
    <row r="961" spans="5:10" x14ac:dyDescent="0.15">
      <c r="E961" s="31"/>
      <c r="F961" s="32"/>
      <c r="G961" s="31"/>
      <c r="I961" s="31"/>
      <c r="J961" s="31"/>
    </row>
    <row r="962" spans="5:10" x14ac:dyDescent="0.15">
      <c r="E962" s="31"/>
      <c r="F962" s="32"/>
      <c r="G962" s="31"/>
      <c r="I962" s="31"/>
      <c r="J962" s="31"/>
    </row>
    <row r="963" spans="5:10" x14ac:dyDescent="0.15">
      <c r="E963" s="31"/>
      <c r="F963" s="32"/>
      <c r="G963" s="31"/>
      <c r="I963" s="31"/>
      <c r="J963" s="31"/>
    </row>
    <row r="964" spans="5:10" x14ac:dyDescent="0.15">
      <c r="E964" s="31"/>
      <c r="F964" s="32"/>
      <c r="G964" s="31"/>
      <c r="I964" s="31"/>
      <c r="J964" s="31"/>
    </row>
    <row r="965" spans="5:10" x14ac:dyDescent="0.15">
      <c r="E965" s="31"/>
      <c r="F965" s="32"/>
      <c r="G965" s="31"/>
      <c r="I965" s="31"/>
      <c r="J965" s="31"/>
    </row>
    <row r="966" spans="5:10" x14ac:dyDescent="0.15">
      <c r="E966" s="31"/>
      <c r="F966" s="32"/>
      <c r="G966" s="31"/>
      <c r="I966" s="31"/>
      <c r="J966" s="31"/>
    </row>
    <row r="967" spans="5:10" x14ac:dyDescent="0.15">
      <c r="E967" s="31"/>
      <c r="F967" s="32"/>
      <c r="G967" s="31"/>
      <c r="I967" s="31"/>
      <c r="J967" s="31"/>
    </row>
    <row r="968" spans="5:10" x14ac:dyDescent="0.15">
      <c r="E968" s="31"/>
      <c r="F968" s="32"/>
      <c r="G968" s="31"/>
      <c r="I968" s="31"/>
      <c r="J968" s="31"/>
    </row>
    <row r="969" spans="5:10" x14ac:dyDescent="0.15">
      <c r="E969" s="31"/>
      <c r="F969" s="32"/>
      <c r="G969" s="31"/>
      <c r="I969" s="31"/>
      <c r="J969" s="31"/>
    </row>
    <row r="970" spans="5:10" x14ac:dyDescent="0.15">
      <c r="E970" s="31"/>
      <c r="F970" s="32"/>
      <c r="G970" s="31"/>
      <c r="I970" s="31"/>
      <c r="J970" s="31"/>
    </row>
    <row r="971" spans="5:10" x14ac:dyDescent="0.15">
      <c r="E971" s="31"/>
      <c r="F971" s="32"/>
      <c r="G971" s="31"/>
      <c r="I971" s="31"/>
      <c r="J971" s="31"/>
    </row>
    <row r="972" spans="5:10" x14ac:dyDescent="0.15">
      <c r="E972" s="31"/>
      <c r="F972" s="32"/>
      <c r="G972" s="31"/>
      <c r="I972" s="31"/>
      <c r="J972" s="31"/>
    </row>
    <row r="973" spans="5:10" x14ac:dyDescent="0.15">
      <c r="E973" s="31"/>
      <c r="F973" s="32"/>
      <c r="G973" s="31"/>
      <c r="I973" s="31"/>
      <c r="J973" s="31"/>
    </row>
    <row r="974" spans="5:10" x14ac:dyDescent="0.15">
      <c r="E974" s="31"/>
      <c r="F974" s="32"/>
      <c r="G974" s="31"/>
      <c r="I974" s="31"/>
      <c r="J974" s="31"/>
    </row>
    <row r="975" spans="5:10" x14ac:dyDescent="0.15">
      <c r="E975" s="31"/>
      <c r="F975" s="32"/>
      <c r="G975" s="31"/>
      <c r="I975" s="31"/>
      <c r="J975" s="31"/>
    </row>
    <row r="976" spans="5:10" x14ac:dyDescent="0.15">
      <c r="E976" s="31"/>
      <c r="F976" s="32"/>
      <c r="G976" s="31"/>
      <c r="I976" s="31"/>
      <c r="J976" s="31"/>
    </row>
    <row r="977" spans="5:10" x14ac:dyDescent="0.15">
      <c r="E977" s="31"/>
      <c r="F977" s="32"/>
      <c r="G977" s="31"/>
      <c r="I977" s="31"/>
      <c r="J977" s="31"/>
    </row>
    <row r="978" spans="5:10" x14ac:dyDescent="0.15">
      <c r="E978" s="31"/>
      <c r="F978" s="32"/>
      <c r="G978" s="31"/>
      <c r="I978" s="31"/>
      <c r="J978" s="31"/>
    </row>
    <row r="979" spans="5:10" x14ac:dyDescent="0.15">
      <c r="E979" s="31"/>
      <c r="F979" s="32"/>
      <c r="G979" s="31"/>
      <c r="I979" s="31"/>
      <c r="J979" s="31"/>
    </row>
    <row r="980" spans="5:10" x14ac:dyDescent="0.15">
      <c r="E980" s="31"/>
      <c r="F980" s="32"/>
      <c r="G980" s="31"/>
      <c r="I980" s="31"/>
      <c r="J980" s="31"/>
    </row>
    <row r="981" spans="5:10" x14ac:dyDescent="0.15">
      <c r="E981" s="31"/>
      <c r="F981" s="32"/>
      <c r="G981" s="31"/>
      <c r="I981" s="31"/>
      <c r="J981" s="31"/>
    </row>
    <row r="982" spans="5:10" x14ac:dyDescent="0.15">
      <c r="E982" s="31"/>
      <c r="F982" s="32"/>
      <c r="G982" s="31"/>
      <c r="I982" s="31"/>
      <c r="J982" s="31"/>
    </row>
    <row r="983" spans="5:10" x14ac:dyDescent="0.15">
      <c r="E983" s="31"/>
      <c r="F983" s="32"/>
      <c r="G983" s="31"/>
      <c r="I983" s="31"/>
      <c r="J983" s="31"/>
    </row>
    <row r="984" spans="5:10" x14ac:dyDescent="0.15">
      <c r="E984" s="31"/>
      <c r="F984" s="32"/>
      <c r="G984" s="31"/>
      <c r="I984" s="31"/>
      <c r="J984" s="31"/>
    </row>
    <row r="985" spans="5:10" x14ac:dyDescent="0.15">
      <c r="E985" s="31"/>
      <c r="F985" s="32"/>
      <c r="G985" s="31"/>
      <c r="I985" s="31"/>
      <c r="J985" s="31"/>
    </row>
    <row r="986" spans="5:10" x14ac:dyDescent="0.15">
      <c r="E986" s="31"/>
      <c r="F986" s="32"/>
      <c r="G986" s="31"/>
      <c r="I986" s="31"/>
      <c r="J986" s="31"/>
    </row>
    <row r="987" spans="5:10" x14ac:dyDescent="0.15">
      <c r="E987" s="31"/>
      <c r="F987" s="32"/>
      <c r="G987" s="31"/>
      <c r="I987" s="31"/>
      <c r="J987" s="31"/>
    </row>
    <row r="988" spans="5:10" x14ac:dyDescent="0.15">
      <c r="E988" s="31"/>
      <c r="F988" s="32"/>
      <c r="G988" s="31"/>
      <c r="I988" s="31"/>
      <c r="J988" s="31"/>
    </row>
    <row r="989" spans="5:10" x14ac:dyDescent="0.15">
      <c r="E989" s="31"/>
      <c r="F989" s="32"/>
      <c r="G989" s="31"/>
      <c r="I989" s="31"/>
      <c r="J989" s="31"/>
    </row>
    <row r="990" spans="5:10" x14ac:dyDescent="0.15">
      <c r="E990" s="31"/>
      <c r="F990" s="32"/>
      <c r="G990" s="31"/>
      <c r="I990" s="31"/>
      <c r="J990" s="31"/>
    </row>
    <row r="991" spans="5:10" x14ac:dyDescent="0.15">
      <c r="E991" s="31"/>
      <c r="F991" s="32"/>
      <c r="G991" s="31"/>
      <c r="I991" s="31"/>
      <c r="J991" s="31"/>
    </row>
    <row r="992" spans="5:10" x14ac:dyDescent="0.15">
      <c r="E992" s="31"/>
      <c r="F992" s="32"/>
      <c r="G992" s="31"/>
      <c r="I992" s="31"/>
      <c r="J992" s="31"/>
    </row>
    <row r="993" spans="5:10" x14ac:dyDescent="0.15">
      <c r="E993" s="31"/>
      <c r="F993" s="32"/>
      <c r="G993" s="31"/>
      <c r="I993" s="31"/>
      <c r="J993" s="31"/>
    </row>
    <row r="994" spans="5:10" x14ac:dyDescent="0.15">
      <c r="E994" s="31"/>
      <c r="F994" s="32"/>
      <c r="G994" s="31"/>
      <c r="I994" s="31"/>
      <c r="J994" s="31"/>
    </row>
    <row r="995" spans="5:10" x14ac:dyDescent="0.15">
      <c r="E995" s="31"/>
      <c r="F995" s="32"/>
      <c r="G995" s="31"/>
      <c r="I995" s="31"/>
      <c r="J995" s="31"/>
    </row>
    <row r="996" spans="5:10" x14ac:dyDescent="0.15">
      <c r="E996" s="31"/>
      <c r="F996" s="32"/>
      <c r="G996" s="31"/>
      <c r="I996" s="31"/>
      <c r="J996" s="31"/>
    </row>
    <row r="997" spans="5:10" x14ac:dyDescent="0.15">
      <c r="E997" s="31"/>
      <c r="F997" s="32"/>
      <c r="G997" s="31"/>
      <c r="I997" s="31"/>
      <c r="J997" s="31"/>
    </row>
    <row r="998" spans="5:10" x14ac:dyDescent="0.15">
      <c r="E998" s="31"/>
      <c r="F998" s="32"/>
      <c r="G998" s="31"/>
      <c r="I998" s="31"/>
      <c r="J998" s="31"/>
    </row>
    <row r="999" spans="5:10" x14ac:dyDescent="0.15">
      <c r="E999" s="31"/>
      <c r="F999" s="32"/>
      <c r="G999" s="31"/>
      <c r="I999" s="31"/>
      <c r="J999" s="31"/>
    </row>
    <row r="1000" spans="5:10" x14ac:dyDescent="0.15">
      <c r="E1000" s="31"/>
      <c r="F1000" s="32"/>
      <c r="G1000" s="31"/>
      <c r="I1000" s="31"/>
      <c r="J1000" s="31"/>
    </row>
    <row r="1001" spans="5:10" x14ac:dyDescent="0.15">
      <c r="E1001" s="31"/>
      <c r="F1001" s="32"/>
      <c r="G1001" s="31"/>
      <c r="I1001" s="31"/>
      <c r="J1001" s="31"/>
    </row>
    <row r="1002" spans="5:10" x14ac:dyDescent="0.15">
      <c r="E1002" s="31"/>
      <c r="F1002" s="32"/>
      <c r="G1002" s="31"/>
      <c r="I1002" s="31"/>
      <c r="J1002" s="31"/>
    </row>
    <row r="1003" spans="5:10" x14ac:dyDescent="0.15">
      <c r="E1003" s="31"/>
      <c r="F1003" s="32"/>
      <c r="G1003" s="31"/>
      <c r="I1003" s="31"/>
      <c r="J1003" s="31"/>
    </row>
    <row r="1004" spans="5:10" x14ac:dyDescent="0.15">
      <c r="E1004" s="31"/>
      <c r="F1004" s="32"/>
      <c r="G1004" s="31"/>
      <c r="I1004" s="31"/>
      <c r="J1004" s="31"/>
    </row>
    <row r="1005" spans="5:10" x14ac:dyDescent="0.15">
      <c r="E1005" s="31"/>
      <c r="F1005" s="32"/>
      <c r="G1005" s="31"/>
      <c r="I1005" s="31"/>
      <c r="J1005" s="31"/>
    </row>
    <row r="1006" spans="5:10" x14ac:dyDescent="0.15">
      <c r="E1006" s="31"/>
      <c r="F1006" s="32"/>
      <c r="G1006" s="31"/>
      <c r="I1006" s="31"/>
      <c r="J1006" s="31"/>
    </row>
    <row r="1007" spans="5:10" x14ac:dyDescent="0.15">
      <c r="E1007" s="31"/>
      <c r="F1007" s="32"/>
      <c r="G1007" s="31"/>
      <c r="I1007" s="31"/>
      <c r="J1007" s="31"/>
    </row>
    <row r="1008" spans="5:10" x14ac:dyDescent="0.15">
      <c r="E1008" s="31"/>
      <c r="F1008" s="32"/>
      <c r="G1008" s="31"/>
      <c r="I1008" s="31"/>
      <c r="J1008" s="31"/>
    </row>
    <row r="1009" spans="5:10" x14ac:dyDescent="0.15">
      <c r="E1009" s="31"/>
      <c r="F1009" s="32"/>
      <c r="G1009" s="31"/>
      <c r="I1009" s="31"/>
      <c r="J1009" s="31"/>
    </row>
    <row r="1010" spans="5:10" x14ac:dyDescent="0.15">
      <c r="E1010" s="31"/>
      <c r="F1010" s="32"/>
      <c r="G1010" s="31"/>
      <c r="I1010" s="31"/>
      <c r="J1010" s="31"/>
    </row>
    <row r="1011" spans="5:10" x14ac:dyDescent="0.15">
      <c r="E1011" s="31"/>
      <c r="F1011" s="32"/>
      <c r="G1011" s="31"/>
      <c r="I1011" s="31"/>
      <c r="J1011" s="31"/>
    </row>
    <row r="1012" spans="5:10" x14ac:dyDescent="0.15">
      <c r="E1012" s="31"/>
      <c r="F1012" s="32"/>
      <c r="G1012" s="31"/>
      <c r="I1012" s="31"/>
      <c r="J1012" s="31"/>
    </row>
    <row r="1013" spans="5:10" x14ac:dyDescent="0.15">
      <c r="E1013" s="31"/>
      <c r="F1013" s="32"/>
      <c r="G1013" s="31"/>
      <c r="I1013" s="31"/>
      <c r="J1013" s="31"/>
    </row>
    <row r="1014" spans="5:10" x14ac:dyDescent="0.15">
      <c r="E1014" s="31"/>
      <c r="F1014" s="32"/>
      <c r="G1014" s="31"/>
      <c r="I1014" s="31"/>
      <c r="J1014" s="31"/>
    </row>
    <row r="1015" spans="5:10" x14ac:dyDescent="0.15">
      <c r="E1015" s="31"/>
      <c r="F1015" s="32"/>
      <c r="G1015" s="31"/>
      <c r="I1015" s="31"/>
      <c r="J1015" s="31"/>
    </row>
    <row r="1016" spans="5:10" x14ac:dyDescent="0.15">
      <c r="E1016" s="31"/>
      <c r="F1016" s="32"/>
      <c r="G1016" s="31"/>
      <c r="I1016" s="31"/>
      <c r="J1016" s="31"/>
    </row>
    <row r="1017" spans="5:10" x14ac:dyDescent="0.15">
      <c r="E1017" s="31"/>
      <c r="F1017" s="32"/>
      <c r="G1017" s="31"/>
      <c r="I1017" s="31"/>
      <c r="J1017" s="31"/>
    </row>
    <row r="1018" spans="5:10" x14ac:dyDescent="0.15">
      <c r="E1018" s="31"/>
      <c r="F1018" s="32"/>
      <c r="G1018" s="31"/>
      <c r="I1018" s="31"/>
      <c r="J1018" s="31"/>
    </row>
    <row r="1019" spans="5:10" x14ac:dyDescent="0.15">
      <c r="E1019" s="31"/>
      <c r="F1019" s="32"/>
      <c r="G1019" s="31"/>
      <c r="I1019" s="31"/>
      <c r="J1019" s="31"/>
    </row>
    <row r="1020" spans="5:10" x14ac:dyDescent="0.15">
      <c r="E1020" s="31"/>
      <c r="F1020" s="32"/>
      <c r="G1020" s="31"/>
      <c r="I1020" s="31"/>
      <c r="J1020" s="31"/>
    </row>
    <row r="1021" spans="5:10" x14ac:dyDescent="0.15">
      <c r="E1021" s="31"/>
      <c r="F1021" s="32"/>
      <c r="G1021" s="31"/>
      <c r="I1021" s="31"/>
      <c r="J1021" s="31"/>
    </row>
    <row r="1022" spans="5:10" x14ac:dyDescent="0.15">
      <c r="E1022" s="31"/>
      <c r="F1022" s="32"/>
      <c r="G1022" s="31"/>
      <c r="I1022" s="31"/>
      <c r="J1022" s="31"/>
    </row>
    <row r="1023" spans="5:10" x14ac:dyDescent="0.15">
      <c r="E1023" s="31"/>
      <c r="F1023" s="32"/>
      <c r="G1023" s="31"/>
      <c r="I1023" s="31"/>
      <c r="J1023" s="31"/>
    </row>
    <row r="1024" spans="5:10" x14ac:dyDescent="0.15">
      <c r="E1024" s="31"/>
      <c r="F1024" s="32"/>
      <c r="G1024" s="31"/>
      <c r="I1024" s="31"/>
      <c r="J1024" s="31"/>
    </row>
    <row r="1025" spans="5:10" x14ac:dyDescent="0.15">
      <c r="E1025" s="31"/>
      <c r="F1025" s="32"/>
      <c r="G1025" s="31"/>
      <c r="I1025" s="31"/>
      <c r="J1025" s="31"/>
    </row>
    <row r="1026" spans="5:10" x14ac:dyDescent="0.15">
      <c r="E1026" s="31"/>
      <c r="F1026" s="32"/>
      <c r="G1026" s="31"/>
      <c r="I1026" s="31"/>
      <c r="J1026" s="31"/>
    </row>
    <row r="1027" spans="5:10" x14ac:dyDescent="0.15">
      <c r="E1027" s="31"/>
      <c r="F1027" s="32"/>
      <c r="G1027" s="31"/>
      <c r="I1027" s="31"/>
      <c r="J1027" s="31"/>
    </row>
    <row r="1028" spans="5:10" x14ac:dyDescent="0.15">
      <c r="E1028" s="31"/>
      <c r="F1028" s="32"/>
      <c r="G1028" s="31"/>
      <c r="I1028" s="31"/>
      <c r="J1028" s="31"/>
    </row>
    <row r="1029" spans="5:10" x14ac:dyDescent="0.15">
      <c r="E1029" s="31"/>
      <c r="F1029" s="32"/>
      <c r="G1029" s="31"/>
      <c r="I1029" s="31"/>
      <c r="J1029" s="31"/>
    </row>
    <row r="1030" spans="5:10" x14ac:dyDescent="0.15">
      <c r="E1030" s="31"/>
      <c r="F1030" s="32"/>
      <c r="G1030" s="31"/>
      <c r="I1030" s="31"/>
      <c r="J1030" s="31"/>
    </row>
    <row r="1031" spans="5:10" x14ac:dyDescent="0.15">
      <c r="E1031" s="31"/>
      <c r="F1031" s="32"/>
      <c r="G1031" s="31"/>
      <c r="I1031" s="31"/>
      <c r="J1031" s="31"/>
    </row>
    <row r="1032" spans="5:10" x14ac:dyDescent="0.15">
      <c r="E1032" s="31"/>
      <c r="F1032" s="32"/>
      <c r="G1032" s="31"/>
      <c r="I1032" s="31"/>
      <c r="J1032" s="31"/>
    </row>
    <row r="1033" spans="5:10" x14ac:dyDescent="0.15">
      <c r="E1033" s="31"/>
      <c r="F1033" s="32"/>
      <c r="G1033" s="31"/>
      <c r="I1033" s="31"/>
      <c r="J1033" s="31"/>
    </row>
    <row r="1034" spans="5:10" x14ac:dyDescent="0.15">
      <c r="E1034" s="31"/>
      <c r="F1034" s="32"/>
      <c r="G1034" s="31"/>
      <c r="I1034" s="31"/>
      <c r="J1034" s="31"/>
    </row>
    <row r="1035" spans="5:10" x14ac:dyDescent="0.15">
      <c r="E1035" s="31"/>
      <c r="F1035" s="32"/>
      <c r="G1035" s="31"/>
      <c r="I1035" s="31"/>
      <c r="J1035" s="31"/>
    </row>
    <row r="1036" spans="5:10" x14ac:dyDescent="0.15">
      <c r="E1036" s="31"/>
      <c r="F1036" s="32"/>
      <c r="G1036" s="31"/>
      <c r="I1036" s="31"/>
      <c r="J1036" s="31"/>
    </row>
    <row r="1037" spans="5:10" x14ac:dyDescent="0.15">
      <c r="E1037" s="31"/>
      <c r="F1037" s="32"/>
      <c r="G1037" s="31"/>
      <c r="I1037" s="31"/>
      <c r="J1037" s="31"/>
    </row>
    <row r="1038" spans="5:10" x14ac:dyDescent="0.15">
      <c r="E1038" s="31"/>
      <c r="F1038" s="32"/>
      <c r="G1038" s="31"/>
      <c r="I1038" s="31"/>
      <c r="J1038" s="31"/>
    </row>
    <row r="1039" spans="5:10" x14ac:dyDescent="0.15">
      <c r="E1039" s="31"/>
      <c r="F1039" s="32"/>
      <c r="G1039" s="31"/>
      <c r="I1039" s="31"/>
      <c r="J1039" s="31"/>
    </row>
    <row r="1040" spans="5:10" x14ac:dyDescent="0.15">
      <c r="E1040" s="31"/>
      <c r="F1040" s="32"/>
      <c r="G1040" s="31"/>
      <c r="I1040" s="31"/>
      <c r="J1040" s="31"/>
    </row>
    <row r="1041" spans="5:10" x14ac:dyDescent="0.15">
      <c r="E1041" s="31"/>
      <c r="F1041" s="32"/>
      <c r="G1041" s="31"/>
      <c r="I1041" s="31"/>
      <c r="J1041" s="31"/>
    </row>
    <row r="1042" spans="5:10" x14ac:dyDescent="0.15">
      <c r="E1042" s="31"/>
      <c r="F1042" s="32"/>
      <c r="G1042" s="31"/>
      <c r="I1042" s="31"/>
      <c r="J1042" s="31"/>
    </row>
    <row r="1043" spans="5:10" x14ac:dyDescent="0.15">
      <c r="E1043" s="31"/>
      <c r="F1043" s="32"/>
      <c r="G1043" s="31"/>
      <c r="I1043" s="31"/>
      <c r="J1043" s="31"/>
    </row>
    <row r="1044" spans="5:10" x14ac:dyDescent="0.15">
      <c r="E1044" s="31"/>
      <c r="F1044" s="32"/>
      <c r="G1044" s="31"/>
      <c r="I1044" s="31"/>
      <c r="J1044" s="31"/>
    </row>
    <row r="1045" spans="5:10" x14ac:dyDescent="0.15">
      <c r="E1045" s="31"/>
      <c r="F1045" s="32"/>
      <c r="G1045" s="31"/>
      <c r="I1045" s="31"/>
      <c r="J1045" s="31"/>
    </row>
    <row r="1046" spans="5:10" x14ac:dyDescent="0.15">
      <c r="E1046" s="31"/>
      <c r="F1046" s="32"/>
      <c r="G1046" s="31"/>
      <c r="I1046" s="31"/>
      <c r="J1046" s="31"/>
    </row>
    <row r="1047" spans="5:10" x14ac:dyDescent="0.15">
      <c r="E1047" s="31"/>
      <c r="F1047" s="32"/>
      <c r="G1047" s="31"/>
      <c r="I1047" s="31"/>
      <c r="J1047" s="31"/>
    </row>
    <row r="1048" spans="5:10" x14ac:dyDescent="0.15">
      <c r="E1048" s="31"/>
      <c r="F1048" s="32"/>
      <c r="G1048" s="31"/>
      <c r="I1048" s="31"/>
      <c r="J1048" s="31"/>
    </row>
    <row r="1049" spans="5:10" x14ac:dyDescent="0.15">
      <c r="E1049" s="31"/>
      <c r="F1049" s="32"/>
      <c r="G1049" s="31"/>
      <c r="I1049" s="31"/>
      <c r="J1049" s="31"/>
    </row>
    <row r="1050" spans="5:10" x14ac:dyDescent="0.15">
      <c r="E1050" s="31"/>
      <c r="F1050" s="32"/>
      <c r="G1050" s="31"/>
      <c r="I1050" s="31"/>
      <c r="J1050" s="31"/>
    </row>
    <row r="1051" spans="5:10" x14ac:dyDescent="0.15">
      <c r="E1051" s="31"/>
      <c r="F1051" s="32"/>
      <c r="G1051" s="31"/>
      <c r="I1051" s="31"/>
      <c r="J1051" s="31"/>
    </row>
    <row r="1052" spans="5:10" x14ac:dyDescent="0.15">
      <c r="E1052" s="31"/>
      <c r="F1052" s="32"/>
      <c r="G1052" s="31"/>
      <c r="I1052" s="31"/>
      <c r="J1052" s="31"/>
    </row>
    <row r="1053" spans="5:10" x14ac:dyDescent="0.15">
      <c r="E1053" s="31"/>
      <c r="F1053" s="32"/>
      <c r="G1053" s="31"/>
      <c r="I1053" s="31"/>
      <c r="J1053" s="31"/>
    </row>
    <row r="1054" spans="5:10" x14ac:dyDescent="0.15">
      <c r="E1054" s="31"/>
      <c r="F1054" s="32"/>
      <c r="G1054" s="31"/>
      <c r="I1054" s="31"/>
      <c r="J1054" s="31"/>
    </row>
    <row r="1055" spans="5:10" x14ac:dyDescent="0.15">
      <c r="E1055" s="31"/>
      <c r="F1055" s="32"/>
      <c r="G1055" s="31"/>
      <c r="I1055" s="31"/>
      <c r="J1055" s="31"/>
    </row>
    <row r="1056" spans="5:10" x14ac:dyDescent="0.15">
      <c r="E1056" s="31"/>
      <c r="F1056" s="32"/>
      <c r="G1056" s="31"/>
      <c r="I1056" s="31"/>
      <c r="J1056" s="31"/>
    </row>
    <row r="1057" spans="5:10" x14ac:dyDescent="0.15">
      <c r="E1057" s="31"/>
      <c r="F1057" s="32"/>
      <c r="G1057" s="31"/>
      <c r="I1057" s="31"/>
      <c r="J1057" s="31"/>
    </row>
    <row r="1058" spans="5:10" x14ac:dyDescent="0.15">
      <c r="E1058" s="31"/>
      <c r="F1058" s="32"/>
      <c r="G1058" s="31"/>
      <c r="I1058" s="31"/>
      <c r="J1058" s="31"/>
    </row>
    <row r="1059" spans="5:10" x14ac:dyDescent="0.15">
      <c r="E1059" s="31"/>
      <c r="F1059" s="32"/>
      <c r="G1059" s="31"/>
      <c r="I1059" s="31"/>
      <c r="J1059" s="31"/>
    </row>
    <row r="1060" spans="5:10" x14ac:dyDescent="0.15">
      <c r="E1060" s="31"/>
      <c r="F1060" s="32"/>
      <c r="G1060" s="31"/>
      <c r="I1060" s="31"/>
      <c r="J1060" s="31"/>
    </row>
    <row r="1061" spans="5:10" x14ac:dyDescent="0.15">
      <c r="E1061" s="31"/>
      <c r="F1061" s="32"/>
      <c r="G1061" s="31"/>
      <c r="I1061" s="31"/>
      <c r="J1061" s="31"/>
    </row>
    <row r="1062" spans="5:10" x14ac:dyDescent="0.15">
      <c r="E1062" s="31"/>
      <c r="F1062" s="32"/>
      <c r="G1062" s="31"/>
      <c r="I1062" s="31"/>
      <c r="J1062" s="31"/>
    </row>
    <row r="1063" spans="5:10" x14ac:dyDescent="0.15">
      <c r="E1063" s="31"/>
      <c r="F1063" s="32"/>
      <c r="G1063" s="31"/>
      <c r="I1063" s="31"/>
      <c r="J1063" s="31"/>
    </row>
    <row r="1064" spans="5:10" x14ac:dyDescent="0.15">
      <c r="E1064" s="31"/>
      <c r="F1064" s="32"/>
      <c r="G1064" s="31"/>
      <c r="I1064" s="31"/>
      <c r="J1064" s="31"/>
    </row>
    <row r="1065" spans="5:10" x14ac:dyDescent="0.15">
      <c r="E1065" s="31"/>
      <c r="F1065" s="32"/>
      <c r="G1065" s="31"/>
      <c r="I1065" s="31"/>
      <c r="J1065" s="31"/>
    </row>
    <row r="1066" spans="5:10" x14ac:dyDescent="0.15">
      <c r="E1066" s="31"/>
      <c r="F1066" s="32"/>
      <c r="G1066" s="31"/>
      <c r="I1066" s="31"/>
      <c r="J1066" s="31"/>
    </row>
    <row r="1067" spans="5:10" x14ac:dyDescent="0.15">
      <c r="E1067" s="31"/>
      <c r="F1067" s="32"/>
      <c r="G1067" s="31"/>
      <c r="I1067" s="31"/>
      <c r="J1067" s="31"/>
    </row>
    <row r="1068" spans="5:10" x14ac:dyDescent="0.15">
      <c r="E1068" s="31"/>
      <c r="F1068" s="32"/>
      <c r="G1068" s="31"/>
      <c r="I1068" s="31"/>
      <c r="J1068" s="31"/>
    </row>
    <row r="1069" spans="5:10" x14ac:dyDescent="0.15">
      <c r="E1069" s="31"/>
      <c r="F1069" s="32"/>
      <c r="G1069" s="31"/>
      <c r="I1069" s="31"/>
      <c r="J1069" s="31"/>
    </row>
    <row r="1070" spans="5:10" x14ac:dyDescent="0.15">
      <c r="E1070" s="31"/>
      <c r="F1070" s="32"/>
      <c r="G1070" s="31"/>
      <c r="I1070" s="31"/>
      <c r="J1070" s="31"/>
    </row>
    <row r="1071" spans="5:10" x14ac:dyDescent="0.15">
      <c r="E1071" s="31"/>
      <c r="F1071" s="32"/>
      <c r="G1071" s="31"/>
      <c r="I1071" s="31"/>
      <c r="J1071" s="31"/>
    </row>
    <row r="1072" spans="5:10" x14ac:dyDescent="0.15">
      <c r="E1072" s="31"/>
      <c r="F1072" s="32"/>
      <c r="G1072" s="31"/>
      <c r="I1072" s="31"/>
      <c r="J1072" s="31"/>
    </row>
    <row r="1073" spans="5:10" x14ac:dyDescent="0.15">
      <c r="E1073" s="31"/>
      <c r="F1073" s="32"/>
      <c r="G1073" s="31"/>
      <c r="I1073" s="31"/>
      <c r="J1073" s="31"/>
    </row>
    <row r="1074" spans="5:10" x14ac:dyDescent="0.15">
      <c r="E1074" s="31"/>
      <c r="F1074" s="32"/>
      <c r="G1074" s="31"/>
      <c r="I1074" s="31"/>
      <c r="J1074" s="31"/>
    </row>
    <row r="1075" spans="5:10" x14ac:dyDescent="0.15">
      <c r="E1075" s="31"/>
      <c r="F1075" s="32"/>
      <c r="G1075" s="31"/>
      <c r="I1075" s="31"/>
      <c r="J1075" s="31"/>
    </row>
    <row r="1076" spans="5:10" x14ac:dyDescent="0.15">
      <c r="E1076" s="31"/>
      <c r="F1076" s="32"/>
      <c r="G1076" s="31"/>
      <c r="I1076" s="31"/>
      <c r="J1076" s="31"/>
    </row>
    <row r="1077" spans="5:10" x14ac:dyDescent="0.15">
      <c r="E1077" s="31"/>
      <c r="F1077" s="32"/>
      <c r="G1077" s="31"/>
      <c r="I1077" s="31"/>
      <c r="J1077" s="31"/>
    </row>
    <row r="1078" spans="5:10" x14ac:dyDescent="0.15">
      <c r="E1078" s="31"/>
      <c r="F1078" s="32"/>
      <c r="G1078" s="31"/>
      <c r="I1078" s="31"/>
      <c r="J1078" s="31"/>
    </row>
    <row r="1079" spans="5:10" x14ac:dyDescent="0.15">
      <c r="E1079" s="31"/>
      <c r="F1079" s="32"/>
      <c r="G1079" s="31"/>
      <c r="I1079" s="31"/>
      <c r="J1079" s="31"/>
    </row>
    <row r="1080" spans="5:10" x14ac:dyDescent="0.15">
      <c r="E1080" s="31"/>
      <c r="F1080" s="32"/>
      <c r="G1080" s="31"/>
      <c r="I1080" s="31"/>
      <c r="J1080" s="31"/>
    </row>
    <row r="1081" spans="5:10" x14ac:dyDescent="0.15">
      <c r="E1081" s="31"/>
      <c r="F1081" s="32"/>
      <c r="G1081" s="31"/>
      <c r="I1081" s="31"/>
      <c r="J1081" s="31"/>
    </row>
    <row r="1082" spans="5:10" x14ac:dyDescent="0.15">
      <c r="E1082" s="31"/>
      <c r="F1082" s="32"/>
      <c r="G1082" s="31"/>
      <c r="I1082" s="31"/>
      <c r="J1082" s="31"/>
    </row>
    <row r="1083" spans="5:10" x14ac:dyDescent="0.15">
      <c r="E1083" s="31"/>
      <c r="F1083" s="32"/>
      <c r="G1083" s="31"/>
      <c r="I1083" s="31"/>
      <c r="J1083" s="31"/>
    </row>
    <row r="1084" spans="5:10" x14ac:dyDescent="0.15">
      <c r="E1084" s="31"/>
      <c r="F1084" s="32"/>
      <c r="G1084" s="31"/>
      <c r="I1084" s="31"/>
      <c r="J1084" s="31"/>
    </row>
    <row r="1085" spans="5:10" x14ac:dyDescent="0.15">
      <c r="E1085" s="31"/>
      <c r="F1085" s="32"/>
      <c r="G1085" s="31"/>
      <c r="I1085" s="31"/>
      <c r="J1085" s="31"/>
    </row>
    <row r="1086" spans="5:10" x14ac:dyDescent="0.15">
      <c r="E1086" s="31"/>
      <c r="F1086" s="32"/>
      <c r="G1086" s="31"/>
      <c r="I1086" s="31"/>
      <c r="J1086" s="31"/>
    </row>
    <row r="1087" spans="5:10" x14ac:dyDescent="0.15">
      <c r="E1087" s="31"/>
      <c r="F1087" s="32"/>
      <c r="G1087" s="31"/>
      <c r="I1087" s="31"/>
      <c r="J1087" s="31"/>
    </row>
    <row r="1088" spans="5:10" x14ac:dyDescent="0.15">
      <c r="E1088" s="31"/>
      <c r="F1088" s="32"/>
      <c r="G1088" s="31"/>
      <c r="I1088" s="31"/>
      <c r="J1088" s="31"/>
    </row>
    <row r="1089" spans="5:10" x14ac:dyDescent="0.15">
      <c r="E1089" s="31"/>
      <c r="F1089" s="32"/>
      <c r="G1089" s="31"/>
      <c r="I1089" s="31"/>
      <c r="J1089" s="31"/>
    </row>
    <row r="1090" spans="5:10" x14ac:dyDescent="0.15">
      <c r="E1090" s="31"/>
      <c r="F1090" s="32"/>
      <c r="G1090" s="31"/>
      <c r="I1090" s="31"/>
      <c r="J1090" s="31"/>
    </row>
    <row r="1091" spans="5:10" x14ac:dyDescent="0.15">
      <c r="E1091" s="31"/>
      <c r="F1091" s="32"/>
      <c r="G1091" s="31"/>
      <c r="I1091" s="31"/>
      <c r="J1091" s="31"/>
    </row>
    <row r="1092" spans="5:10" x14ac:dyDescent="0.15">
      <c r="E1092" s="31"/>
      <c r="F1092" s="32"/>
      <c r="G1092" s="31"/>
      <c r="I1092" s="31"/>
      <c r="J1092" s="31"/>
    </row>
    <row r="1093" spans="5:10" x14ac:dyDescent="0.15">
      <c r="E1093" s="31"/>
      <c r="F1093" s="32"/>
      <c r="G1093" s="31"/>
      <c r="I1093" s="31"/>
      <c r="J1093" s="31"/>
    </row>
    <row r="1094" spans="5:10" x14ac:dyDescent="0.15">
      <c r="E1094" s="31"/>
      <c r="F1094" s="32"/>
      <c r="G1094" s="31"/>
      <c r="I1094" s="31"/>
      <c r="J1094" s="31"/>
    </row>
    <row r="1095" spans="5:10" x14ac:dyDescent="0.15">
      <c r="E1095" s="31"/>
      <c r="F1095" s="32"/>
      <c r="G1095" s="31"/>
      <c r="I1095" s="31"/>
      <c r="J1095" s="31"/>
    </row>
    <row r="1096" spans="5:10" x14ac:dyDescent="0.15">
      <c r="E1096" s="31"/>
      <c r="F1096" s="32"/>
      <c r="G1096" s="31"/>
      <c r="I1096" s="31"/>
      <c r="J1096" s="31"/>
    </row>
    <row r="1097" spans="5:10" x14ac:dyDescent="0.15">
      <c r="E1097" s="31"/>
      <c r="F1097" s="32"/>
      <c r="G1097" s="31"/>
      <c r="I1097" s="31"/>
      <c r="J1097" s="31"/>
    </row>
    <row r="1098" spans="5:10" x14ac:dyDescent="0.15">
      <c r="E1098" s="31"/>
      <c r="F1098" s="32"/>
      <c r="G1098" s="31"/>
      <c r="I1098" s="31"/>
      <c r="J1098" s="31"/>
    </row>
    <row r="1099" spans="5:10" x14ac:dyDescent="0.15">
      <c r="E1099" s="31"/>
      <c r="F1099" s="32"/>
      <c r="G1099" s="31"/>
      <c r="I1099" s="31"/>
      <c r="J1099" s="31"/>
    </row>
    <row r="1100" spans="5:10" x14ac:dyDescent="0.15">
      <c r="E1100" s="31"/>
      <c r="F1100" s="32"/>
      <c r="G1100" s="31"/>
      <c r="I1100" s="31"/>
      <c r="J1100" s="31"/>
    </row>
    <row r="1101" spans="5:10" x14ac:dyDescent="0.15">
      <c r="E1101" s="31"/>
      <c r="F1101" s="32"/>
      <c r="G1101" s="31"/>
      <c r="I1101" s="31"/>
      <c r="J1101" s="31"/>
    </row>
    <row r="1102" spans="5:10" x14ac:dyDescent="0.15">
      <c r="E1102" s="31"/>
      <c r="F1102" s="32"/>
      <c r="G1102" s="31"/>
      <c r="I1102" s="31"/>
      <c r="J1102" s="31"/>
    </row>
    <row r="1103" spans="5:10" x14ac:dyDescent="0.15">
      <c r="E1103" s="31"/>
      <c r="F1103" s="32"/>
      <c r="G1103" s="31"/>
      <c r="I1103" s="31"/>
      <c r="J1103" s="31"/>
    </row>
    <row r="1104" spans="5:10" x14ac:dyDescent="0.15">
      <c r="E1104" s="31"/>
      <c r="F1104" s="32"/>
      <c r="G1104" s="31"/>
      <c r="I1104" s="31"/>
      <c r="J1104" s="31"/>
    </row>
    <row r="1105" spans="5:10" x14ac:dyDescent="0.15">
      <c r="E1105" s="31"/>
      <c r="F1105" s="32"/>
      <c r="G1105" s="31"/>
      <c r="I1105" s="31"/>
      <c r="J1105" s="31"/>
    </row>
    <row r="1106" spans="5:10" x14ac:dyDescent="0.15">
      <c r="E1106" s="31"/>
      <c r="F1106" s="32"/>
      <c r="G1106" s="31"/>
      <c r="I1106" s="31"/>
      <c r="J1106" s="31"/>
    </row>
    <row r="1107" spans="5:10" x14ac:dyDescent="0.15">
      <c r="E1107" s="31"/>
      <c r="F1107" s="32"/>
      <c r="G1107" s="31"/>
      <c r="I1107" s="31"/>
      <c r="J1107" s="31"/>
    </row>
    <row r="1108" spans="5:10" x14ac:dyDescent="0.15">
      <c r="E1108" s="31"/>
      <c r="F1108" s="32"/>
      <c r="G1108" s="31"/>
      <c r="I1108" s="31"/>
      <c r="J1108" s="31"/>
    </row>
    <row r="1109" spans="5:10" x14ac:dyDescent="0.15">
      <c r="E1109" s="31"/>
      <c r="F1109" s="32"/>
      <c r="G1109" s="31"/>
      <c r="I1109" s="31"/>
      <c r="J1109" s="31"/>
    </row>
    <row r="1110" spans="5:10" x14ac:dyDescent="0.15">
      <c r="E1110" s="31"/>
      <c r="F1110" s="32"/>
      <c r="G1110" s="31"/>
      <c r="I1110" s="31"/>
      <c r="J1110" s="31"/>
    </row>
    <row r="1111" spans="5:10" x14ac:dyDescent="0.15">
      <c r="E1111" s="31"/>
      <c r="F1111" s="32"/>
      <c r="G1111" s="31"/>
      <c r="I1111" s="31"/>
      <c r="J1111" s="31"/>
    </row>
    <row r="1112" spans="5:10" x14ac:dyDescent="0.15">
      <c r="E1112" s="31"/>
      <c r="F1112" s="32"/>
      <c r="G1112" s="31"/>
      <c r="I1112" s="31"/>
      <c r="J1112" s="31"/>
    </row>
    <row r="1113" spans="5:10" x14ac:dyDescent="0.15">
      <c r="E1113" s="31"/>
      <c r="F1113" s="32"/>
      <c r="G1113" s="31"/>
      <c r="I1113" s="31"/>
      <c r="J1113" s="31"/>
    </row>
    <row r="1114" spans="5:10" x14ac:dyDescent="0.15">
      <c r="E1114" s="31"/>
      <c r="F1114" s="32"/>
      <c r="G1114" s="31"/>
      <c r="I1114" s="31"/>
      <c r="J1114" s="31"/>
    </row>
    <row r="1115" spans="5:10" x14ac:dyDescent="0.15">
      <c r="E1115" s="31"/>
      <c r="F1115" s="32"/>
      <c r="G1115" s="31"/>
      <c r="I1115" s="31"/>
      <c r="J1115" s="31"/>
    </row>
    <row r="1116" spans="5:10" x14ac:dyDescent="0.15">
      <c r="E1116" s="31"/>
      <c r="F1116" s="32"/>
      <c r="G1116" s="31"/>
      <c r="I1116" s="31"/>
      <c r="J1116" s="31"/>
    </row>
    <row r="1117" spans="5:10" x14ac:dyDescent="0.15">
      <c r="E1117" s="31"/>
      <c r="F1117" s="32"/>
      <c r="G1117" s="31"/>
      <c r="I1117" s="31"/>
      <c r="J1117" s="31"/>
    </row>
    <row r="1118" spans="5:10" x14ac:dyDescent="0.15">
      <c r="E1118" s="31"/>
      <c r="F1118" s="32"/>
      <c r="G1118" s="31"/>
      <c r="I1118" s="31"/>
      <c r="J1118" s="31"/>
    </row>
    <row r="1119" spans="5:10" x14ac:dyDescent="0.15">
      <c r="E1119" s="31"/>
      <c r="F1119" s="32"/>
      <c r="G1119" s="31"/>
      <c r="I1119" s="31"/>
      <c r="J1119" s="31"/>
    </row>
    <row r="1120" spans="5:10" x14ac:dyDescent="0.15">
      <c r="E1120" s="31"/>
      <c r="F1120" s="32"/>
      <c r="G1120" s="31"/>
      <c r="I1120" s="31"/>
      <c r="J1120" s="31"/>
    </row>
    <row r="1121" spans="5:10" x14ac:dyDescent="0.15">
      <c r="E1121" s="31"/>
      <c r="F1121" s="32"/>
      <c r="G1121" s="31"/>
      <c r="I1121" s="31"/>
      <c r="J1121" s="31"/>
    </row>
    <row r="1122" spans="5:10" x14ac:dyDescent="0.15">
      <c r="E1122" s="31"/>
      <c r="F1122" s="32"/>
      <c r="G1122" s="31"/>
      <c r="I1122" s="31"/>
      <c r="J1122" s="31"/>
    </row>
    <row r="1123" spans="5:10" x14ac:dyDescent="0.15">
      <c r="E1123" s="31"/>
      <c r="F1123" s="32"/>
      <c r="G1123" s="31"/>
      <c r="I1123" s="31"/>
      <c r="J1123" s="31"/>
    </row>
    <row r="1124" spans="5:10" x14ac:dyDescent="0.15">
      <c r="E1124" s="31"/>
      <c r="F1124" s="32"/>
      <c r="G1124" s="31"/>
      <c r="I1124" s="31"/>
      <c r="J1124" s="31"/>
    </row>
    <row r="1125" spans="5:10" x14ac:dyDescent="0.15">
      <c r="E1125" s="31"/>
      <c r="F1125" s="32"/>
      <c r="G1125" s="31"/>
      <c r="I1125" s="31"/>
      <c r="J1125" s="31"/>
    </row>
    <row r="1126" spans="5:10" x14ac:dyDescent="0.15">
      <c r="E1126" s="31"/>
      <c r="F1126" s="32"/>
      <c r="G1126" s="31"/>
      <c r="I1126" s="31"/>
      <c r="J1126" s="31"/>
    </row>
    <row r="1127" spans="5:10" x14ac:dyDescent="0.15">
      <c r="E1127" s="31"/>
      <c r="F1127" s="32"/>
      <c r="G1127" s="31"/>
      <c r="I1127" s="31"/>
      <c r="J1127" s="31"/>
    </row>
    <row r="1128" spans="5:10" x14ac:dyDescent="0.15">
      <c r="E1128" s="31"/>
      <c r="F1128" s="32"/>
      <c r="G1128" s="31"/>
      <c r="I1128" s="31"/>
      <c r="J1128" s="31"/>
    </row>
    <row r="1129" spans="5:10" x14ac:dyDescent="0.15">
      <c r="E1129" s="31"/>
      <c r="F1129" s="32"/>
      <c r="G1129" s="31"/>
      <c r="I1129" s="31"/>
      <c r="J1129" s="31"/>
    </row>
    <row r="1130" spans="5:10" x14ac:dyDescent="0.15">
      <c r="E1130" s="31"/>
      <c r="F1130" s="32"/>
      <c r="G1130" s="31"/>
      <c r="I1130" s="31"/>
      <c r="J1130" s="31"/>
    </row>
    <row r="1131" spans="5:10" x14ac:dyDescent="0.15">
      <c r="E1131" s="31"/>
      <c r="F1131" s="32"/>
      <c r="G1131" s="31"/>
      <c r="I1131" s="31"/>
      <c r="J1131" s="31"/>
    </row>
    <row r="1132" spans="5:10" x14ac:dyDescent="0.15">
      <c r="E1132" s="31"/>
      <c r="F1132" s="32"/>
      <c r="G1132" s="31"/>
      <c r="I1132" s="31"/>
      <c r="J1132" s="31"/>
    </row>
    <row r="1133" spans="5:10" x14ac:dyDescent="0.15">
      <c r="E1133" s="31"/>
      <c r="F1133" s="32"/>
      <c r="G1133" s="31"/>
      <c r="I1133" s="31"/>
      <c r="J1133" s="31"/>
    </row>
    <row r="1134" spans="5:10" x14ac:dyDescent="0.15">
      <c r="E1134" s="31"/>
      <c r="F1134" s="32"/>
      <c r="G1134" s="31"/>
      <c r="I1134" s="31"/>
      <c r="J1134" s="31"/>
    </row>
    <row r="1135" spans="5:10" x14ac:dyDescent="0.15">
      <c r="E1135" s="31"/>
      <c r="F1135" s="32"/>
      <c r="G1135" s="31"/>
      <c r="I1135" s="31"/>
      <c r="J1135" s="31"/>
    </row>
    <row r="1136" spans="5:10" x14ac:dyDescent="0.15">
      <c r="E1136" s="31"/>
      <c r="F1136" s="32"/>
      <c r="G1136" s="31"/>
      <c r="I1136" s="31"/>
      <c r="J1136" s="31"/>
    </row>
    <row r="1137" spans="5:10" x14ac:dyDescent="0.15">
      <c r="E1137" s="31"/>
      <c r="F1137" s="32"/>
      <c r="G1137" s="31"/>
      <c r="I1137" s="31"/>
      <c r="J1137" s="31"/>
    </row>
    <row r="1138" spans="5:10" x14ac:dyDescent="0.15">
      <c r="E1138" s="31"/>
      <c r="F1138" s="32"/>
      <c r="G1138" s="31"/>
      <c r="I1138" s="31"/>
      <c r="J1138" s="31"/>
    </row>
    <row r="1139" spans="5:10" x14ac:dyDescent="0.15">
      <c r="E1139" s="31"/>
      <c r="F1139" s="32"/>
      <c r="G1139" s="31"/>
      <c r="I1139" s="31"/>
      <c r="J1139" s="31"/>
    </row>
    <row r="1140" spans="5:10" x14ac:dyDescent="0.15">
      <c r="E1140" s="31"/>
      <c r="F1140" s="32"/>
      <c r="G1140" s="31"/>
      <c r="I1140" s="31"/>
      <c r="J1140" s="31"/>
    </row>
    <row r="1141" spans="5:10" x14ac:dyDescent="0.15">
      <c r="E1141" s="31"/>
      <c r="F1141" s="32"/>
      <c r="G1141" s="31"/>
      <c r="I1141" s="31"/>
      <c r="J1141" s="31"/>
    </row>
    <row r="1142" spans="5:10" x14ac:dyDescent="0.15">
      <c r="E1142" s="31"/>
      <c r="F1142" s="32"/>
      <c r="G1142" s="31"/>
      <c r="I1142" s="31"/>
      <c r="J1142" s="31"/>
    </row>
    <row r="1143" spans="5:10" x14ac:dyDescent="0.15">
      <c r="E1143" s="31"/>
      <c r="F1143" s="32"/>
      <c r="G1143" s="31"/>
      <c r="I1143" s="31"/>
      <c r="J1143" s="31"/>
    </row>
    <row r="1144" spans="5:10" x14ac:dyDescent="0.15">
      <c r="E1144" s="31"/>
      <c r="F1144" s="32"/>
      <c r="G1144" s="31"/>
      <c r="I1144" s="31"/>
      <c r="J1144" s="31"/>
    </row>
    <row r="1145" spans="5:10" x14ac:dyDescent="0.15">
      <c r="E1145" s="31"/>
      <c r="F1145" s="32"/>
      <c r="G1145" s="31"/>
      <c r="I1145" s="31"/>
      <c r="J1145" s="31"/>
    </row>
    <row r="1146" spans="5:10" x14ac:dyDescent="0.15">
      <c r="E1146" s="31"/>
      <c r="F1146" s="32"/>
      <c r="G1146" s="31"/>
      <c r="I1146" s="31"/>
      <c r="J1146" s="31"/>
    </row>
    <row r="1147" spans="5:10" x14ac:dyDescent="0.15">
      <c r="E1147" s="31"/>
      <c r="F1147" s="32"/>
      <c r="G1147" s="31"/>
      <c r="I1147" s="31"/>
      <c r="J1147" s="31"/>
    </row>
    <row r="1148" spans="5:10" x14ac:dyDescent="0.15">
      <c r="E1148" s="31"/>
      <c r="F1148" s="32"/>
      <c r="G1148" s="31"/>
      <c r="I1148" s="31"/>
      <c r="J1148" s="31"/>
    </row>
    <row r="1149" spans="5:10" x14ac:dyDescent="0.15">
      <c r="E1149" s="31"/>
      <c r="F1149" s="32"/>
      <c r="G1149" s="31"/>
      <c r="I1149" s="31"/>
      <c r="J1149" s="31"/>
    </row>
    <row r="1150" spans="5:10" x14ac:dyDescent="0.15">
      <c r="E1150" s="31"/>
      <c r="F1150" s="32"/>
      <c r="G1150" s="31"/>
      <c r="I1150" s="31"/>
      <c r="J1150" s="31"/>
    </row>
    <row r="1151" spans="5:10" x14ac:dyDescent="0.15">
      <c r="E1151" s="31"/>
      <c r="F1151" s="32"/>
      <c r="G1151" s="31"/>
      <c r="I1151" s="31"/>
      <c r="J1151" s="31"/>
    </row>
    <row r="1152" spans="5:10" x14ac:dyDescent="0.15">
      <c r="E1152" s="31"/>
      <c r="F1152" s="32"/>
      <c r="G1152" s="31"/>
      <c r="I1152" s="31"/>
      <c r="J1152" s="31"/>
    </row>
    <row r="1153" spans="5:10" x14ac:dyDescent="0.15">
      <c r="E1153" s="31"/>
      <c r="F1153" s="32"/>
      <c r="G1153" s="31"/>
      <c r="I1153" s="31"/>
      <c r="J1153" s="31"/>
    </row>
    <row r="1154" spans="5:10" x14ac:dyDescent="0.15">
      <c r="E1154" s="31"/>
      <c r="F1154" s="32"/>
      <c r="G1154" s="31"/>
      <c r="I1154" s="31"/>
      <c r="J1154" s="31"/>
    </row>
    <row r="1155" spans="5:10" x14ac:dyDescent="0.15">
      <c r="E1155" s="31"/>
      <c r="F1155" s="32"/>
      <c r="G1155" s="31"/>
      <c r="I1155" s="31"/>
      <c r="J1155" s="31"/>
    </row>
    <row r="1156" spans="5:10" x14ac:dyDescent="0.15">
      <c r="E1156" s="31"/>
      <c r="F1156" s="32"/>
      <c r="G1156" s="31"/>
      <c r="I1156" s="31"/>
      <c r="J1156" s="31"/>
    </row>
    <row r="1157" spans="5:10" x14ac:dyDescent="0.15">
      <c r="E1157" s="31"/>
      <c r="F1157" s="32"/>
      <c r="G1157" s="31"/>
      <c r="I1157" s="31"/>
      <c r="J1157" s="31"/>
    </row>
    <row r="1158" spans="5:10" x14ac:dyDescent="0.15">
      <c r="E1158" s="31"/>
      <c r="F1158" s="32"/>
      <c r="G1158" s="31"/>
      <c r="I1158" s="31"/>
      <c r="J1158" s="31"/>
    </row>
    <row r="1159" spans="5:10" x14ac:dyDescent="0.15">
      <c r="E1159" s="31"/>
      <c r="F1159" s="32"/>
      <c r="G1159" s="31"/>
      <c r="I1159" s="31"/>
      <c r="J1159" s="31"/>
    </row>
    <row r="1160" spans="5:10" x14ac:dyDescent="0.15">
      <c r="E1160" s="31"/>
      <c r="F1160" s="32"/>
      <c r="G1160" s="31"/>
      <c r="I1160" s="31"/>
      <c r="J1160" s="31"/>
    </row>
    <row r="1161" spans="5:10" x14ac:dyDescent="0.15">
      <c r="E1161" s="31"/>
      <c r="F1161" s="32"/>
      <c r="G1161" s="31"/>
      <c r="I1161" s="31"/>
      <c r="J1161" s="31"/>
    </row>
    <row r="1162" spans="5:10" x14ac:dyDescent="0.15">
      <c r="E1162" s="31"/>
      <c r="F1162" s="32"/>
      <c r="G1162" s="31"/>
      <c r="I1162" s="31"/>
      <c r="J1162" s="31"/>
    </row>
    <row r="1163" spans="5:10" x14ac:dyDescent="0.15">
      <c r="E1163" s="31"/>
      <c r="F1163" s="32"/>
      <c r="G1163" s="31"/>
      <c r="I1163" s="31"/>
      <c r="J1163" s="31"/>
    </row>
    <row r="1164" spans="5:10" x14ac:dyDescent="0.15">
      <c r="E1164" s="31"/>
      <c r="F1164" s="32"/>
      <c r="G1164" s="31"/>
      <c r="I1164" s="31"/>
      <c r="J1164" s="31"/>
    </row>
    <row r="1165" spans="5:10" x14ac:dyDescent="0.15">
      <c r="E1165" s="31"/>
      <c r="F1165" s="32"/>
      <c r="G1165" s="31"/>
      <c r="I1165" s="31"/>
      <c r="J1165" s="31"/>
    </row>
    <row r="1166" spans="5:10" x14ac:dyDescent="0.15">
      <c r="E1166" s="31"/>
      <c r="F1166" s="32"/>
      <c r="G1166" s="31"/>
      <c r="I1166" s="31"/>
      <c r="J1166" s="31"/>
    </row>
    <row r="1167" spans="5:10" x14ac:dyDescent="0.15">
      <c r="E1167" s="31"/>
      <c r="F1167" s="32"/>
      <c r="G1167" s="31"/>
      <c r="I1167" s="31"/>
      <c r="J1167" s="31"/>
    </row>
    <row r="1168" spans="5:10" x14ac:dyDescent="0.15">
      <c r="E1168" s="31"/>
      <c r="F1168" s="32"/>
      <c r="G1168" s="31"/>
      <c r="I1168" s="31"/>
      <c r="J1168" s="31"/>
    </row>
    <row r="1169" spans="5:10" x14ac:dyDescent="0.15">
      <c r="E1169" s="31"/>
      <c r="F1169" s="32"/>
      <c r="G1169" s="31"/>
      <c r="I1169" s="31"/>
      <c r="J1169" s="31"/>
    </row>
    <row r="1170" spans="5:10" x14ac:dyDescent="0.15">
      <c r="E1170" s="31"/>
      <c r="F1170" s="32"/>
      <c r="G1170" s="31"/>
      <c r="I1170" s="31"/>
      <c r="J1170" s="31"/>
    </row>
    <row r="1171" spans="5:10" x14ac:dyDescent="0.15">
      <c r="E1171" s="31"/>
      <c r="F1171" s="32"/>
      <c r="G1171" s="31"/>
      <c r="I1171" s="31"/>
      <c r="J1171" s="31"/>
    </row>
    <row r="1172" spans="5:10" x14ac:dyDescent="0.15">
      <c r="E1172" s="31"/>
      <c r="F1172" s="32"/>
      <c r="G1172" s="31"/>
      <c r="I1172" s="31"/>
      <c r="J1172" s="31"/>
    </row>
    <row r="1173" spans="5:10" x14ac:dyDescent="0.15">
      <c r="E1173" s="31"/>
      <c r="F1173" s="32"/>
      <c r="G1173" s="31"/>
      <c r="I1173" s="31"/>
      <c r="J1173" s="31"/>
    </row>
    <row r="1174" spans="5:10" x14ac:dyDescent="0.15">
      <c r="E1174" s="31"/>
      <c r="F1174" s="32"/>
      <c r="G1174" s="31"/>
      <c r="I1174" s="31"/>
      <c r="J1174" s="31"/>
    </row>
    <row r="1175" spans="5:10" x14ac:dyDescent="0.15">
      <c r="E1175" s="31"/>
      <c r="F1175" s="32"/>
      <c r="G1175" s="31"/>
      <c r="I1175" s="31"/>
      <c r="J1175" s="31"/>
    </row>
    <row r="1176" spans="5:10" x14ac:dyDescent="0.15">
      <c r="E1176" s="31"/>
      <c r="F1176" s="32"/>
      <c r="G1176" s="31"/>
      <c r="I1176" s="31"/>
      <c r="J1176" s="31"/>
    </row>
    <row r="1177" spans="5:10" x14ac:dyDescent="0.15">
      <c r="E1177" s="31"/>
      <c r="F1177" s="32"/>
      <c r="G1177" s="31"/>
      <c r="I1177" s="31"/>
      <c r="J1177" s="31"/>
    </row>
    <row r="1178" spans="5:10" x14ac:dyDescent="0.15">
      <c r="E1178" s="31"/>
      <c r="F1178" s="32"/>
      <c r="G1178" s="31"/>
      <c r="I1178" s="31"/>
      <c r="J1178" s="31"/>
    </row>
    <row r="1179" spans="5:10" x14ac:dyDescent="0.15">
      <c r="E1179" s="31"/>
      <c r="F1179" s="32"/>
      <c r="G1179" s="31"/>
      <c r="I1179" s="31"/>
      <c r="J1179" s="31"/>
    </row>
    <row r="1180" spans="5:10" x14ac:dyDescent="0.15">
      <c r="E1180" s="31"/>
      <c r="F1180" s="32"/>
      <c r="G1180" s="31"/>
      <c r="I1180" s="31"/>
      <c r="J1180" s="31"/>
    </row>
    <row r="1181" spans="5:10" x14ac:dyDescent="0.15">
      <c r="E1181" s="31"/>
      <c r="F1181" s="32"/>
      <c r="G1181" s="31"/>
      <c r="I1181" s="31"/>
      <c r="J1181" s="31"/>
    </row>
    <row r="1182" spans="5:10" x14ac:dyDescent="0.15">
      <c r="E1182" s="31"/>
      <c r="F1182" s="32"/>
      <c r="G1182" s="31"/>
      <c r="I1182" s="31"/>
      <c r="J1182" s="31"/>
    </row>
    <row r="1183" spans="5:10" x14ac:dyDescent="0.15">
      <c r="E1183" s="31"/>
      <c r="F1183" s="32"/>
      <c r="G1183" s="31"/>
      <c r="I1183" s="31"/>
      <c r="J1183" s="31"/>
    </row>
    <row r="1184" spans="5:10" x14ac:dyDescent="0.15">
      <c r="E1184" s="31"/>
      <c r="F1184" s="32"/>
      <c r="G1184" s="31"/>
      <c r="I1184" s="31"/>
      <c r="J1184" s="31"/>
    </row>
    <row r="1185" spans="5:10" x14ac:dyDescent="0.15">
      <c r="E1185" s="31"/>
      <c r="F1185" s="32"/>
      <c r="G1185" s="31"/>
      <c r="I1185" s="31"/>
      <c r="J1185" s="31"/>
    </row>
    <row r="1186" spans="5:10" x14ac:dyDescent="0.15">
      <c r="E1186" s="31"/>
      <c r="F1186" s="32"/>
      <c r="G1186" s="31"/>
      <c r="I1186" s="31"/>
      <c r="J1186" s="31"/>
    </row>
    <row r="1187" spans="5:10" x14ac:dyDescent="0.15">
      <c r="E1187" s="31"/>
      <c r="F1187" s="32"/>
      <c r="G1187" s="31"/>
      <c r="I1187" s="31"/>
      <c r="J1187" s="31"/>
    </row>
    <row r="1188" spans="5:10" x14ac:dyDescent="0.15">
      <c r="E1188" s="31"/>
      <c r="F1188" s="32"/>
      <c r="G1188" s="31"/>
      <c r="I1188" s="31"/>
      <c r="J1188" s="31"/>
    </row>
    <row r="1189" spans="5:10" x14ac:dyDescent="0.15">
      <c r="E1189" s="31"/>
      <c r="F1189" s="32"/>
      <c r="G1189" s="31"/>
      <c r="I1189" s="31"/>
      <c r="J1189" s="31"/>
    </row>
    <row r="1190" spans="5:10" x14ac:dyDescent="0.15">
      <c r="E1190" s="31"/>
      <c r="F1190" s="32"/>
      <c r="G1190" s="31"/>
      <c r="I1190" s="31"/>
      <c r="J1190" s="31"/>
    </row>
    <row r="1191" spans="5:10" x14ac:dyDescent="0.15">
      <c r="E1191" s="31"/>
      <c r="F1191" s="32"/>
      <c r="G1191" s="31"/>
      <c r="I1191" s="31"/>
      <c r="J1191" s="31"/>
    </row>
    <row r="1192" spans="5:10" x14ac:dyDescent="0.15">
      <c r="E1192" s="31"/>
      <c r="F1192" s="32"/>
      <c r="G1192" s="31"/>
      <c r="I1192" s="31"/>
      <c r="J1192" s="31"/>
    </row>
    <row r="1193" spans="5:10" x14ac:dyDescent="0.15">
      <c r="E1193" s="31"/>
      <c r="F1193" s="32"/>
      <c r="G1193" s="31"/>
      <c r="I1193" s="31"/>
      <c r="J1193" s="31"/>
    </row>
    <row r="1194" spans="5:10" x14ac:dyDescent="0.15">
      <c r="E1194" s="31"/>
      <c r="F1194" s="32"/>
      <c r="G1194" s="31"/>
      <c r="I1194" s="31"/>
      <c r="J1194" s="31"/>
    </row>
    <row r="1195" spans="5:10" x14ac:dyDescent="0.15">
      <c r="E1195" s="31"/>
      <c r="F1195" s="32"/>
      <c r="G1195" s="31"/>
      <c r="I1195" s="31"/>
      <c r="J1195" s="31"/>
    </row>
    <row r="1196" spans="5:10" x14ac:dyDescent="0.15">
      <c r="E1196" s="31"/>
      <c r="F1196" s="32"/>
      <c r="G1196" s="31"/>
      <c r="I1196" s="31"/>
      <c r="J1196" s="31"/>
    </row>
    <row r="1197" spans="5:10" x14ac:dyDescent="0.15">
      <c r="E1197" s="31"/>
      <c r="F1197" s="32"/>
      <c r="G1197" s="31"/>
      <c r="I1197" s="31"/>
      <c r="J1197" s="31"/>
    </row>
    <row r="1198" spans="5:10" x14ac:dyDescent="0.15">
      <c r="E1198" s="31"/>
      <c r="F1198" s="32"/>
      <c r="G1198" s="31"/>
      <c r="I1198" s="31"/>
      <c r="J1198" s="31"/>
    </row>
    <row r="1199" spans="5:10" x14ac:dyDescent="0.15">
      <c r="E1199" s="31"/>
      <c r="F1199" s="32"/>
      <c r="G1199" s="31"/>
      <c r="I1199" s="31"/>
      <c r="J1199" s="31"/>
    </row>
    <row r="1200" spans="5:10" x14ac:dyDescent="0.15">
      <c r="E1200" s="31"/>
      <c r="F1200" s="32"/>
      <c r="G1200" s="31"/>
      <c r="I1200" s="31"/>
      <c r="J1200" s="31"/>
    </row>
    <row r="1201" spans="5:10" x14ac:dyDescent="0.15">
      <c r="E1201" s="31"/>
      <c r="F1201" s="32"/>
      <c r="G1201" s="31"/>
      <c r="I1201" s="31"/>
      <c r="J1201" s="31"/>
    </row>
    <row r="1202" spans="5:10" x14ac:dyDescent="0.15">
      <c r="E1202" s="31"/>
      <c r="F1202" s="32"/>
      <c r="G1202" s="31"/>
      <c r="I1202" s="31"/>
      <c r="J1202" s="31"/>
    </row>
    <row r="1203" spans="5:10" x14ac:dyDescent="0.15">
      <c r="E1203" s="31"/>
      <c r="F1203" s="32"/>
      <c r="G1203" s="31"/>
      <c r="I1203" s="31"/>
      <c r="J1203" s="31"/>
    </row>
    <row r="1204" spans="5:10" x14ac:dyDescent="0.15">
      <c r="E1204" s="31"/>
      <c r="F1204" s="32"/>
      <c r="G1204" s="31"/>
      <c r="I1204" s="31"/>
      <c r="J1204" s="31"/>
    </row>
    <row r="1205" spans="5:10" x14ac:dyDescent="0.15">
      <c r="E1205" s="31"/>
      <c r="F1205" s="32"/>
      <c r="G1205" s="31"/>
      <c r="I1205" s="31"/>
      <c r="J1205" s="31"/>
    </row>
    <row r="1206" spans="5:10" x14ac:dyDescent="0.15">
      <c r="E1206" s="31"/>
      <c r="F1206" s="32"/>
      <c r="G1206" s="31"/>
      <c r="I1206" s="31"/>
      <c r="J1206" s="31"/>
    </row>
    <row r="1207" spans="5:10" x14ac:dyDescent="0.15">
      <c r="E1207" s="31"/>
      <c r="F1207" s="32"/>
      <c r="G1207" s="31"/>
      <c r="I1207" s="31"/>
      <c r="J1207" s="31"/>
    </row>
    <row r="1208" spans="5:10" x14ac:dyDescent="0.15">
      <c r="E1208" s="31"/>
      <c r="F1208" s="32"/>
      <c r="G1208" s="31"/>
      <c r="I1208" s="31"/>
      <c r="J1208" s="31"/>
    </row>
    <row r="1209" spans="5:10" x14ac:dyDescent="0.15">
      <c r="E1209" s="31"/>
      <c r="F1209" s="32"/>
      <c r="G1209" s="31"/>
      <c r="I1209" s="31"/>
      <c r="J1209" s="31"/>
    </row>
    <row r="1210" spans="5:10" x14ac:dyDescent="0.15">
      <c r="E1210" s="31"/>
      <c r="F1210" s="32"/>
      <c r="G1210" s="31"/>
      <c r="I1210" s="31"/>
      <c r="J1210" s="31"/>
    </row>
    <row r="1211" spans="5:10" x14ac:dyDescent="0.15">
      <c r="E1211" s="31"/>
      <c r="F1211" s="32"/>
      <c r="G1211" s="31"/>
      <c r="I1211" s="31"/>
      <c r="J1211" s="31"/>
    </row>
    <row r="1212" spans="5:10" x14ac:dyDescent="0.15">
      <c r="E1212" s="31"/>
      <c r="F1212" s="32"/>
      <c r="G1212" s="31"/>
      <c r="I1212" s="31"/>
      <c r="J1212" s="31"/>
    </row>
    <row r="1213" spans="5:10" x14ac:dyDescent="0.15">
      <c r="E1213" s="31"/>
      <c r="F1213" s="32"/>
      <c r="G1213" s="31"/>
      <c r="I1213" s="31"/>
      <c r="J1213" s="31"/>
    </row>
    <row r="1214" spans="5:10" x14ac:dyDescent="0.15">
      <c r="E1214" s="31"/>
      <c r="F1214" s="32"/>
      <c r="G1214" s="31"/>
      <c r="I1214" s="31"/>
      <c r="J1214" s="31"/>
    </row>
    <row r="1215" spans="5:10" x14ac:dyDescent="0.15">
      <c r="E1215" s="31"/>
      <c r="F1215" s="32"/>
      <c r="G1215" s="31"/>
      <c r="I1215" s="31"/>
      <c r="J1215" s="31"/>
    </row>
    <row r="1216" spans="5:10" x14ac:dyDescent="0.15">
      <c r="E1216" s="31"/>
      <c r="F1216" s="32"/>
      <c r="G1216" s="31"/>
      <c r="I1216" s="31"/>
      <c r="J1216" s="31"/>
    </row>
    <row r="1217" spans="5:10" x14ac:dyDescent="0.15">
      <c r="E1217" s="31"/>
      <c r="F1217" s="32"/>
      <c r="G1217" s="31"/>
      <c r="I1217" s="31"/>
      <c r="J1217" s="31"/>
    </row>
    <row r="1218" spans="5:10" x14ac:dyDescent="0.15">
      <c r="E1218" s="31"/>
      <c r="F1218" s="32"/>
      <c r="G1218" s="31"/>
      <c r="I1218" s="31"/>
      <c r="J1218" s="31"/>
    </row>
    <row r="1219" spans="5:10" x14ac:dyDescent="0.15">
      <c r="E1219" s="31"/>
      <c r="F1219" s="32"/>
      <c r="G1219" s="31"/>
      <c r="I1219" s="31"/>
      <c r="J1219" s="31"/>
    </row>
    <row r="1220" spans="5:10" x14ac:dyDescent="0.15">
      <c r="E1220" s="31"/>
      <c r="F1220" s="32"/>
      <c r="G1220" s="31"/>
      <c r="I1220" s="31"/>
      <c r="J1220" s="31"/>
    </row>
    <row r="1221" spans="5:10" x14ac:dyDescent="0.15">
      <c r="E1221" s="31"/>
      <c r="F1221" s="32"/>
      <c r="G1221" s="31"/>
      <c r="I1221" s="31"/>
      <c r="J1221" s="31"/>
    </row>
    <row r="1222" spans="5:10" x14ac:dyDescent="0.15">
      <c r="E1222" s="31"/>
      <c r="F1222" s="32"/>
      <c r="G1222" s="31"/>
      <c r="I1222" s="31"/>
      <c r="J1222" s="31"/>
    </row>
    <row r="1223" spans="5:10" x14ac:dyDescent="0.15">
      <c r="E1223" s="31"/>
      <c r="F1223" s="32"/>
      <c r="G1223" s="31"/>
      <c r="I1223" s="31"/>
      <c r="J1223" s="31"/>
    </row>
    <row r="1224" spans="5:10" x14ac:dyDescent="0.15">
      <c r="E1224" s="31"/>
      <c r="F1224" s="32"/>
      <c r="G1224" s="31"/>
      <c r="I1224" s="31"/>
      <c r="J1224" s="31"/>
    </row>
    <row r="1225" spans="5:10" x14ac:dyDescent="0.15">
      <c r="E1225" s="31"/>
      <c r="F1225" s="32"/>
      <c r="G1225" s="31"/>
      <c r="I1225" s="31"/>
      <c r="J1225" s="31"/>
    </row>
    <row r="1226" spans="5:10" x14ac:dyDescent="0.15">
      <c r="E1226" s="31"/>
      <c r="F1226" s="32"/>
      <c r="G1226" s="31"/>
      <c r="I1226" s="31"/>
      <c r="J1226" s="31"/>
    </row>
    <row r="1227" spans="5:10" x14ac:dyDescent="0.15">
      <c r="E1227" s="31"/>
      <c r="F1227" s="32"/>
      <c r="G1227" s="31"/>
      <c r="I1227" s="31"/>
      <c r="J1227" s="31"/>
    </row>
    <row r="1228" spans="5:10" x14ac:dyDescent="0.15">
      <c r="E1228" s="31"/>
      <c r="F1228" s="32"/>
      <c r="G1228" s="31"/>
      <c r="I1228" s="31"/>
      <c r="J1228" s="31"/>
    </row>
    <row r="1229" spans="5:10" x14ac:dyDescent="0.15">
      <c r="E1229" s="31"/>
      <c r="F1229" s="32"/>
      <c r="G1229" s="31"/>
      <c r="I1229" s="31"/>
      <c r="J1229" s="31"/>
    </row>
    <row r="1230" spans="5:10" x14ac:dyDescent="0.15">
      <c r="E1230" s="31"/>
      <c r="F1230" s="32"/>
      <c r="G1230" s="31"/>
      <c r="I1230" s="31"/>
      <c r="J1230" s="31"/>
    </row>
    <row r="1231" spans="5:10" x14ac:dyDescent="0.15">
      <c r="E1231" s="31"/>
      <c r="F1231" s="32"/>
      <c r="G1231" s="31"/>
      <c r="I1231" s="31"/>
      <c r="J1231" s="31"/>
    </row>
    <row r="1232" spans="5:10" x14ac:dyDescent="0.15">
      <c r="E1232" s="31"/>
      <c r="F1232" s="32"/>
      <c r="G1232" s="31"/>
      <c r="I1232" s="31"/>
      <c r="J1232" s="31"/>
    </row>
    <row r="1233" spans="5:10" x14ac:dyDescent="0.15">
      <c r="E1233" s="31"/>
      <c r="F1233" s="32"/>
      <c r="G1233" s="31"/>
      <c r="I1233" s="31"/>
      <c r="J1233" s="31"/>
    </row>
    <row r="1234" spans="5:10" x14ac:dyDescent="0.15">
      <c r="E1234" s="31"/>
      <c r="F1234" s="32"/>
      <c r="G1234" s="31"/>
      <c r="I1234" s="31"/>
      <c r="J1234" s="31"/>
    </row>
    <row r="1235" spans="5:10" x14ac:dyDescent="0.15">
      <c r="E1235" s="31"/>
      <c r="F1235" s="32"/>
      <c r="G1235" s="31"/>
      <c r="I1235" s="31"/>
      <c r="J1235" s="31"/>
    </row>
    <row r="1236" spans="5:10" x14ac:dyDescent="0.15">
      <c r="E1236" s="31"/>
      <c r="F1236" s="32"/>
      <c r="G1236" s="31"/>
      <c r="I1236" s="31"/>
      <c r="J1236" s="31"/>
    </row>
    <row r="1237" spans="5:10" x14ac:dyDescent="0.15">
      <c r="E1237" s="31"/>
      <c r="F1237" s="32"/>
      <c r="G1237" s="31"/>
      <c r="I1237" s="31"/>
      <c r="J1237" s="31"/>
    </row>
    <row r="1238" spans="5:10" x14ac:dyDescent="0.15">
      <c r="E1238" s="31"/>
      <c r="F1238" s="32"/>
      <c r="G1238" s="31"/>
      <c r="I1238" s="31"/>
      <c r="J1238" s="31"/>
    </row>
    <row r="1239" spans="5:10" x14ac:dyDescent="0.15">
      <c r="E1239" s="31"/>
      <c r="F1239" s="32"/>
      <c r="G1239" s="31"/>
      <c r="I1239" s="31"/>
      <c r="J1239" s="31"/>
    </row>
    <row r="1240" spans="5:10" x14ac:dyDescent="0.15">
      <c r="E1240" s="31"/>
      <c r="F1240" s="32"/>
      <c r="G1240" s="31"/>
      <c r="I1240" s="31"/>
      <c r="J1240" s="31"/>
    </row>
    <row r="1241" spans="5:10" x14ac:dyDescent="0.15">
      <c r="E1241" s="31"/>
      <c r="F1241" s="32"/>
      <c r="G1241" s="31"/>
      <c r="I1241" s="31"/>
      <c r="J1241" s="31"/>
    </row>
    <row r="1242" spans="5:10" x14ac:dyDescent="0.15">
      <c r="E1242" s="31"/>
      <c r="F1242" s="32"/>
      <c r="G1242" s="31"/>
      <c r="I1242" s="31"/>
      <c r="J1242" s="31"/>
    </row>
    <row r="1243" spans="5:10" x14ac:dyDescent="0.15">
      <c r="E1243" s="31"/>
      <c r="F1243" s="32"/>
      <c r="G1243" s="31"/>
      <c r="I1243" s="31"/>
      <c r="J1243" s="31"/>
    </row>
    <row r="1244" spans="5:10" x14ac:dyDescent="0.15">
      <c r="E1244" s="31"/>
      <c r="F1244" s="32"/>
      <c r="G1244" s="31"/>
      <c r="I1244" s="31"/>
      <c r="J1244" s="31"/>
    </row>
    <row r="1245" spans="5:10" x14ac:dyDescent="0.15">
      <c r="E1245" s="31"/>
      <c r="F1245" s="32"/>
      <c r="G1245" s="31"/>
      <c r="I1245" s="31"/>
      <c r="J1245" s="31"/>
    </row>
    <row r="1246" spans="5:10" x14ac:dyDescent="0.15">
      <c r="E1246" s="31"/>
      <c r="F1246" s="32"/>
      <c r="G1246" s="31"/>
      <c r="I1246" s="31"/>
      <c r="J1246" s="31"/>
    </row>
    <row r="1247" spans="5:10" x14ac:dyDescent="0.15">
      <c r="E1247" s="31"/>
      <c r="F1247" s="32"/>
      <c r="G1247" s="31"/>
      <c r="I1247" s="31"/>
      <c r="J1247" s="31"/>
    </row>
    <row r="1248" spans="5:10" x14ac:dyDescent="0.15">
      <c r="E1248" s="31"/>
      <c r="F1248" s="32"/>
      <c r="G1248" s="31"/>
      <c r="I1248" s="31"/>
      <c r="J1248" s="31"/>
    </row>
    <row r="1249" spans="5:10" x14ac:dyDescent="0.15">
      <c r="E1249" s="31"/>
      <c r="F1249" s="32"/>
      <c r="G1249" s="31"/>
      <c r="I1249" s="31"/>
      <c r="J1249" s="31"/>
    </row>
    <row r="1250" spans="5:10" x14ac:dyDescent="0.15">
      <c r="E1250" s="31"/>
      <c r="F1250" s="32"/>
      <c r="G1250" s="31"/>
      <c r="I1250" s="31"/>
      <c r="J1250" s="31"/>
    </row>
    <row r="1251" spans="5:10" x14ac:dyDescent="0.15">
      <c r="E1251" s="31"/>
      <c r="F1251" s="32"/>
      <c r="G1251" s="31"/>
      <c r="I1251" s="31"/>
      <c r="J1251" s="31"/>
    </row>
    <row r="1252" spans="5:10" x14ac:dyDescent="0.15">
      <c r="E1252" s="31"/>
      <c r="F1252" s="32"/>
      <c r="G1252" s="31"/>
      <c r="I1252" s="31"/>
      <c r="J1252" s="31"/>
    </row>
    <row r="1253" spans="5:10" x14ac:dyDescent="0.15">
      <c r="E1253" s="31"/>
      <c r="F1253" s="32"/>
      <c r="G1253" s="31"/>
      <c r="I1253" s="31"/>
      <c r="J1253" s="31"/>
    </row>
    <row r="1254" spans="5:10" x14ac:dyDescent="0.15">
      <c r="E1254" s="31"/>
      <c r="F1254" s="32"/>
      <c r="G1254" s="31"/>
      <c r="I1254" s="31"/>
      <c r="J1254" s="31"/>
    </row>
    <row r="1255" spans="5:10" x14ac:dyDescent="0.15">
      <c r="E1255" s="31"/>
      <c r="F1255" s="32"/>
      <c r="G1255" s="31"/>
      <c r="I1255" s="31"/>
      <c r="J1255" s="31"/>
    </row>
    <row r="1256" spans="5:10" x14ac:dyDescent="0.15">
      <c r="E1256" s="31"/>
      <c r="F1256" s="32"/>
      <c r="G1256" s="31"/>
      <c r="I1256" s="31"/>
      <c r="J1256" s="31"/>
    </row>
    <row r="1257" spans="5:10" x14ac:dyDescent="0.15">
      <c r="E1257" s="31"/>
      <c r="F1257" s="32"/>
      <c r="G1257" s="31"/>
      <c r="I1257" s="31"/>
      <c r="J1257" s="31"/>
    </row>
    <row r="1258" spans="5:10" x14ac:dyDescent="0.15">
      <c r="E1258" s="31"/>
      <c r="F1258" s="32"/>
      <c r="G1258" s="31"/>
      <c r="I1258" s="31"/>
      <c r="J1258" s="31"/>
    </row>
    <row r="1259" spans="5:10" x14ac:dyDescent="0.15">
      <c r="E1259" s="31"/>
      <c r="F1259" s="32"/>
      <c r="G1259" s="31"/>
      <c r="I1259" s="31"/>
      <c r="J1259" s="31"/>
    </row>
    <row r="1260" spans="5:10" x14ac:dyDescent="0.15">
      <c r="E1260" s="31"/>
      <c r="F1260" s="32"/>
      <c r="G1260" s="31"/>
      <c r="I1260" s="31"/>
      <c r="J1260" s="31"/>
    </row>
    <row r="1261" spans="5:10" x14ac:dyDescent="0.15">
      <c r="E1261" s="31"/>
      <c r="F1261" s="32"/>
      <c r="G1261" s="31"/>
      <c r="I1261" s="31"/>
      <c r="J1261" s="31"/>
    </row>
    <row r="1262" spans="5:10" x14ac:dyDescent="0.15">
      <c r="E1262" s="31"/>
      <c r="F1262" s="32"/>
      <c r="G1262" s="31"/>
      <c r="I1262" s="31"/>
      <c r="J1262" s="31"/>
    </row>
    <row r="1263" spans="5:10" x14ac:dyDescent="0.15">
      <c r="E1263" s="31"/>
      <c r="F1263" s="32"/>
      <c r="G1263" s="31"/>
      <c r="I1263" s="31"/>
      <c r="J1263" s="31"/>
    </row>
    <row r="1264" spans="5:10" x14ac:dyDescent="0.15">
      <c r="E1264" s="31"/>
      <c r="F1264" s="32"/>
      <c r="G1264" s="31"/>
      <c r="I1264" s="31"/>
      <c r="J1264" s="31"/>
    </row>
    <row r="1265" spans="5:10" x14ac:dyDescent="0.15">
      <c r="E1265" s="31"/>
      <c r="F1265" s="32"/>
      <c r="G1265" s="31"/>
      <c r="I1265" s="31"/>
      <c r="J1265" s="31"/>
    </row>
    <row r="1266" spans="5:10" x14ac:dyDescent="0.15">
      <c r="E1266" s="31"/>
      <c r="F1266" s="32"/>
      <c r="G1266" s="31"/>
      <c r="I1266" s="31"/>
      <c r="J1266" s="31"/>
    </row>
    <row r="1267" spans="5:10" x14ac:dyDescent="0.15">
      <c r="E1267" s="31"/>
      <c r="F1267" s="32"/>
      <c r="G1267" s="31"/>
      <c r="I1267" s="31"/>
      <c r="J1267" s="31"/>
    </row>
    <row r="1268" spans="5:10" x14ac:dyDescent="0.15">
      <c r="E1268" s="31"/>
      <c r="F1268" s="32"/>
      <c r="G1268" s="31"/>
      <c r="I1268" s="31"/>
      <c r="J1268" s="31"/>
    </row>
    <row r="1269" spans="5:10" x14ac:dyDescent="0.15">
      <c r="E1269" s="31"/>
      <c r="F1269" s="32"/>
      <c r="G1269" s="31"/>
      <c r="I1269" s="31"/>
      <c r="J1269" s="31"/>
    </row>
    <row r="1270" spans="5:10" x14ac:dyDescent="0.15">
      <c r="E1270" s="31"/>
      <c r="F1270" s="32"/>
      <c r="G1270" s="31"/>
      <c r="I1270" s="31"/>
      <c r="J1270" s="31"/>
    </row>
    <row r="1271" spans="5:10" x14ac:dyDescent="0.15">
      <c r="E1271" s="31"/>
      <c r="F1271" s="32"/>
      <c r="G1271" s="31"/>
      <c r="I1271" s="31"/>
      <c r="J1271" s="31"/>
    </row>
    <row r="1272" spans="5:10" x14ac:dyDescent="0.15">
      <c r="E1272" s="31"/>
      <c r="F1272" s="32"/>
      <c r="G1272" s="31"/>
      <c r="I1272" s="31"/>
      <c r="J1272" s="31"/>
    </row>
    <row r="1273" spans="5:10" x14ac:dyDescent="0.15">
      <c r="E1273" s="31"/>
      <c r="F1273" s="32"/>
      <c r="G1273" s="31"/>
      <c r="I1273" s="31"/>
      <c r="J1273" s="31"/>
    </row>
    <row r="1274" spans="5:10" x14ac:dyDescent="0.15">
      <c r="E1274" s="31"/>
      <c r="F1274" s="32"/>
      <c r="G1274" s="31"/>
      <c r="I1274" s="31"/>
      <c r="J1274" s="31"/>
    </row>
    <row r="1275" spans="5:10" x14ac:dyDescent="0.15">
      <c r="E1275" s="31"/>
      <c r="F1275" s="32"/>
      <c r="G1275" s="31"/>
      <c r="I1275" s="31"/>
      <c r="J1275" s="31"/>
    </row>
    <row r="1276" spans="5:10" x14ac:dyDescent="0.15">
      <c r="E1276" s="31"/>
      <c r="F1276" s="32"/>
      <c r="G1276" s="31"/>
      <c r="I1276" s="31"/>
      <c r="J1276" s="31"/>
    </row>
    <row r="1277" spans="5:10" x14ac:dyDescent="0.15">
      <c r="E1277" s="31"/>
      <c r="F1277" s="32"/>
      <c r="G1277" s="31"/>
      <c r="I1277" s="31"/>
      <c r="J1277" s="31"/>
    </row>
    <row r="1278" spans="5:10" x14ac:dyDescent="0.15">
      <c r="E1278" s="31"/>
      <c r="F1278" s="32"/>
      <c r="G1278" s="31"/>
      <c r="I1278" s="31"/>
      <c r="J1278" s="31"/>
    </row>
    <row r="1279" spans="5:10" x14ac:dyDescent="0.15">
      <c r="E1279" s="31"/>
      <c r="F1279" s="32"/>
      <c r="G1279" s="31"/>
      <c r="I1279" s="31"/>
      <c r="J1279" s="31"/>
    </row>
    <row r="1280" spans="5:10" x14ac:dyDescent="0.15">
      <c r="E1280" s="31"/>
      <c r="F1280" s="32"/>
      <c r="G1280" s="31"/>
      <c r="I1280" s="31"/>
      <c r="J1280" s="31"/>
    </row>
    <row r="1281" spans="5:10" x14ac:dyDescent="0.15">
      <c r="E1281" s="31"/>
      <c r="F1281" s="32"/>
      <c r="G1281" s="31"/>
      <c r="I1281" s="31"/>
      <c r="J1281" s="31"/>
    </row>
    <row r="1282" spans="5:10" x14ac:dyDescent="0.15">
      <c r="E1282" s="31"/>
      <c r="F1282" s="32"/>
      <c r="G1282" s="31"/>
      <c r="I1282" s="31"/>
      <c r="J1282" s="31"/>
    </row>
    <row r="1283" spans="5:10" x14ac:dyDescent="0.15">
      <c r="E1283" s="31"/>
      <c r="F1283" s="32"/>
      <c r="G1283" s="31"/>
      <c r="I1283" s="31"/>
      <c r="J1283" s="31"/>
    </row>
    <row r="1284" spans="5:10" x14ac:dyDescent="0.15">
      <c r="E1284" s="31"/>
      <c r="F1284" s="32"/>
      <c r="G1284" s="31"/>
      <c r="I1284" s="31"/>
      <c r="J1284" s="31"/>
    </row>
    <row r="1285" spans="5:10" x14ac:dyDescent="0.15">
      <c r="E1285" s="31"/>
      <c r="F1285" s="32"/>
      <c r="G1285" s="31"/>
      <c r="I1285" s="31"/>
      <c r="J1285" s="31"/>
    </row>
    <row r="1286" spans="5:10" x14ac:dyDescent="0.15">
      <c r="E1286" s="31"/>
      <c r="F1286" s="32"/>
      <c r="G1286" s="31"/>
      <c r="I1286" s="31"/>
      <c r="J1286" s="31"/>
    </row>
    <row r="1287" spans="5:10" x14ac:dyDescent="0.15">
      <c r="E1287" s="31"/>
      <c r="F1287" s="32"/>
      <c r="G1287" s="31"/>
      <c r="I1287" s="31"/>
      <c r="J1287" s="31"/>
    </row>
    <row r="1288" spans="5:10" x14ac:dyDescent="0.15">
      <c r="E1288" s="31"/>
      <c r="F1288" s="32"/>
      <c r="G1288" s="31"/>
      <c r="I1288" s="31"/>
      <c r="J1288" s="31"/>
    </row>
    <row r="1289" spans="5:10" x14ac:dyDescent="0.15">
      <c r="E1289" s="31"/>
      <c r="F1289" s="32"/>
      <c r="G1289" s="31"/>
      <c r="I1289" s="31"/>
      <c r="J1289" s="31"/>
    </row>
    <row r="1290" spans="5:10" x14ac:dyDescent="0.15">
      <c r="E1290" s="31"/>
      <c r="F1290" s="32"/>
      <c r="G1290" s="31"/>
      <c r="I1290" s="31"/>
      <c r="J1290" s="31"/>
    </row>
    <row r="1291" spans="5:10" x14ac:dyDescent="0.15">
      <c r="E1291" s="31"/>
      <c r="F1291" s="32"/>
      <c r="G1291" s="31"/>
      <c r="I1291" s="31"/>
      <c r="J1291" s="31"/>
    </row>
    <row r="1292" spans="5:10" x14ac:dyDescent="0.15">
      <c r="E1292" s="31"/>
      <c r="F1292" s="32"/>
      <c r="G1292" s="31"/>
      <c r="I1292" s="31"/>
      <c r="J1292" s="31"/>
    </row>
    <row r="1293" spans="5:10" x14ac:dyDescent="0.15">
      <c r="E1293" s="31"/>
      <c r="F1293" s="32"/>
      <c r="G1293" s="31"/>
      <c r="I1293" s="31"/>
      <c r="J1293" s="31"/>
    </row>
    <row r="1294" spans="5:10" x14ac:dyDescent="0.15">
      <c r="E1294" s="31"/>
      <c r="F1294" s="32"/>
      <c r="G1294" s="31"/>
      <c r="I1294" s="31"/>
      <c r="J1294" s="31"/>
    </row>
    <row r="1295" spans="5:10" x14ac:dyDescent="0.15">
      <c r="E1295" s="31"/>
      <c r="F1295" s="32"/>
      <c r="G1295" s="31"/>
      <c r="I1295" s="31"/>
      <c r="J1295" s="31"/>
    </row>
    <row r="1296" spans="5:10" x14ac:dyDescent="0.15">
      <c r="E1296" s="31"/>
      <c r="F1296" s="32"/>
      <c r="G1296" s="31"/>
      <c r="I1296" s="31"/>
      <c r="J1296" s="31"/>
    </row>
    <row r="1297" spans="5:10" x14ac:dyDescent="0.15">
      <c r="E1297" s="31"/>
      <c r="F1297" s="32"/>
      <c r="G1297" s="31"/>
      <c r="I1297" s="31"/>
      <c r="J1297" s="31"/>
    </row>
    <row r="1298" spans="5:10" x14ac:dyDescent="0.15">
      <c r="E1298" s="31"/>
      <c r="F1298" s="32"/>
      <c r="G1298" s="31"/>
      <c r="I1298" s="31"/>
      <c r="J1298" s="31"/>
    </row>
    <row r="1299" spans="5:10" x14ac:dyDescent="0.15">
      <c r="E1299" s="31"/>
      <c r="F1299" s="32"/>
      <c r="G1299" s="31"/>
      <c r="I1299" s="31"/>
      <c r="J1299" s="31"/>
    </row>
    <row r="1300" spans="5:10" x14ac:dyDescent="0.15">
      <c r="E1300" s="31"/>
      <c r="F1300" s="32"/>
      <c r="G1300" s="31"/>
      <c r="I1300" s="31"/>
      <c r="J1300" s="31"/>
    </row>
    <row r="1301" spans="5:10" x14ac:dyDescent="0.15">
      <c r="E1301" s="31"/>
      <c r="F1301" s="32"/>
      <c r="G1301" s="31"/>
      <c r="I1301" s="31"/>
      <c r="J1301" s="31"/>
    </row>
    <row r="1302" spans="5:10" x14ac:dyDescent="0.15">
      <c r="E1302" s="31"/>
      <c r="F1302" s="32"/>
      <c r="G1302" s="31"/>
      <c r="I1302" s="31"/>
      <c r="J1302" s="31"/>
    </row>
    <row r="1303" spans="5:10" x14ac:dyDescent="0.15">
      <c r="E1303" s="31"/>
      <c r="F1303" s="32"/>
      <c r="G1303" s="31"/>
      <c r="I1303" s="31"/>
      <c r="J1303" s="31"/>
    </row>
    <row r="1304" spans="5:10" x14ac:dyDescent="0.15">
      <c r="E1304" s="31"/>
      <c r="F1304" s="32"/>
      <c r="G1304" s="31"/>
      <c r="I1304" s="31"/>
      <c r="J1304" s="31"/>
    </row>
    <row r="1305" spans="5:10" x14ac:dyDescent="0.15">
      <c r="E1305" s="31"/>
      <c r="F1305" s="32"/>
      <c r="G1305" s="31"/>
      <c r="I1305" s="31"/>
      <c r="J1305" s="31"/>
    </row>
    <row r="1306" spans="5:10" x14ac:dyDescent="0.15">
      <c r="E1306" s="31"/>
      <c r="F1306" s="32"/>
      <c r="G1306" s="31"/>
      <c r="I1306" s="31"/>
      <c r="J1306" s="31"/>
    </row>
    <row r="1307" spans="5:10" x14ac:dyDescent="0.15">
      <c r="E1307" s="31"/>
      <c r="F1307" s="32"/>
      <c r="G1307" s="31"/>
      <c r="I1307" s="31"/>
      <c r="J1307" s="31"/>
    </row>
    <row r="1308" spans="5:10" x14ac:dyDescent="0.15">
      <c r="E1308" s="31"/>
      <c r="F1308" s="32"/>
      <c r="G1308" s="31"/>
      <c r="I1308" s="31"/>
      <c r="J1308" s="31"/>
    </row>
    <row r="1309" spans="5:10" x14ac:dyDescent="0.15">
      <c r="E1309" s="31"/>
      <c r="F1309" s="32"/>
      <c r="G1309" s="31"/>
      <c r="I1309" s="31"/>
      <c r="J1309" s="31"/>
    </row>
    <row r="1310" spans="5:10" x14ac:dyDescent="0.15">
      <c r="E1310" s="31"/>
      <c r="F1310" s="32"/>
      <c r="G1310" s="31"/>
      <c r="I1310" s="31"/>
      <c r="J1310" s="31"/>
    </row>
    <row r="1311" spans="5:10" x14ac:dyDescent="0.15">
      <c r="E1311" s="31"/>
      <c r="F1311" s="32"/>
      <c r="G1311" s="31"/>
      <c r="I1311" s="31"/>
      <c r="J1311" s="31"/>
    </row>
    <row r="1312" spans="5:10" x14ac:dyDescent="0.15">
      <c r="E1312" s="31"/>
      <c r="F1312" s="32"/>
      <c r="G1312" s="31"/>
      <c r="I1312" s="31"/>
      <c r="J1312" s="31"/>
    </row>
    <row r="1313" spans="5:10" x14ac:dyDescent="0.15">
      <c r="E1313" s="31"/>
      <c r="F1313" s="32"/>
      <c r="G1313" s="31"/>
      <c r="I1313" s="31"/>
      <c r="J1313" s="31"/>
    </row>
    <row r="1314" spans="5:10" x14ac:dyDescent="0.15">
      <c r="E1314" s="31"/>
      <c r="F1314" s="32"/>
      <c r="G1314" s="31"/>
      <c r="I1314" s="31"/>
      <c r="J1314" s="31"/>
    </row>
    <row r="1315" spans="5:10" x14ac:dyDescent="0.15">
      <c r="E1315" s="31"/>
      <c r="F1315" s="32"/>
      <c r="G1315" s="31"/>
      <c r="I1315" s="31"/>
      <c r="J1315" s="31"/>
    </row>
    <row r="1316" spans="5:10" x14ac:dyDescent="0.15">
      <c r="E1316" s="31"/>
      <c r="F1316" s="32"/>
      <c r="G1316" s="31"/>
      <c r="I1316" s="31"/>
      <c r="J1316" s="31"/>
    </row>
    <row r="1317" spans="5:10" x14ac:dyDescent="0.15">
      <c r="E1317" s="31"/>
      <c r="F1317" s="32"/>
      <c r="G1317" s="31"/>
      <c r="I1317" s="31"/>
      <c r="J1317" s="31"/>
    </row>
    <row r="1318" spans="5:10" x14ac:dyDescent="0.15">
      <c r="E1318" s="31"/>
      <c r="F1318" s="32"/>
      <c r="G1318" s="31"/>
      <c r="I1318" s="31"/>
      <c r="J1318" s="31"/>
    </row>
    <row r="1319" spans="5:10" x14ac:dyDescent="0.15">
      <c r="E1319" s="31"/>
      <c r="F1319" s="32"/>
      <c r="G1319" s="31"/>
      <c r="I1319" s="31"/>
      <c r="J1319" s="31"/>
    </row>
    <row r="1320" spans="5:10" x14ac:dyDescent="0.15">
      <c r="E1320" s="31"/>
      <c r="F1320" s="32"/>
      <c r="G1320" s="31"/>
      <c r="I1320" s="31"/>
      <c r="J1320" s="31"/>
    </row>
    <row r="1321" spans="5:10" x14ac:dyDescent="0.15">
      <c r="E1321" s="31"/>
      <c r="F1321" s="32"/>
      <c r="G1321" s="31"/>
      <c r="I1321" s="31"/>
      <c r="J1321" s="31"/>
    </row>
    <row r="1322" spans="5:10" x14ac:dyDescent="0.15">
      <c r="E1322" s="31"/>
      <c r="F1322" s="32"/>
      <c r="G1322" s="31"/>
      <c r="I1322" s="31"/>
      <c r="J1322" s="31"/>
    </row>
    <row r="1323" spans="5:10" x14ac:dyDescent="0.15">
      <c r="E1323" s="31"/>
      <c r="F1323" s="32"/>
      <c r="G1323" s="31"/>
      <c r="I1323" s="31"/>
      <c r="J1323" s="31"/>
    </row>
    <row r="1324" spans="5:10" x14ac:dyDescent="0.15">
      <c r="E1324" s="31"/>
      <c r="F1324" s="32"/>
      <c r="G1324" s="31"/>
      <c r="I1324" s="31"/>
      <c r="J1324" s="31"/>
    </row>
    <row r="1325" spans="5:10" x14ac:dyDescent="0.15">
      <c r="E1325" s="31"/>
      <c r="F1325" s="32"/>
      <c r="G1325" s="31"/>
      <c r="I1325" s="31"/>
      <c r="J1325" s="31"/>
    </row>
    <row r="1326" spans="5:10" x14ac:dyDescent="0.15">
      <c r="E1326" s="31"/>
      <c r="F1326" s="32"/>
      <c r="G1326" s="31"/>
      <c r="I1326" s="31"/>
      <c r="J1326" s="31"/>
    </row>
    <row r="1327" spans="5:10" x14ac:dyDescent="0.15">
      <c r="E1327" s="31"/>
      <c r="F1327" s="32"/>
      <c r="G1327" s="31"/>
      <c r="I1327" s="31"/>
      <c r="J1327" s="31"/>
    </row>
    <row r="1328" spans="5:10" x14ac:dyDescent="0.15">
      <c r="E1328" s="31"/>
      <c r="F1328" s="32"/>
      <c r="G1328" s="31"/>
      <c r="I1328" s="31"/>
      <c r="J1328" s="31"/>
    </row>
    <row r="1329" spans="5:10" x14ac:dyDescent="0.15">
      <c r="E1329" s="31"/>
      <c r="F1329" s="32"/>
      <c r="G1329" s="31"/>
      <c r="I1329" s="31"/>
      <c r="J1329" s="31"/>
    </row>
    <row r="1330" spans="5:10" x14ac:dyDescent="0.15">
      <c r="E1330" s="31"/>
      <c r="F1330" s="32"/>
      <c r="G1330" s="31"/>
      <c r="I1330" s="31"/>
      <c r="J1330" s="31"/>
    </row>
    <row r="1331" spans="5:10" x14ac:dyDescent="0.15">
      <c r="E1331" s="31"/>
      <c r="F1331" s="32"/>
      <c r="G1331" s="31"/>
      <c r="I1331" s="31"/>
      <c r="J1331" s="31"/>
    </row>
    <row r="1332" spans="5:10" x14ac:dyDescent="0.15">
      <c r="E1332" s="31"/>
      <c r="F1332" s="32"/>
      <c r="G1332" s="31"/>
      <c r="I1332" s="31"/>
      <c r="J1332" s="31"/>
    </row>
    <row r="1333" spans="5:10" x14ac:dyDescent="0.15">
      <c r="E1333" s="31"/>
      <c r="F1333" s="32"/>
      <c r="G1333" s="31"/>
      <c r="I1333" s="31"/>
      <c r="J1333" s="31"/>
    </row>
    <row r="1334" spans="5:10" x14ac:dyDescent="0.15">
      <c r="E1334" s="31"/>
      <c r="F1334" s="32"/>
      <c r="G1334" s="31"/>
      <c r="I1334" s="31"/>
      <c r="J1334" s="31"/>
    </row>
    <row r="1335" spans="5:10" x14ac:dyDescent="0.15">
      <c r="E1335" s="31"/>
      <c r="F1335" s="32"/>
      <c r="G1335" s="31"/>
      <c r="I1335" s="31"/>
      <c r="J1335" s="31"/>
    </row>
    <row r="1336" spans="5:10" x14ac:dyDescent="0.15">
      <c r="E1336" s="31"/>
      <c r="F1336" s="32"/>
      <c r="G1336" s="31"/>
      <c r="I1336" s="31"/>
      <c r="J1336" s="31"/>
    </row>
    <row r="1337" spans="5:10" x14ac:dyDescent="0.15">
      <c r="E1337" s="31"/>
      <c r="F1337" s="32"/>
      <c r="G1337" s="31"/>
      <c r="I1337" s="31"/>
      <c r="J1337" s="31"/>
    </row>
    <row r="1338" spans="5:10" x14ac:dyDescent="0.15">
      <c r="E1338" s="31"/>
      <c r="F1338" s="32"/>
      <c r="G1338" s="31"/>
      <c r="I1338" s="31"/>
      <c r="J1338" s="31"/>
    </row>
    <row r="1339" spans="5:10" x14ac:dyDescent="0.15">
      <c r="E1339" s="31"/>
      <c r="F1339" s="32"/>
      <c r="G1339" s="31"/>
      <c r="I1339" s="31"/>
      <c r="J1339" s="31"/>
    </row>
    <row r="1340" spans="5:10" x14ac:dyDescent="0.15">
      <c r="E1340" s="31"/>
      <c r="F1340" s="32"/>
      <c r="G1340" s="31"/>
      <c r="I1340" s="31"/>
      <c r="J1340" s="31"/>
    </row>
    <row r="1341" spans="5:10" x14ac:dyDescent="0.15">
      <c r="E1341" s="31"/>
      <c r="F1341" s="32"/>
      <c r="G1341" s="31"/>
      <c r="I1341" s="31"/>
      <c r="J1341" s="31"/>
    </row>
    <row r="1342" spans="5:10" x14ac:dyDescent="0.15">
      <c r="E1342" s="31"/>
      <c r="F1342" s="32"/>
      <c r="G1342" s="31"/>
      <c r="I1342" s="31"/>
      <c r="J1342" s="31"/>
    </row>
    <row r="1343" spans="5:10" x14ac:dyDescent="0.15">
      <c r="E1343" s="31"/>
      <c r="F1343" s="32"/>
      <c r="G1343" s="31"/>
      <c r="I1343" s="31"/>
      <c r="J1343" s="31"/>
    </row>
    <row r="1344" spans="5:10" x14ac:dyDescent="0.15">
      <c r="E1344" s="31"/>
      <c r="F1344" s="32"/>
      <c r="G1344" s="31"/>
      <c r="I1344" s="31"/>
      <c r="J1344" s="31"/>
    </row>
    <row r="1345" spans="5:10" x14ac:dyDescent="0.15">
      <c r="E1345" s="31"/>
      <c r="F1345" s="32"/>
      <c r="G1345" s="31"/>
      <c r="I1345" s="31"/>
      <c r="J1345" s="31"/>
    </row>
    <row r="1346" spans="5:10" x14ac:dyDescent="0.15">
      <c r="E1346" s="31"/>
      <c r="F1346" s="32"/>
      <c r="G1346" s="31"/>
      <c r="I1346" s="31"/>
      <c r="J1346" s="31"/>
    </row>
    <row r="1347" spans="5:10" x14ac:dyDescent="0.15">
      <c r="E1347" s="31"/>
      <c r="F1347" s="32"/>
      <c r="G1347" s="31"/>
      <c r="I1347" s="31"/>
      <c r="J1347" s="31"/>
    </row>
    <row r="1348" spans="5:10" x14ac:dyDescent="0.15">
      <c r="E1348" s="31"/>
      <c r="F1348" s="32"/>
      <c r="G1348" s="31"/>
      <c r="I1348" s="31"/>
      <c r="J1348" s="31"/>
    </row>
    <row r="1349" spans="5:10" x14ac:dyDescent="0.15">
      <c r="E1349" s="31"/>
      <c r="F1349" s="32"/>
      <c r="G1349" s="31"/>
      <c r="I1349" s="31"/>
      <c r="J1349" s="31"/>
    </row>
    <row r="1350" spans="5:10" x14ac:dyDescent="0.15">
      <c r="E1350" s="31"/>
      <c r="F1350" s="32"/>
      <c r="G1350" s="31"/>
      <c r="I1350" s="31"/>
      <c r="J1350" s="31"/>
    </row>
    <row r="1351" spans="5:10" x14ac:dyDescent="0.15">
      <c r="E1351" s="31"/>
      <c r="F1351" s="32"/>
      <c r="G1351" s="31"/>
      <c r="I1351" s="31"/>
      <c r="J1351" s="31"/>
    </row>
    <row r="1352" spans="5:10" x14ac:dyDescent="0.15">
      <c r="E1352" s="31"/>
      <c r="F1352" s="32"/>
      <c r="G1352" s="31"/>
      <c r="I1352" s="31"/>
      <c r="J1352" s="31"/>
    </row>
    <row r="1353" spans="5:10" x14ac:dyDescent="0.15">
      <c r="E1353" s="31"/>
      <c r="F1353" s="32"/>
      <c r="G1353" s="31"/>
      <c r="I1353" s="31"/>
      <c r="J1353" s="31"/>
    </row>
    <row r="1354" spans="5:10" x14ac:dyDescent="0.15">
      <c r="E1354" s="31"/>
      <c r="F1354" s="32"/>
      <c r="G1354" s="31"/>
      <c r="I1354" s="31"/>
      <c r="J1354" s="31"/>
    </row>
    <row r="1355" spans="5:10" x14ac:dyDescent="0.15">
      <c r="E1355" s="31"/>
      <c r="F1355" s="32"/>
      <c r="G1355" s="31"/>
      <c r="I1355" s="31"/>
      <c r="J1355" s="31"/>
    </row>
    <row r="1356" spans="5:10" x14ac:dyDescent="0.15">
      <c r="E1356" s="31"/>
      <c r="F1356" s="32"/>
      <c r="G1356" s="31"/>
      <c r="I1356" s="31"/>
      <c r="J1356" s="31"/>
    </row>
    <row r="1357" spans="5:10" x14ac:dyDescent="0.15">
      <c r="E1357" s="31"/>
      <c r="F1357" s="32"/>
      <c r="G1357" s="31"/>
      <c r="I1357" s="31"/>
      <c r="J1357" s="31"/>
    </row>
    <row r="1358" spans="5:10" x14ac:dyDescent="0.15">
      <c r="E1358" s="31"/>
      <c r="F1358" s="32"/>
      <c r="G1358" s="31"/>
      <c r="I1358" s="31"/>
      <c r="J1358" s="31"/>
    </row>
    <row r="1359" spans="5:10" x14ac:dyDescent="0.15">
      <c r="E1359" s="31"/>
      <c r="F1359" s="32"/>
      <c r="G1359" s="31"/>
      <c r="I1359" s="31"/>
      <c r="J1359" s="31"/>
    </row>
    <row r="1360" spans="5:10" x14ac:dyDescent="0.15">
      <c r="E1360" s="31"/>
      <c r="F1360" s="32"/>
      <c r="G1360" s="31"/>
      <c r="I1360" s="31"/>
      <c r="J1360" s="31"/>
    </row>
    <row r="1361" spans="5:10" x14ac:dyDescent="0.15">
      <c r="E1361" s="31"/>
      <c r="F1361" s="32"/>
      <c r="G1361" s="31"/>
      <c r="I1361" s="31"/>
      <c r="J1361" s="31"/>
    </row>
    <row r="1362" spans="5:10" x14ac:dyDescent="0.15">
      <c r="E1362" s="31"/>
      <c r="F1362" s="32"/>
      <c r="G1362" s="31"/>
      <c r="I1362" s="31"/>
      <c r="J1362" s="31"/>
    </row>
    <row r="1363" spans="5:10" x14ac:dyDescent="0.15">
      <c r="E1363" s="31"/>
      <c r="F1363" s="32"/>
      <c r="G1363" s="31"/>
      <c r="I1363" s="31"/>
      <c r="J1363" s="31"/>
    </row>
    <row r="1364" spans="5:10" x14ac:dyDescent="0.15">
      <c r="E1364" s="31"/>
      <c r="F1364" s="32"/>
      <c r="G1364" s="31"/>
      <c r="I1364" s="31"/>
      <c r="J1364" s="31"/>
    </row>
    <row r="1365" spans="5:10" x14ac:dyDescent="0.15">
      <c r="E1365" s="31"/>
      <c r="F1365" s="32"/>
      <c r="G1365" s="31"/>
      <c r="I1365" s="31"/>
      <c r="J1365" s="31"/>
    </row>
    <row r="1366" spans="5:10" x14ac:dyDescent="0.15">
      <c r="E1366" s="31"/>
      <c r="F1366" s="32"/>
      <c r="G1366" s="31"/>
      <c r="I1366" s="31"/>
      <c r="J1366" s="31"/>
    </row>
    <row r="1367" spans="5:10" x14ac:dyDescent="0.15">
      <c r="E1367" s="31"/>
      <c r="F1367" s="32"/>
      <c r="G1367" s="31"/>
      <c r="I1367" s="31"/>
      <c r="J1367" s="31"/>
    </row>
    <row r="1368" spans="5:10" x14ac:dyDescent="0.15">
      <c r="E1368" s="31"/>
      <c r="F1368" s="32"/>
      <c r="G1368" s="31"/>
      <c r="I1368" s="31"/>
      <c r="J1368" s="31"/>
    </row>
    <row r="1369" spans="5:10" x14ac:dyDescent="0.15">
      <c r="E1369" s="31"/>
      <c r="F1369" s="32"/>
      <c r="G1369" s="31"/>
      <c r="I1369" s="31"/>
      <c r="J1369" s="31"/>
    </row>
    <row r="1370" spans="5:10" x14ac:dyDescent="0.15">
      <c r="E1370" s="31"/>
      <c r="F1370" s="32"/>
      <c r="G1370" s="31"/>
      <c r="I1370" s="31"/>
      <c r="J1370" s="31"/>
    </row>
    <row r="1371" spans="5:10" x14ac:dyDescent="0.15">
      <c r="E1371" s="31"/>
      <c r="F1371" s="32"/>
      <c r="G1371" s="31"/>
      <c r="I1371" s="31"/>
      <c r="J1371" s="31"/>
    </row>
    <row r="1372" spans="5:10" x14ac:dyDescent="0.15">
      <c r="E1372" s="31"/>
      <c r="F1372" s="32"/>
      <c r="G1372" s="31"/>
      <c r="I1372" s="31"/>
      <c r="J1372" s="31"/>
    </row>
    <row r="1373" spans="5:10" x14ac:dyDescent="0.15">
      <c r="E1373" s="31"/>
      <c r="F1373" s="32"/>
      <c r="G1373" s="31"/>
      <c r="I1373" s="31"/>
      <c r="J1373" s="31"/>
    </row>
    <row r="1374" spans="5:10" x14ac:dyDescent="0.15">
      <c r="E1374" s="31"/>
      <c r="F1374" s="32"/>
      <c r="G1374" s="31"/>
      <c r="I1374" s="31"/>
      <c r="J1374" s="31"/>
    </row>
    <row r="1375" spans="5:10" x14ac:dyDescent="0.15">
      <c r="E1375" s="31"/>
      <c r="F1375" s="32"/>
      <c r="G1375" s="31"/>
      <c r="I1375" s="31"/>
      <c r="J1375" s="31"/>
    </row>
    <row r="1376" spans="5:10" x14ac:dyDescent="0.15">
      <c r="E1376" s="31"/>
      <c r="F1376" s="32"/>
      <c r="G1376" s="31"/>
      <c r="I1376" s="31"/>
      <c r="J1376" s="31"/>
    </row>
    <row r="1377" spans="5:10" x14ac:dyDescent="0.15">
      <c r="E1377" s="31"/>
      <c r="F1377" s="32"/>
      <c r="G1377" s="31"/>
      <c r="I1377" s="31"/>
      <c r="J1377" s="31"/>
    </row>
    <row r="1378" spans="5:10" x14ac:dyDescent="0.15">
      <c r="E1378" s="31"/>
      <c r="F1378" s="32"/>
      <c r="G1378" s="31"/>
      <c r="I1378" s="31"/>
      <c r="J1378" s="31"/>
    </row>
    <row r="1379" spans="5:10" x14ac:dyDescent="0.15">
      <c r="E1379" s="31"/>
      <c r="F1379" s="32"/>
      <c r="G1379" s="31"/>
      <c r="I1379" s="31"/>
      <c r="J1379" s="31"/>
    </row>
    <row r="1380" spans="5:10" x14ac:dyDescent="0.15">
      <c r="E1380" s="31"/>
      <c r="F1380" s="32"/>
      <c r="G1380" s="31"/>
      <c r="I1380" s="31"/>
      <c r="J1380" s="31"/>
    </row>
    <row r="1381" spans="5:10" x14ac:dyDescent="0.15">
      <c r="E1381" s="31"/>
      <c r="F1381" s="32"/>
      <c r="G1381" s="31"/>
      <c r="I1381" s="31"/>
      <c r="J1381" s="31"/>
    </row>
    <row r="1382" spans="5:10" x14ac:dyDescent="0.15">
      <c r="E1382" s="31"/>
      <c r="F1382" s="32"/>
      <c r="G1382" s="31"/>
      <c r="I1382" s="31"/>
      <c r="J1382" s="31"/>
    </row>
    <row r="1383" spans="5:10" x14ac:dyDescent="0.15">
      <c r="E1383" s="31"/>
      <c r="F1383" s="32"/>
      <c r="G1383" s="31"/>
      <c r="I1383" s="31"/>
      <c r="J1383" s="31"/>
    </row>
    <row r="1384" spans="5:10" x14ac:dyDescent="0.15">
      <c r="E1384" s="31"/>
      <c r="F1384" s="32"/>
      <c r="G1384" s="31"/>
      <c r="I1384" s="31"/>
      <c r="J1384" s="31"/>
    </row>
    <row r="1385" spans="5:10" x14ac:dyDescent="0.15">
      <c r="E1385" s="31"/>
      <c r="F1385" s="32"/>
      <c r="G1385" s="31"/>
      <c r="I1385" s="31"/>
      <c r="J1385" s="31"/>
    </row>
    <row r="1386" spans="5:10" x14ac:dyDescent="0.15">
      <c r="E1386" s="31"/>
      <c r="F1386" s="32"/>
      <c r="G1386" s="31"/>
      <c r="I1386" s="31"/>
      <c r="J1386" s="31"/>
    </row>
    <row r="1387" spans="5:10" x14ac:dyDescent="0.15">
      <c r="E1387" s="31"/>
      <c r="F1387" s="32"/>
      <c r="G1387" s="31"/>
      <c r="I1387" s="31"/>
      <c r="J1387" s="31"/>
    </row>
    <row r="1388" spans="5:10" x14ac:dyDescent="0.15">
      <c r="E1388" s="31"/>
      <c r="F1388" s="32"/>
      <c r="G1388" s="31"/>
      <c r="I1388" s="31"/>
      <c r="J1388" s="31"/>
    </row>
    <row r="1389" spans="5:10" x14ac:dyDescent="0.15">
      <c r="E1389" s="31"/>
      <c r="F1389" s="32"/>
      <c r="G1389" s="31"/>
      <c r="I1389" s="31"/>
      <c r="J1389" s="31"/>
    </row>
    <row r="1390" spans="5:10" x14ac:dyDescent="0.15">
      <c r="E1390" s="31"/>
      <c r="F1390" s="32"/>
      <c r="G1390" s="31"/>
      <c r="I1390" s="31"/>
      <c r="J1390" s="31"/>
    </row>
    <row r="1391" spans="5:10" x14ac:dyDescent="0.15">
      <c r="E1391" s="31"/>
      <c r="F1391" s="32"/>
      <c r="G1391" s="31"/>
      <c r="I1391" s="31"/>
      <c r="J1391" s="31"/>
    </row>
    <row r="1392" spans="5:10" x14ac:dyDescent="0.15">
      <c r="E1392" s="31"/>
      <c r="F1392" s="32"/>
      <c r="G1392" s="31"/>
      <c r="I1392" s="31"/>
      <c r="J1392" s="31"/>
    </row>
    <row r="1393" spans="5:10" x14ac:dyDescent="0.15">
      <c r="E1393" s="31"/>
      <c r="F1393" s="32"/>
      <c r="G1393" s="31"/>
      <c r="I1393" s="31"/>
      <c r="J1393" s="31"/>
    </row>
    <row r="1394" spans="5:10" x14ac:dyDescent="0.15">
      <c r="E1394" s="31"/>
      <c r="F1394" s="32"/>
      <c r="G1394" s="31"/>
      <c r="I1394" s="31"/>
      <c r="J1394" s="31"/>
    </row>
    <row r="1395" spans="5:10" x14ac:dyDescent="0.15">
      <c r="E1395" s="31"/>
      <c r="F1395" s="32"/>
      <c r="G1395" s="31"/>
      <c r="I1395" s="31"/>
      <c r="J1395" s="31"/>
    </row>
    <row r="1396" spans="5:10" x14ac:dyDescent="0.15">
      <c r="E1396" s="31"/>
      <c r="F1396" s="32"/>
      <c r="G1396" s="31"/>
      <c r="I1396" s="31"/>
      <c r="J1396" s="31"/>
    </row>
    <row r="1397" spans="5:10" x14ac:dyDescent="0.15">
      <c r="E1397" s="31"/>
      <c r="F1397" s="32"/>
      <c r="G1397" s="31"/>
      <c r="I1397" s="31"/>
      <c r="J1397" s="31"/>
    </row>
    <row r="1398" spans="5:10" x14ac:dyDescent="0.15">
      <c r="E1398" s="31"/>
      <c r="F1398" s="32"/>
      <c r="G1398" s="31"/>
      <c r="I1398" s="31"/>
      <c r="J1398" s="31"/>
    </row>
    <row r="1399" spans="5:10" x14ac:dyDescent="0.15">
      <c r="E1399" s="31"/>
      <c r="F1399" s="32"/>
      <c r="G1399" s="31"/>
      <c r="I1399" s="31"/>
      <c r="J1399" s="31"/>
    </row>
    <row r="1400" spans="5:10" x14ac:dyDescent="0.15">
      <c r="E1400" s="31"/>
      <c r="F1400" s="32"/>
      <c r="G1400" s="31"/>
      <c r="I1400" s="31"/>
      <c r="J1400" s="31"/>
    </row>
    <row r="1401" spans="5:10" x14ac:dyDescent="0.15">
      <c r="E1401" s="31"/>
      <c r="F1401" s="32"/>
      <c r="G1401" s="31"/>
      <c r="I1401" s="31"/>
      <c r="J1401" s="31"/>
    </row>
    <row r="1402" spans="5:10" x14ac:dyDescent="0.15">
      <c r="E1402" s="31"/>
      <c r="F1402" s="32"/>
      <c r="G1402" s="31"/>
      <c r="I1402" s="31"/>
      <c r="J1402" s="31"/>
    </row>
    <row r="1403" spans="5:10" x14ac:dyDescent="0.15">
      <c r="E1403" s="31"/>
      <c r="F1403" s="32"/>
      <c r="G1403" s="31"/>
      <c r="I1403" s="31"/>
      <c r="J1403" s="31"/>
    </row>
    <row r="1404" spans="5:10" x14ac:dyDescent="0.15">
      <c r="E1404" s="31"/>
      <c r="F1404" s="32"/>
      <c r="G1404" s="31"/>
      <c r="I1404" s="31"/>
      <c r="J1404" s="31"/>
    </row>
    <row r="1405" spans="5:10" x14ac:dyDescent="0.15">
      <c r="E1405" s="31"/>
      <c r="F1405" s="32"/>
      <c r="G1405" s="31"/>
      <c r="I1405" s="31"/>
      <c r="J1405" s="31"/>
    </row>
    <row r="1406" spans="5:10" x14ac:dyDescent="0.15">
      <c r="E1406" s="31"/>
      <c r="F1406" s="32"/>
      <c r="G1406" s="31"/>
      <c r="I1406" s="31"/>
      <c r="J1406" s="31"/>
    </row>
    <row r="1407" spans="5:10" x14ac:dyDescent="0.15">
      <c r="E1407" s="31"/>
      <c r="F1407" s="32"/>
      <c r="G1407" s="31"/>
      <c r="I1407" s="31"/>
      <c r="J1407" s="31"/>
    </row>
    <row r="1408" spans="5:10" x14ac:dyDescent="0.15">
      <c r="E1408" s="31"/>
      <c r="F1408" s="32"/>
      <c r="G1408" s="31"/>
      <c r="I1408" s="31"/>
      <c r="J1408" s="31"/>
    </row>
    <row r="1409" spans="5:10" x14ac:dyDescent="0.15">
      <c r="E1409" s="31"/>
      <c r="F1409" s="32"/>
      <c r="G1409" s="31"/>
      <c r="I1409" s="31"/>
      <c r="J1409" s="31"/>
    </row>
    <row r="1410" spans="5:10" x14ac:dyDescent="0.15">
      <c r="E1410" s="31"/>
      <c r="F1410" s="32"/>
      <c r="G1410" s="31"/>
      <c r="I1410" s="31"/>
      <c r="J1410" s="31"/>
    </row>
    <row r="1411" spans="5:10" x14ac:dyDescent="0.15">
      <c r="E1411" s="31"/>
      <c r="F1411" s="32"/>
      <c r="G1411" s="31"/>
      <c r="I1411" s="31"/>
      <c r="J1411" s="31"/>
    </row>
    <row r="1412" spans="5:10" x14ac:dyDescent="0.15">
      <c r="E1412" s="31"/>
      <c r="F1412" s="32"/>
      <c r="G1412" s="31"/>
      <c r="I1412" s="31"/>
      <c r="J1412" s="31"/>
    </row>
    <row r="1413" spans="5:10" x14ac:dyDescent="0.15">
      <c r="E1413" s="31"/>
      <c r="F1413" s="32"/>
      <c r="G1413" s="31"/>
      <c r="I1413" s="31"/>
      <c r="J1413" s="31"/>
    </row>
    <row r="1414" spans="5:10" x14ac:dyDescent="0.15">
      <c r="E1414" s="31"/>
      <c r="F1414" s="32"/>
      <c r="G1414" s="31"/>
      <c r="I1414" s="31"/>
      <c r="J1414" s="31"/>
    </row>
    <row r="1415" spans="5:10" x14ac:dyDescent="0.15">
      <c r="E1415" s="31"/>
      <c r="F1415" s="32"/>
      <c r="G1415" s="31"/>
      <c r="I1415" s="31"/>
      <c r="J1415" s="31"/>
    </row>
    <row r="1416" spans="5:10" x14ac:dyDescent="0.15">
      <c r="E1416" s="31"/>
      <c r="F1416" s="32"/>
      <c r="G1416" s="31"/>
      <c r="I1416" s="31"/>
      <c r="J1416" s="31"/>
    </row>
    <row r="1417" spans="5:10" x14ac:dyDescent="0.15">
      <c r="E1417" s="31"/>
      <c r="F1417" s="32"/>
      <c r="G1417" s="31"/>
      <c r="I1417" s="31"/>
      <c r="J1417" s="31"/>
    </row>
    <row r="1418" spans="5:10" x14ac:dyDescent="0.15">
      <c r="E1418" s="31"/>
      <c r="F1418" s="32"/>
      <c r="G1418" s="31"/>
      <c r="I1418" s="31"/>
      <c r="J1418" s="31"/>
    </row>
    <row r="1419" spans="5:10" x14ac:dyDescent="0.15">
      <c r="E1419" s="31"/>
      <c r="F1419" s="32"/>
      <c r="G1419" s="31"/>
      <c r="I1419" s="31"/>
      <c r="J1419" s="31"/>
    </row>
    <row r="1420" spans="5:10" x14ac:dyDescent="0.15">
      <c r="E1420" s="31"/>
      <c r="F1420" s="32"/>
      <c r="G1420" s="31"/>
      <c r="I1420" s="31"/>
      <c r="J1420" s="31"/>
    </row>
    <row r="1421" spans="5:10" x14ac:dyDescent="0.15">
      <c r="E1421" s="31"/>
      <c r="F1421" s="32"/>
      <c r="G1421" s="31"/>
      <c r="I1421" s="31"/>
      <c r="J1421" s="31"/>
    </row>
    <row r="1422" spans="5:10" x14ac:dyDescent="0.15">
      <c r="E1422" s="31"/>
      <c r="F1422" s="32"/>
      <c r="G1422" s="31"/>
      <c r="I1422" s="31"/>
      <c r="J1422" s="31"/>
    </row>
    <row r="1423" spans="5:10" x14ac:dyDescent="0.15">
      <c r="E1423" s="31"/>
      <c r="F1423" s="32"/>
      <c r="G1423" s="31"/>
      <c r="I1423" s="31"/>
      <c r="J1423" s="31"/>
    </row>
    <row r="1424" spans="5:10" x14ac:dyDescent="0.15">
      <c r="E1424" s="31"/>
      <c r="F1424" s="32"/>
      <c r="G1424" s="31"/>
      <c r="I1424" s="31"/>
      <c r="J1424" s="31"/>
    </row>
    <row r="1425" spans="5:10" x14ac:dyDescent="0.15">
      <c r="E1425" s="31"/>
      <c r="F1425" s="32"/>
      <c r="G1425" s="31"/>
      <c r="I1425" s="31"/>
      <c r="J1425" s="31"/>
    </row>
    <row r="1426" spans="5:10" x14ac:dyDescent="0.15">
      <c r="E1426" s="31"/>
      <c r="F1426" s="32"/>
      <c r="G1426" s="31"/>
      <c r="I1426" s="31"/>
      <c r="J1426" s="31"/>
    </row>
    <row r="1427" spans="5:10" x14ac:dyDescent="0.15">
      <c r="E1427" s="31"/>
      <c r="F1427" s="32"/>
      <c r="G1427" s="31"/>
      <c r="I1427" s="31"/>
      <c r="J1427" s="31"/>
    </row>
    <row r="1428" spans="5:10" x14ac:dyDescent="0.15">
      <c r="E1428" s="31"/>
      <c r="F1428" s="32"/>
      <c r="G1428" s="31"/>
      <c r="I1428" s="31"/>
      <c r="J1428" s="31"/>
    </row>
    <row r="1429" spans="5:10" x14ac:dyDescent="0.15">
      <c r="E1429" s="31"/>
      <c r="F1429" s="32"/>
      <c r="G1429" s="31"/>
      <c r="I1429" s="31"/>
      <c r="J1429" s="31"/>
    </row>
    <row r="1430" spans="5:10" x14ac:dyDescent="0.15">
      <c r="E1430" s="31"/>
      <c r="F1430" s="32"/>
      <c r="G1430" s="31"/>
      <c r="I1430" s="31"/>
      <c r="J1430" s="31"/>
    </row>
    <row r="1431" spans="5:10" x14ac:dyDescent="0.15">
      <c r="E1431" s="31"/>
      <c r="F1431" s="32"/>
      <c r="G1431" s="31"/>
      <c r="I1431" s="31"/>
      <c r="J1431" s="31"/>
    </row>
    <row r="1432" spans="5:10" x14ac:dyDescent="0.15">
      <c r="E1432" s="31"/>
      <c r="F1432" s="32"/>
      <c r="G1432" s="31"/>
      <c r="I1432" s="31"/>
      <c r="J1432" s="31"/>
    </row>
    <row r="1433" spans="5:10" x14ac:dyDescent="0.15">
      <c r="E1433" s="31"/>
      <c r="F1433" s="32"/>
      <c r="G1433" s="31"/>
      <c r="I1433" s="31"/>
      <c r="J1433" s="31"/>
    </row>
    <row r="1434" spans="5:10" x14ac:dyDescent="0.15">
      <c r="E1434" s="31"/>
      <c r="F1434" s="32"/>
      <c r="G1434" s="31"/>
      <c r="I1434" s="31"/>
      <c r="J1434" s="31"/>
    </row>
    <row r="1435" spans="5:10" x14ac:dyDescent="0.15">
      <c r="E1435" s="31"/>
      <c r="F1435" s="32"/>
      <c r="G1435" s="31"/>
      <c r="I1435" s="31"/>
      <c r="J1435" s="31"/>
    </row>
    <row r="1436" spans="5:10" x14ac:dyDescent="0.15">
      <c r="E1436" s="31"/>
      <c r="F1436" s="32"/>
      <c r="G1436" s="31"/>
      <c r="I1436" s="31"/>
      <c r="J1436" s="31"/>
    </row>
    <row r="1437" spans="5:10" x14ac:dyDescent="0.15">
      <c r="E1437" s="31"/>
      <c r="F1437" s="32"/>
      <c r="G1437" s="31"/>
      <c r="I1437" s="31"/>
      <c r="J1437" s="31"/>
    </row>
    <row r="1438" spans="5:10" x14ac:dyDescent="0.15">
      <c r="E1438" s="31"/>
      <c r="F1438" s="32"/>
      <c r="G1438" s="31"/>
      <c r="I1438" s="31"/>
      <c r="J1438" s="31"/>
    </row>
    <row r="1439" spans="5:10" x14ac:dyDescent="0.15">
      <c r="E1439" s="31"/>
      <c r="F1439" s="32"/>
      <c r="G1439" s="31"/>
      <c r="I1439" s="31"/>
      <c r="J1439" s="31"/>
    </row>
    <row r="1440" spans="5:10" x14ac:dyDescent="0.15">
      <c r="E1440" s="31"/>
      <c r="F1440" s="32"/>
      <c r="G1440" s="31"/>
      <c r="I1440" s="31"/>
      <c r="J1440" s="31"/>
    </row>
    <row r="1441" spans="5:10" x14ac:dyDescent="0.15">
      <c r="E1441" s="31"/>
      <c r="F1441" s="32"/>
      <c r="G1441" s="31"/>
      <c r="I1441" s="31"/>
      <c r="J1441" s="31"/>
    </row>
    <row r="1442" spans="5:10" x14ac:dyDescent="0.15">
      <c r="E1442" s="31"/>
      <c r="F1442" s="32"/>
      <c r="G1442" s="31"/>
      <c r="I1442" s="31"/>
      <c r="J1442" s="31"/>
    </row>
    <row r="1443" spans="5:10" x14ac:dyDescent="0.15">
      <c r="E1443" s="31"/>
      <c r="F1443" s="32"/>
      <c r="G1443" s="31"/>
      <c r="I1443" s="31"/>
      <c r="J1443" s="31"/>
    </row>
    <row r="1444" spans="5:10" x14ac:dyDescent="0.15">
      <c r="E1444" s="31"/>
      <c r="F1444" s="32"/>
      <c r="G1444" s="31"/>
      <c r="I1444" s="31"/>
      <c r="J1444" s="31"/>
    </row>
    <row r="1445" spans="5:10" x14ac:dyDescent="0.15">
      <c r="E1445" s="31"/>
      <c r="F1445" s="32"/>
      <c r="G1445" s="31"/>
      <c r="I1445" s="31"/>
      <c r="J1445" s="31"/>
    </row>
    <row r="1446" spans="5:10" x14ac:dyDescent="0.15">
      <c r="E1446" s="31"/>
      <c r="F1446" s="32"/>
      <c r="G1446" s="31"/>
      <c r="I1446" s="31"/>
      <c r="J1446" s="31"/>
    </row>
    <row r="1447" spans="5:10" x14ac:dyDescent="0.15">
      <c r="E1447" s="31"/>
      <c r="F1447" s="32"/>
      <c r="G1447" s="31"/>
      <c r="I1447" s="31"/>
      <c r="J1447" s="31"/>
    </row>
    <row r="1448" spans="5:10" x14ac:dyDescent="0.15">
      <c r="E1448" s="31"/>
      <c r="F1448" s="32"/>
      <c r="G1448" s="31"/>
      <c r="I1448" s="31"/>
      <c r="J1448" s="31"/>
    </row>
    <row r="1449" spans="5:10" x14ac:dyDescent="0.15">
      <c r="E1449" s="31"/>
      <c r="F1449" s="32"/>
      <c r="G1449" s="31"/>
      <c r="I1449" s="31"/>
      <c r="J1449" s="31"/>
    </row>
    <row r="1450" spans="5:10" x14ac:dyDescent="0.15">
      <c r="E1450" s="31"/>
      <c r="F1450" s="32"/>
      <c r="G1450" s="31"/>
      <c r="I1450" s="31"/>
      <c r="J1450" s="31"/>
    </row>
    <row r="1451" spans="5:10" x14ac:dyDescent="0.15">
      <c r="E1451" s="31"/>
      <c r="F1451" s="32"/>
      <c r="G1451" s="31"/>
      <c r="I1451" s="31"/>
      <c r="J1451" s="31"/>
    </row>
    <row r="1452" spans="5:10" x14ac:dyDescent="0.15">
      <c r="E1452" s="31"/>
      <c r="F1452" s="32"/>
      <c r="G1452" s="31"/>
      <c r="I1452" s="31"/>
      <c r="J1452" s="31"/>
    </row>
    <row r="1453" spans="5:10" x14ac:dyDescent="0.15">
      <c r="E1453" s="31"/>
      <c r="F1453" s="32"/>
      <c r="G1453" s="31"/>
      <c r="I1453" s="31"/>
      <c r="J1453" s="31"/>
    </row>
    <row r="1454" spans="5:10" x14ac:dyDescent="0.15">
      <c r="E1454" s="31"/>
      <c r="F1454" s="32"/>
      <c r="G1454" s="31"/>
      <c r="I1454" s="31"/>
      <c r="J1454" s="31"/>
    </row>
    <row r="1455" spans="5:10" x14ac:dyDescent="0.15">
      <c r="E1455" s="31"/>
      <c r="F1455" s="32"/>
      <c r="G1455" s="31"/>
      <c r="I1455" s="31"/>
      <c r="J1455" s="31"/>
    </row>
    <row r="1456" spans="5:10" x14ac:dyDescent="0.15">
      <c r="E1456" s="31"/>
      <c r="F1456" s="32"/>
      <c r="G1456" s="31"/>
      <c r="I1456" s="31"/>
      <c r="J1456" s="31"/>
    </row>
    <row r="1457" spans="5:10" x14ac:dyDescent="0.15">
      <c r="E1457" s="31"/>
      <c r="F1457" s="32"/>
      <c r="G1457" s="31"/>
      <c r="I1457" s="31"/>
      <c r="J1457" s="31"/>
    </row>
    <row r="1458" spans="5:10" x14ac:dyDescent="0.15">
      <c r="E1458" s="31"/>
      <c r="F1458" s="32"/>
      <c r="G1458" s="31"/>
      <c r="I1458" s="31"/>
      <c r="J1458" s="31"/>
    </row>
    <row r="1459" spans="5:10" x14ac:dyDescent="0.15">
      <c r="E1459" s="31"/>
      <c r="F1459" s="32"/>
      <c r="G1459" s="31"/>
      <c r="I1459" s="31"/>
      <c r="J1459" s="31"/>
    </row>
    <row r="1460" spans="5:10" x14ac:dyDescent="0.15">
      <c r="E1460" s="31"/>
      <c r="F1460" s="32"/>
      <c r="G1460" s="31"/>
      <c r="I1460" s="31"/>
      <c r="J1460" s="31"/>
    </row>
    <row r="1461" spans="5:10" x14ac:dyDescent="0.15">
      <c r="E1461" s="31"/>
      <c r="F1461" s="32"/>
      <c r="G1461" s="31"/>
      <c r="I1461" s="31"/>
      <c r="J1461" s="31"/>
    </row>
    <row r="1462" spans="5:10" x14ac:dyDescent="0.15">
      <c r="E1462" s="31"/>
      <c r="F1462" s="32"/>
      <c r="G1462" s="31"/>
      <c r="I1462" s="31"/>
      <c r="J1462" s="31"/>
    </row>
    <row r="1463" spans="5:10" x14ac:dyDescent="0.15">
      <c r="E1463" s="31"/>
      <c r="F1463" s="32"/>
      <c r="G1463" s="31"/>
      <c r="I1463" s="31"/>
      <c r="J1463" s="31"/>
    </row>
    <row r="1464" spans="5:10" x14ac:dyDescent="0.15">
      <c r="E1464" s="31"/>
      <c r="F1464" s="32"/>
      <c r="G1464" s="31"/>
      <c r="I1464" s="31"/>
      <c r="J1464" s="31"/>
    </row>
    <row r="1465" spans="5:10" x14ac:dyDescent="0.15">
      <c r="E1465" s="31"/>
      <c r="F1465" s="32"/>
      <c r="G1465" s="31"/>
      <c r="I1465" s="31"/>
      <c r="J1465" s="31"/>
    </row>
    <row r="1466" spans="5:10" x14ac:dyDescent="0.15">
      <c r="E1466" s="31"/>
      <c r="F1466" s="32"/>
      <c r="G1466" s="31"/>
      <c r="I1466" s="31"/>
      <c r="J1466" s="31"/>
    </row>
    <row r="1467" spans="5:10" x14ac:dyDescent="0.15">
      <c r="E1467" s="31"/>
      <c r="F1467" s="32"/>
      <c r="G1467" s="31"/>
      <c r="I1467" s="31"/>
      <c r="J1467" s="31"/>
    </row>
    <row r="1468" spans="5:10" x14ac:dyDescent="0.15">
      <c r="E1468" s="31"/>
      <c r="F1468" s="32"/>
      <c r="G1468" s="31"/>
      <c r="I1468" s="31"/>
      <c r="J1468" s="31"/>
    </row>
    <row r="1469" spans="5:10" x14ac:dyDescent="0.15">
      <c r="E1469" s="31"/>
      <c r="F1469" s="32"/>
      <c r="G1469" s="31"/>
      <c r="I1469" s="31"/>
      <c r="J1469" s="31"/>
    </row>
    <row r="1470" spans="5:10" x14ac:dyDescent="0.15">
      <c r="E1470" s="31"/>
      <c r="F1470" s="32"/>
      <c r="G1470" s="31"/>
      <c r="I1470" s="31"/>
      <c r="J1470" s="31"/>
    </row>
    <row r="1471" spans="5:10" x14ac:dyDescent="0.15">
      <c r="E1471" s="31"/>
      <c r="F1471" s="32"/>
      <c r="G1471" s="31"/>
      <c r="I1471" s="31"/>
      <c r="J1471" s="31"/>
    </row>
    <row r="1472" spans="5:10" x14ac:dyDescent="0.15">
      <c r="E1472" s="31"/>
      <c r="F1472" s="32"/>
      <c r="G1472" s="31"/>
      <c r="I1472" s="31"/>
      <c r="J1472" s="31"/>
    </row>
    <row r="1473" spans="5:10" x14ac:dyDescent="0.15">
      <c r="E1473" s="31"/>
      <c r="F1473" s="32"/>
      <c r="G1473" s="31"/>
      <c r="I1473" s="31"/>
      <c r="J1473" s="31"/>
    </row>
    <row r="1474" spans="5:10" x14ac:dyDescent="0.15">
      <c r="E1474" s="31"/>
      <c r="F1474" s="32"/>
      <c r="G1474" s="31"/>
      <c r="I1474" s="31"/>
      <c r="J1474" s="31"/>
    </row>
    <row r="1475" spans="5:10" x14ac:dyDescent="0.15">
      <c r="E1475" s="31"/>
      <c r="F1475" s="32"/>
      <c r="G1475" s="31"/>
      <c r="I1475" s="31"/>
      <c r="J1475" s="31"/>
    </row>
    <row r="1476" spans="5:10" x14ac:dyDescent="0.15">
      <c r="E1476" s="31"/>
      <c r="F1476" s="32"/>
      <c r="G1476" s="31"/>
      <c r="I1476" s="31"/>
      <c r="J1476" s="31"/>
    </row>
    <row r="1477" spans="5:10" x14ac:dyDescent="0.15">
      <c r="E1477" s="31"/>
      <c r="F1477" s="32"/>
      <c r="G1477" s="31"/>
      <c r="I1477" s="31"/>
      <c r="J1477" s="31"/>
    </row>
    <row r="1478" spans="5:10" x14ac:dyDescent="0.15">
      <c r="E1478" s="31"/>
      <c r="F1478" s="32"/>
      <c r="G1478" s="31"/>
      <c r="I1478" s="31"/>
      <c r="J1478" s="31"/>
    </row>
    <row r="1479" spans="5:10" x14ac:dyDescent="0.15">
      <c r="E1479" s="31"/>
      <c r="F1479" s="32"/>
      <c r="G1479" s="31"/>
      <c r="I1479" s="31"/>
      <c r="J1479" s="31"/>
    </row>
    <row r="1480" spans="5:10" x14ac:dyDescent="0.15">
      <c r="E1480" s="31"/>
      <c r="F1480" s="32"/>
      <c r="G1480" s="31"/>
      <c r="I1480" s="31"/>
      <c r="J1480" s="31"/>
    </row>
    <row r="1481" spans="5:10" x14ac:dyDescent="0.15">
      <c r="E1481" s="31"/>
      <c r="F1481" s="32"/>
      <c r="G1481" s="31"/>
      <c r="I1481" s="31"/>
      <c r="J1481" s="31"/>
    </row>
    <row r="1482" spans="5:10" x14ac:dyDescent="0.15">
      <c r="E1482" s="31"/>
      <c r="F1482" s="32"/>
      <c r="G1482" s="31"/>
      <c r="I1482" s="31"/>
      <c r="J1482" s="31"/>
    </row>
    <row r="1483" spans="5:10" x14ac:dyDescent="0.15">
      <c r="E1483" s="31"/>
      <c r="F1483" s="32"/>
      <c r="G1483" s="31"/>
      <c r="I1483" s="31"/>
      <c r="J1483" s="31"/>
    </row>
    <row r="1484" spans="5:10" x14ac:dyDescent="0.15">
      <c r="E1484" s="31"/>
      <c r="F1484" s="32"/>
      <c r="G1484" s="31"/>
      <c r="I1484" s="31"/>
      <c r="J1484" s="31"/>
    </row>
    <row r="1485" spans="5:10" x14ac:dyDescent="0.15">
      <c r="E1485" s="31"/>
      <c r="F1485" s="32"/>
      <c r="G1485" s="31"/>
      <c r="I1485" s="31"/>
      <c r="J1485" s="31"/>
    </row>
    <row r="1486" spans="5:10" x14ac:dyDescent="0.15">
      <c r="E1486" s="31"/>
      <c r="F1486" s="32"/>
      <c r="G1486" s="31"/>
      <c r="I1486" s="31"/>
      <c r="J1486" s="31"/>
    </row>
    <row r="1487" spans="5:10" x14ac:dyDescent="0.15">
      <c r="E1487" s="31"/>
      <c r="F1487" s="32"/>
      <c r="G1487" s="31"/>
      <c r="I1487" s="31"/>
      <c r="J1487" s="31"/>
    </row>
    <row r="1488" spans="5:10" x14ac:dyDescent="0.15">
      <c r="E1488" s="31"/>
      <c r="F1488" s="32"/>
      <c r="G1488" s="31"/>
      <c r="I1488" s="31"/>
      <c r="J1488" s="31"/>
    </row>
    <row r="1489" spans="5:10" x14ac:dyDescent="0.15">
      <c r="E1489" s="31"/>
      <c r="F1489" s="32"/>
      <c r="G1489" s="31"/>
      <c r="I1489" s="31"/>
      <c r="J1489" s="31"/>
    </row>
    <row r="1490" spans="5:10" x14ac:dyDescent="0.15">
      <c r="E1490" s="31"/>
      <c r="F1490" s="32"/>
      <c r="G1490" s="31"/>
      <c r="I1490" s="31"/>
      <c r="J1490" s="31"/>
    </row>
    <row r="1491" spans="5:10" x14ac:dyDescent="0.15">
      <c r="E1491" s="31"/>
      <c r="F1491" s="32"/>
      <c r="G1491" s="31"/>
      <c r="I1491" s="31"/>
      <c r="J1491" s="31"/>
    </row>
    <row r="1492" spans="5:10" x14ac:dyDescent="0.15">
      <c r="E1492" s="31"/>
      <c r="F1492" s="32"/>
      <c r="G1492" s="31"/>
      <c r="I1492" s="31"/>
      <c r="J1492" s="31"/>
    </row>
    <row r="1493" spans="5:10" x14ac:dyDescent="0.15">
      <c r="E1493" s="31"/>
      <c r="F1493" s="32"/>
      <c r="G1493" s="31"/>
      <c r="I1493" s="31"/>
      <c r="J1493" s="31"/>
    </row>
    <row r="1494" spans="5:10" x14ac:dyDescent="0.15">
      <c r="E1494" s="31"/>
      <c r="F1494" s="32"/>
      <c r="G1494" s="31"/>
      <c r="I1494" s="31"/>
      <c r="J1494" s="31"/>
    </row>
    <row r="1495" spans="5:10" x14ac:dyDescent="0.15">
      <c r="E1495" s="31"/>
      <c r="F1495" s="32"/>
      <c r="G1495" s="31"/>
      <c r="I1495" s="31"/>
      <c r="J1495" s="31"/>
    </row>
    <row r="1496" spans="5:10" x14ac:dyDescent="0.15">
      <c r="E1496" s="31"/>
      <c r="F1496" s="32"/>
      <c r="G1496" s="31"/>
      <c r="I1496" s="31"/>
      <c r="J1496" s="31"/>
    </row>
    <row r="1497" spans="5:10" x14ac:dyDescent="0.15">
      <c r="E1497" s="31"/>
      <c r="F1497" s="32"/>
      <c r="G1497" s="31"/>
      <c r="I1497" s="31"/>
      <c r="J1497" s="31"/>
    </row>
    <row r="1498" spans="5:10" x14ac:dyDescent="0.15">
      <c r="E1498" s="31"/>
      <c r="F1498" s="32"/>
      <c r="G1498" s="31"/>
      <c r="I1498" s="31"/>
      <c r="J1498" s="31"/>
    </row>
    <row r="1499" spans="5:10" x14ac:dyDescent="0.15">
      <c r="E1499" s="31"/>
      <c r="F1499" s="32"/>
      <c r="G1499" s="31"/>
      <c r="I1499" s="31"/>
      <c r="J1499" s="31"/>
    </row>
    <row r="1500" spans="5:10" x14ac:dyDescent="0.15">
      <c r="E1500" s="31"/>
      <c r="F1500" s="32"/>
      <c r="G1500" s="31"/>
      <c r="I1500" s="31"/>
      <c r="J1500" s="31"/>
    </row>
    <row r="1501" spans="5:10" x14ac:dyDescent="0.15">
      <c r="E1501" s="31"/>
      <c r="F1501" s="32"/>
      <c r="G1501" s="31"/>
      <c r="I1501" s="31"/>
      <c r="J1501" s="31"/>
    </row>
    <row r="1502" spans="5:10" x14ac:dyDescent="0.15">
      <c r="E1502" s="31"/>
      <c r="F1502" s="32"/>
      <c r="G1502" s="31"/>
      <c r="I1502" s="31"/>
      <c r="J1502" s="31"/>
    </row>
    <row r="1503" spans="5:10" x14ac:dyDescent="0.15">
      <c r="E1503" s="31"/>
      <c r="F1503" s="32"/>
      <c r="G1503" s="31"/>
      <c r="I1503" s="31"/>
      <c r="J1503" s="31"/>
    </row>
    <row r="1504" spans="5:10" x14ac:dyDescent="0.15">
      <c r="E1504" s="31"/>
      <c r="F1504" s="32"/>
      <c r="G1504" s="31"/>
      <c r="I1504" s="31"/>
      <c r="J1504" s="31"/>
    </row>
    <row r="1505" spans="5:10" x14ac:dyDescent="0.15">
      <c r="E1505" s="31"/>
      <c r="F1505" s="32"/>
      <c r="G1505" s="31"/>
      <c r="I1505" s="31"/>
      <c r="J1505" s="31"/>
    </row>
    <row r="1506" spans="5:10" x14ac:dyDescent="0.15">
      <c r="E1506" s="31"/>
      <c r="F1506" s="32"/>
      <c r="G1506" s="31"/>
      <c r="I1506" s="31"/>
      <c r="J1506" s="31"/>
    </row>
    <row r="1507" spans="5:10" x14ac:dyDescent="0.15">
      <c r="E1507" s="31"/>
      <c r="F1507" s="32"/>
      <c r="G1507" s="31"/>
      <c r="I1507" s="31"/>
      <c r="J1507" s="31"/>
    </row>
    <row r="1508" spans="5:10" x14ac:dyDescent="0.15">
      <c r="E1508" s="31"/>
      <c r="F1508" s="32"/>
      <c r="G1508" s="31"/>
      <c r="I1508" s="31"/>
      <c r="J1508" s="31"/>
    </row>
    <row r="1509" spans="5:10" x14ac:dyDescent="0.15">
      <c r="E1509" s="31"/>
      <c r="F1509" s="32"/>
      <c r="G1509" s="31"/>
      <c r="I1509" s="31"/>
      <c r="J1509" s="31"/>
    </row>
    <row r="1510" spans="5:10" x14ac:dyDescent="0.15">
      <c r="E1510" s="31"/>
      <c r="F1510" s="32"/>
      <c r="G1510" s="31"/>
      <c r="I1510" s="31"/>
      <c r="J1510" s="31"/>
    </row>
    <row r="1511" spans="5:10" x14ac:dyDescent="0.15">
      <c r="E1511" s="31"/>
      <c r="F1511" s="32"/>
      <c r="G1511" s="31"/>
      <c r="I1511" s="31"/>
      <c r="J1511" s="31"/>
    </row>
    <row r="1512" spans="5:10" x14ac:dyDescent="0.15">
      <c r="E1512" s="31"/>
      <c r="F1512" s="32"/>
      <c r="G1512" s="31"/>
      <c r="I1512" s="31"/>
      <c r="J1512" s="31"/>
    </row>
    <row r="1513" spans="5:10" x14ac:dyDescent="0.15">
      <c r="E1513" s="31"/>
      <c r="F1513" s="32"/>
      <c r="G1513" s="31"/>
      <c r="I1513" s="31"/>
      <c r="J1513" s="31"/>
    </row>
    <row r="1514" spans="5:10" x14ac:dyDescent="0.15">
      <c r="E1514" s="31"/>
      <c r="F1514" s="32"/>
      <c r="G1514" s="31"/>
      <c r="I1514" s="31"/>
      <c r="J1514" s="31"/>
    </row>
    <row r="1515" spans="5:10" x14ac:dyDescent="0.15">
      <c r="E1515" s="31"/>
      <c r="F1515" s="32"/>
      <c r="G1515" s="31"/>
      <c r="I1515" s="31"/>
      <c r="J1515" s="31"/>
    </row>
    <row r="1516" spans="5:10" x14ac:dyDescent="0.15">
      <c r="E1516" s="31"/>
      <c r="F1516" s="32"/>
      <c r="G1516" s="31"/>
      <c r="I1516" s="31"/>
      <c r="J1516" s="31"/>
    </row>
    <row r="1517" spans="5:10" x14ac:dyDescent="0.15">
      <c r="E1517" s="31"/>
      <c r="F1517" s="32"/>
      <c r="G1517" s="31"/>
      <c r="I1517" s="31"/>
      <c r="J1517" s="31"/>
    </row>
    <row r="1518" spans="5:10" x14ac:dyDescent="0.15">
      <c r="E1518" s="31"/>
      <c r="F1518" s="32"/>
      <c r="G1518" s="31"/>
      <c r="I1518" s="31"/>
      <c r="J1518" s="31"/>
    </row>
    <row r="1519" spans="5:10" x14ac:dyDescent="0.15">
      <c r="E1519" s="31"/>
      <c r="F1519" s="32"/>
      <c r="G1519" s="31"/>
      <c r="I1519" s="31"/>
      <c r="J1519" s="31"/>
    </row>
    <row r="1520" spans="5:10" x14ac:dyDescent="0.15">
      <c r="E1520" s="31"/>
      <c r="F1520" s="32"/>
      <c r="G1520" s="31"/>
      <c r="I1520" s="31"/>
      <c r="J1520" s="31"/>
    </row>
    <row r="1521" spans="5:10" x14ac:dyDescent="0.15">
      <c r="E1521" s="31"/>
      <c r="F1521" s="32"/>
      <c r="G1521" s="31"/>
      <c r="I1521" s="31"/>
      <c r="J1521" s="31"/>
    </row>
    <row r="1522" spans="5:10" x14ac:dyDescent="0.15">
      <c r="E1522" s="31"/>
      <c r="F1522" s="32"/>
      <c r="G1522" s="31"/>
      <c r="I1522" s="31"/>
      <c r="J1522" s="31"/>
    </row>
    <row r="1523" spans="5:10" x14ac:dyDescent="0.15">
      <c r="E1523" s="31"/>
      <c r="F1523" s="32"/>
      <c r="G1523" s="31"/>
      <c r="I1523" s="31"/>
      <c r="J1523" s="31"/>
    </row>
    <row r="1524" spans="5:10" x14ac:dyDescent="0.15">
      <c r="E1524" s="31"/>
      <c r="F1524" s="32"/>
      <c r="G1524" s="31"/>
      <c r="I1524" s="31"/>
      <c r="J1524" s="31"/>
    </row>
    <row r="1525" spans="5:10" x14ac:dyDescent="0.15">
      <c r="E1525" s="31"/>
      <c r="F1525" s="32"/>
      <c r="G1525" s="31"/>
      <c r="I1525" s="31"/>
      <c r="J1525" s="31"/>
    </row>
    <row r="1526" spans="5:10" x14ac:dyDescent="0.15">
      <c r="E1526" s="31"/>
      <c r="F1526" s="32"/>
      <c r="G1526" s="31"/>
      <c r="I1526" s="31"/>
      <c r="J1526" s="31"/>
    </row>
    <row r="1527" spans="5:10" x14ac:dyDescent="0.15">
      <c r="E1527" s="31"/>
      <c r="F1527" s="32"/>
      <c r="G1527" s="31"/>
      <c r="I1527" s="31"/>
      <c r="J1527" s="31"/>
    </row>
    <row r="1528" spans="5:10" x14ac:dyDescent="0.15">
      <c r="E1528" s="31"/>
      <c r="F1528" s="32"/>
      <c r="G1528" s="31"/>
      <c r="I1528" s="31"/>
      <c r="J1528" s="31"/>
    </row>
    <row r="1529" spans="5:10" x14ac:dyDescent="0.15">
      <c r="E1529" s="31"/>
      <c r="F1529" s="32"/>
      <c r="G1529" s="31"/>
      <c r="I1529" s="31"/>
      <c r="J1529" s="31"/>
    </row>
    <row r="1530" spans="5:10" x14ac:dyDescent="0.15">
      <c r="E1530" s="31"/>
      <c r="F1530" s="32"/>
      <c r="G1530" s="31"/>
      <c r="I1530" s="31"/>
      <c r="J1530" s="31"/>
    </row>
    <row r="1531" spans="5:10" x14ac:dyDescent="0.15">
      <c r="E1531" s="31"/>
      <c r="F1531" s="32"/>
      <c r="G1531" s="31"/>
      <c r="I1531" s="31"/>
      <c r="J1531" s="31"/>
    </row>
    <row r="1532" spans="5:10" x14ac:dyDescent="0.15">
      <c r="E1532" s="31"/>
      <c r="F1532" s="32"/>
      <c r="G1532" s="31"/>
      <c r="I1532" s="31"/>
      <c r="J1532" s="31"/>
    </row>
    <row r="1533" spans="5:10" x14ac:dyDescent="0.15">
      <c r="E1533" s="31"/>
      <c r="F1533" s="32"/>
      <c r="G1533" s="31"/>
      <c r="I1533" s="31"/>
      <c r="J1533" s="31"/>
    </row>
    <row r="1534" spans="5:10" x14ac:dyDescent="0.15">
      <c r="E1534" s="31"/>
      <c r="F1534" s="32"/>
      <c r="G1534" s="31"/>
      <c r="I1534" s="31"/>
      <c r="J1534" s="31"/>
    </row>
    <row r="1535" spans="5:10" x14ac:dyDescent="0.15">
      <c r="E1535" s="31"/>
      <c r="F1535" s="32"/>
      <c r="G1535" s="31"/>
      <c r="I1535" s="31"/>
      <c r="J1535" s="31"/>
    </row>
    <row r="1536" spans="5:10" x14ac:dyDescent="0.15">
      <c r="E1536" s="31"/>
      <c r="F1536" s="32"/>
      <c r="G1536" s="31"/>
      <c r="I1536" s="31"/>
      <c r="J1536" s="31"/>
    </row>
    <row r="1537" spans="5:10" x14ac:dyDescent="0.15">
      <c r="E1537" s="31"/>
      <c r="F1537" s="32"/>
      <c r="G1537" s="31"/>
      <c r="I1537" s="31"/>
      <c r="J1537" s="31"/>
    </row>
    <row r="1538" spans="5:10" x14ac:dyDescent="0.15">
      <c r="E1538" s="31"/>
      <c r="F1538" s="32"/>
      <c r="G1538" s="31"/>
      <c r="I1538" s="31"/>
      <c r="J1538" s="31"/>
    </row>
    <row r="1539" spans="5:10" x14ac:dyDescent="0.15">
      <c r="E1539" s="31"/>
      <c r="F1539" s="32"/>
      <c r="G1539" s="31"/>
      <c r="I1539" s="31"/>
      <c r="J1539" s="31"/>
    </row>
    <row r="1540" spans="5:10" x14ac:dyDescent="0.15">
      <c r="E1540" s="31"/>
      <c r="F1540" s="32"/>
      <c r="G1540" s="31"/>
      <c r="I1540" s="31"/>
      <c r="J1540" s="31"/>
    </row>
    <row r="1541" spans="5:10" x14ac:dyDescent="0.15">
      <c r="E1541" s="31"/>
      <c r="F1541" s="32"/>
      <c r="G1541" s="31"/>
      <c r="I1541" s="31"/>
      <c r="J1541" s="31"/>
    </row>
    <row r="1542" spans="5:10" x14ac:dyDescent="0.15">
      <c r="E1542" s="31"/>
      <c r="F1542" s="32"/>
      <c r="G1542" s="31"/>
      <c r="I1542" s="31"/>
      <c r="J1542" s="31"/>
    </row>
    <row r="1543" spans="5:10" x14ac:dyDescent="0.15">
      <c r="E1543" s="31"/>
      <c r="F1543" s="32"/>
      <c r="G1543" s="31"/>
      <c r="I1543" s="31"/>
      <c r="J1543" s="31"/>
    </row>
    <row r="1544" spans="5:10" x14ac:dyDescent="0.15">
      <c r="E1544" s="31"/>
      <c r="F1544" s="32"/>
      <c r="G1544" s="31"/>
      <c r="I1544" s="31"/>
      <c r="J1544" s="31"/>
    </row>
    <row r="1545" spans="5:10" x14ac:dyDescent="0.15">
      <c r="E1545" s="31"/>
      <c r="F1545" s="32"/>
      <c r="G1545" s="31"/>
      <c r="I1545" s="31"/>
      <c r="J1545" s="31"/>
    </row>
    <row r="1546" spans="5:10" x14ac:dyDescent="0.15">
      <c r="E1546" s="31"/>
      <c r="F1546" s="32"/>
      <c r="G1546" s="31"/>
      <c r="I1546" s="31"/>
      <c r="J1546" s="31"/>
    </row>
    <row r="1547" spans="5:10" x14ac:dyDescent="0.15">
      <c r="E1547" s="31"/>
      <c r="F1547" s="32"/>
      <c r="G1547" s="31"/>
      <c r="I1547" s="31"/>
      <c r="J1547" s="31"/>
    </row>
    <row r="1548" spans="5:10" x14ac:dyDescent="0.15">
      <c r="E1548" s="31"/>
      <c r="F1548" s="32"/>
      <c r="G1548" s="31"/>
      <c r="I1548" s="31"/>
      <c r="J1548" s="31"/>
    </row>
    <row r="1549" spans="5:10" x14ac:dyDescent="0.15">
      <c r="E1549" s="31"/>
      <c r="F1549" s="32"/>
      <c r="G1549" s="31"/>
      <c r="I1549" s="31"/>
      <c r="J1549" s="31"/>
    </row>
    <row r="1550" spans="5:10" x14ac:dyDescent="0.15">
      <c r="E1550" s="31"/>
      <c r="F1550" s="32"/>
      <c r="G1550" s="31"/>
      <c r="I1550" s="31"/>
      <c r="J1550" s="31"/>
    </row>
    <row r="1551" spans="5:10" x14ac:dyDescent="0.15">
      <c r="E1551" s="31"/>
      <c r="F1551" s="32"/>
      <c r="G1551" s="31"/>
      <c r="I1551" s="31"/>
      <c r="J1551" s="31"/>
    </row>
    <row r="1552" spans="5:10" x14ac:dyDescent="0.15">
      <c r="E1552" s="31"/>
      <c r="F1552" s="32"/>
      <c r="G1552" s="31"/>
      <c r="I1552" s="31"/>
      <c r="J1552" s="31"/>
    </row>
    <row r="1553" spans="5:10" x14ac:dyDescent="0.15">
      <c r="E1553" s="31"/>
      <c r="F1553" s="32"/>
      <c r="G1553" s="31"/>
      <c r="I1553" s="31"/>
      <c r="J1553" s="31"/>
    </row>
    <row r="1554" spans="5:10" x14ac:dyDescent="0.15">
      <c r="E1554" s="31"/>
      <c r="F1554" s="32"/>
      <c r="G1554" s="31"/>
      <c r="I1554" s="31"/>
      <c r="J1554" s="31"/>
    </row>
    <row r="1555" spans="5:10" x14ac:dyDescent="0.15">
      <c r="E1555" s="31"/>
      <c r="F1555" s="32"/>
      <c r="G1555" s="31"/>
      <c r="I1555" s="31"/>
      <c r="J1555" s="31"/>
    </row>
    <row r="1556" spans="5:10" x14ac:dyDescent="0.15">
      <c r="E1556" s="31"/>
      <c r="F1556" s="32"/>
      <c r="G1556" s="31"/>
      <c r="I1556" s="31"/>
      <c r="J1556" s="31"/>
    </row>
    <row r="1557" spans="5:10" x14ac:dyDescent="0.15">
      <c r="E1557" s="31"/>
      <c r="F1557" s="32"/>
      <c r="G1557" s="31"/>
      <c r="I1557" s="31"/>
      <c r="J1557" s="31"/>
    </row>
    <row r="1558" spans="5:10" x14ac:dyDescent="0.15">
      <c r="E1558" s="31"/>
      <c r="F1558" s="32"/>
      <c r="G1558" s="31"/>
      <c r="I1558" s="31"/>
      <c r="J1558" s="31"/>
    </row>
    <row r="1559" spans="5:10" x14ac:dyDescent="0.15">
      <c r="E1559" s="31"/>
      <c r="F1559" s="32"/>
      <c r="G1559" s="31"/>
      <c r="I1559" s="31"/>
      <c r="J1559" s="31"/>
    </row>
    <row r="1560" spans="5:10" x14ac:dyDescent="0.15">
      <c r="E1560" s="31"/>
      <c r="F1560" s="32"/>
      <c r="G1560" s="31"/>
      <c r="I1560" s="31"/>
      <c r="J1560" s="31"/>
    </row>
    <row r="1561" spans="5:10" x14ac:dyDescent="0.15">
      <c r="E1561" s="31"/>
      <c r="F1561" s="32"/>
      <c r="G1561" s="31"/>
      <c r="I1561" s="31"/>
      <c r="J1561" s="31"/>
    </row>
    <row r="1562" spans="5:10" x14ac:dyDescent="0.15">
      <c r="E1562" s="31"/>
      <c r="F1562" s="32"/>
      <c r="G1562" s="31"/>
      <c r="I1562" s="31"/>
      <c r="J1562" s="31"/>
    </row>
    <row r="1563" spans="5:10" x14ac:dyDescent="0.15">
      <c r="E1563" s="31"/>
      <c r="F1563" s="32"/>
      <c r="G1563" s="31"/>
      <c r="I1563" s="31"/>
      <c r="J1563" s="31"/>
    </row>
    <row r="1564" spans="5:10" x14ac:dyDescent="0.15">
      <c r="E1564" s="31"/>
      <c r="F1564" s="32"/>
      <c r="G1564" s="31"/>
      <c r="I1564" s="31"/>
      <c r="J1564" s="31"/>
    </row>
    <row r="1565" spans="5:10" x14ac:dyDescent="0.15">
      <c r="E1565" s="31"/>
      <c r="F1565" s="32"/>
      <c r="G1565" s="31"/>
      <c r="I1565" s="31"/>
      <c r="J1565" s="31"/>
    </row>
    <row r="1566" spans="5:10" x14ac:dyDescent="0.15">
      <c r="E1566" s="31"/>
      <c r="F1566" s="32"/>
      <c r="G1566" s="31"/>
      <c r="I1566" s="31"/>
      <c r="J1566" s="31"/>
    </row>
    <row r="1567" spans="5:10" x14ac:dyDescent="0.15">
      <c r="E1567" s="31"/>
      <c r="F1567" s="32"/>
      <c r="G1567" s="31"/>
      <c r="I1567" s="31"/>
      <c r="J1567" s="31"/>
    </row>
    <row r="1568" spans="5:10" x14ac:dyDescent="0.15">
      <c r="E1568" s="31"/>
      <c r="F1568" s="32"/>
      <c r="G1568" s="31"/>
      <c r="I1568" s="31"/>
      <c r="J1568" s="31"/>
    </row>
    <row r="1569" spans="5:10" x14ac:dyDescent="0.15">
      <c r="E1569" s="31"/>
      <c r="F1569" s="32"/>
      <c r="G1569" s="31"/>
      <c r="I1569" s="31"/>
      <c r="J1569" s="31"/>
    </row>
    <row r="1570" spans="5:10" x14ac:dyDescent="0.15">
      <c r="E1570" s="31"/>
      <c r="F1570" s="32"/>
      <c r="G1570" s="31"/>
      <c r="I1570" s="31"/>
      <c r="J1570" s="31"/>
    </row>
    <row r="1571" spans="5:10" x14ac:dyDescent="0.15">
      <c r="E1571" s="31"/>
      <c r="F1571" s="32"/>
      <c r="G1571" s="31"/>
      <c r="I1571" s="31"/>
      <c r="J1571" s="31"/>
    </row>
    <row r="1572" spans="5:10" x14ac:dyDescent="0.15">
      <c r="E1572" s="31"/>
      <c r="F1572" s="32"/>
      <c r="G1572" s="31"/>
      <c r="I1572" s="31"/>
      <c r="J1572" s="31"/>
    </row>
    <row r="1573" spans="5:10" x14ac:dyDescent="0.15">
      <c r="E1573" s="31"/>
      <c r="F1573" s="32"/>
      <c r="G1573" s="31"/>
      <c r="I1573" s="31"/>
      <c r="J1573" s="31"/>
    </row>
    <row r="1574" spans="5:10" x14ac:dyDescent="0.15">
      <c r="E1574" s="31"/>
      <c r="F1574" s="32"/>
      <c r="G1574" s="31"/>
      <c r="I1574" s="31"/>
      <c r="J1574" s="31"/>
    </row>
    <row r="1575" spans="5:10" x14ac:dyDescent="0.15">
      <c r="E1575" s="31"/>
      <c r="F1575" s="32"/>
      <c r="G1575" s="31"/>
      <c r="I1575" s="31"/>
      <c r="J1575" s="31"/>
    </row>
    <row r="1576" spans="5:10" x14ac:dyDescent="0.15">
      <c r="E1576" s="31"/>
      <c r="F1576" s="32"/>
      <c r="G1576" s="31"/>
      <c r="I1576" s="31"/>
      <c r="J1576" s="31"/>
    </row>
    <row r="1577" spans="5:10" x14ac:dyDescent="0.15">
      <c r="E1577" s="31"/>
      <c r="F1577" s="32"/>
      <c r="G1577" s="31"/>
      <c r="I1577" s="31"/>
      <c r="J1577" s="31"/>
    </row>
    <row r="1578" spans="5:10" x14ac:dyDescent="0.15">
      <c r="E1578" s="31"/>
      <c r="F1578" s="32"/>
      <c r="G1578" s="31"/>
      <c r="I1578" s="31"/>
      <c r="J1578" s="31"/>
    </row>
    <row r="1579" spans="5:10" x14ac:dyDescent="0.15">
      <c r="E1579" s="31"/>
      <c r="F1579" s="32"/>
      <c r="G1579" s="31"/>
      <c r="I1579" s="31"/>
      <c r="J1579" s="31"/>
    </row>
    <row r="1580" spans="5:10" x14ac:dyDescent="0.15">
      <c r="E1580" s="31"/>
      <c r="F1580" s="32"/>
      <c r="G1580" s="31"/>
      <c r="I1580" s="31"/>
      <c r="J1580" s="31"/>
    </row>
    <row r="1581" spans="5:10" x14ac:dyDescent="0.15">
      <c r="E1581" s="31"/>
      <c r="F1581" s="32"/>
      <c r="G1581" s="31"/>
      <c r="I1581" s="31"/>
      <c r="J1581" s="31"/>
    </row>
    <row r="1582" spans="5:10" x14ac:dyDescent="0.15">
      <c r="E1582" s="31"/>
      <c r="F1582" s="32"/>
      <c r="G1582" s="31"/>
      <c r="I1582" s="31"/>
      <c r="J1582" s="31"/>
    </row>
    <row r="1583" spans="5:10" x14ac:dyDescent="0.15">
      <c r="E1583" s="31"/>
      <c r="F1583" s="32"/>
      <c r="G1583" s="31"/>
      <c r="I1583" s="31"/>
      <c r="J1583" s="31"/>
    </row>
    <row r="1584" spans="5:10" x14ac:dyDescent="0.15">
      <c r="E1584" s="31"/>
      <c r="F1584" s="32"/>
      <c r="G1584" s="31"/>
      <c r="I1584" s="31"/>
      <c r="J1584" s="31"/>
    </row>
    <row r="1585" spans="5:10" x14ac:dyDescent="0.15">
      <c r="E1585" s="31"/>
      <c r="F1585" s="32"/>
      <c r="G1585" s="31"/>
      <c r="I1585" s="31"/>
      <c r="J1585" s="31"/>
    </row>
    <row r="1586" spans="5:10" x14ac:dyDescent="0.15">
      <c r="E1586" s="31"/>
      <c r="F1586" s="32"/>
      <c r="G1586" s="31"/>
      <c r="I1586" s="31"/>
      <c r="J1586" s="31"/>
    </row>
    <row r="1587" spans="5:10" x14ac:dyDescent="0.15">
      <c r="E1587" s="31"/>
      <c r="F1587" s="32"/>
      <c r="G1587" s="31"/>
      <c r="I1587" s="31"/>
      <c r="J1587" s="31"/>
    </row>
    <row r="1588" spans="5:10" x14ac:dyDescent="0.15">
      <c r="E1588" s="31"/>
      <c r="F1588" s="32"/>
      <c r="G1588" s="31"/>
      <c r="I1588" s="31"/>
      <c r="J1588" s="31"/>
    </row>
    <row r="1589" spans="5:10" x14ac:dyDescent="0.15">
      <c r="E1589" s="31"/>
      <c r="F1589" s="32"/>
      <c r="G1589" s="31"/>
      <c r="I1589" s="31"/>
      <c r="J1589" s="31"/>
    </row>
    <row r="1590" spans="5:10" x14ac:dyDescent="0.15">
      <c r="E1590" s="31"/>
      <c r="F1590" s="32"/>
      <c r="G1590" s="31"/>
      <c r="I1590" s="31"/>
      <c r="J1590" s="31"/>
    </row>
    <row r="1591" spans="5:10" x14ac:dyDescent="0.15">
      <c r="E1591" s="31"/>
      <c r="F1591" s="32"/>
      <c r="G1591" s="31"/>
      <c r="I1591" s="31"/>
      <c r="J1591" s="31"/>
    </row>
    <row r="1592" spans="5:10" x14ac:dyDescent="0.15">
      <c r="E1592" s="31"/>
      <c r="F1592" s="32"/>
      <c r="G1592" s="31"/>
      <c r="I1592" s="31"/>
      <c r="J1592" s="31"/>
    </row>
    <row r="1593" spans="5:10" x14ac:dyDescent="0.15">
      <c r="E1593" s="31"/>
      <c r="F1593" s="32"/>
      <c r="G1593" s="31"/>
      <c r="I1593" s="31"/>
      <c r="J1593" s="31"/>
    </row>
    <row r="1594" spans="5:10" x14ac:dyDescent="0.15">
      <c r="E1594" s="31"/>
      <c r="F1594" s="32"/>
      <c r="G1594" s="31"/>
      <c r="I1594" s="31"/>
      <c r="J1594" s="31"/>
    </row>
    <row r="1595" spans="5:10" x14ac:dyDescent="0.15">
      <c r="E1595" s="31"/>
      <c r="F1595" s="32"/>
      <c r="G1595" s="31"/>
      <c r="I1595" s="31"/>
      <c r="J1595" s="31"/>
    </row>
    <row r="1596" spans="5:10" x14ac:dyDescent="0.15">
      <c r="E1596" s="31"/>
      <c r="F1596" s="32"/>
      <c r="G1596" s="31"/>
      <c r="I1596" s="31"/>
      <c r="J1596" s="31"/>
    </row>
    <row r="1597" spans="5:10" x14ac:dyDescent="0.15">
      <c r="E1597" s="31"/>
      <c r="F1597" s="32"/>
      <c r="G1597" s="31"/>
      <c r="I1597" s="31"/>
      <c r="J1597" s="31"/>
    </row>
    <row r="1598" spans="5:10" x14ac:dyDescent="0.15">
      <c r="E1598" s="31"/>
      <c r="F1598" s="32"/>
      <c r="G1598" s="31"/>
      <c r="I1598" s="31"/>
      <c r="J1598" s="31"/>
    </row>
    <row r="1599" spans="5:10" x14ac:dyDescent="0.15">
      <c r="E1599" s="31"/>
      <c r="F1599" s="32"/>
      <c r="G1599" s="31"/>
      <c r="I1599" s="31"/>
      <c r="J1599" s="31"/>
    </row>
    <row r="1600" spans="5:10" x14ac:dyDescent="0.15">
      <c r="E1600" s="31"/>
      <c r="F1600" s="32"/>
      <c r="G1600" s="31"/>
      <c r="I1600" s="31"/>
      <c r="J1600" s="31"/>
    </row>
    <row r="1601" spans="5:10" x14ac:dyDescent="0.15">
      <c r="E1601" s="31"/>
      <c r="F1601" s="32"/>
      <c r="G1601" s="31"/>
      <c r="I1601" s="31"/>
      <c r="J1601" s="31"/>
    </row>
    <row r="1602" spans="5:10" x14ac:dyDescent="0.15">
      <c r="E1602" s="31"/>
      <c r="F1602" s="32"/>
      <c r="G1602" s="31"/>
      <c r="I1602" s="31"/>
      <c r="J1602" s="31"/>
    </row>
    <row r="1603" spans="5:10" x14ac:dyDescent="0.15">
      <c r="E1603" s="31"/>
      <c r="F1603" s="32"/>
      <c r="G1603" s="31"/>
      <c r="I1603" s="31"/>
      <c r="J1603" s="31"/>
    </row>
    <row r="1604" spans="5:10" x14ac:dyDescent="0.15">
      <c r="E1604" s="31"/>
      <c r="F1604" s="32"/>
      <c r="G1604" s="31"/>
      <c r="I1604" s="31"/>
      <c r="J1604" s="31"/>
    </row>
    <row r="1605" spans="5:10" x14ac:dyDescent="0.15">
      <c r="E1605" s="31"/>
      <c r="F1605" s="32"/>
      <c r="G1605" s="31"/>
      <c r="I1605" s="31"/>
      <c r="J1605" s="31"/>
    </row>
    <row r="1606" spans="5:10" x14ac:dyDescent="0.15">
      <c r="E1606" s="31"/>
      <c r="F1606" s="32"/>
      <c r="G1606" s="31"/>
      <c r="I1606" s="31"/>
      <c r="J1606" s="31"/>
    </row>
    <row r="1607" spans="5:10" x14ac:dyDescent="0.15">
      <c r="E1607" s="31"/>
      <c r="F1607" s="32"/>
      <c r="G1607" s="31"/>
      <c r="I1607" s="31"/>
      <c r="J1607" s="31"/>
    </row>
    <row r="1608" spans="5:10" x14ac:dyDescent="0.15">
      <c r="E1608" s="31"/>
      <c r="F1608" s="32"/>
      <c r="G1608" s="31"/>
      <c r="I1608" s="31"/>
      <c r="J1608" s="31"/>
    </row>
    <row r="1609" spans="5:10" x14ac:dyDescent="0.15">
      <c r="E1609" s="31"/>
      <c r="F1609" s="32"/>
      <c r="G1609" s="31"/>
      <c r="I1609" s="31"/>
      <c r="J1609" s="31"/>
    </row>
    <row r="1610" spans="5:10" x14ac:dyDescent="0.15">
      <c r="E1610" s="31"/>
      <c r="F1610" s="32"/>
      <c r="G1610" s="31"/>
      <c r="I1610" s="31"/>
      <c r="J1610" s="31"/>
    </row>
    <row r="1611" spans="5:10" x14ac:dyDescent="0.15">
      <c r="E1611" s="31"/>
      <c r="F1611" s="32"/>
      <c r="G1611" s="31"/>
      <c r="I1611" s="31"/>
      <c r="J1611" s="31"/>
    </row>
    <row r="1612" spans="5:10" x14ac:dyDescent="0.15">
      <c r="E1612" s="31"/>
      <c r="F1612" s="32"/>
      <c r="G1612" s="31"/>
      <c r="I1612" s="31"/>
      <c r="J1612" s="31"/>
    </row>
    <row r="1613" spans="5:10" x14ac:dyDescent="0.15">
      <c r="E1613" s="31"/>
      <c r="F1613" s="32"/>
      <c r="G1613" s="31"/>
      <c r="I1613" s="31"/>
      <c r="J1613" s="31"/>
    </row>
    <row r="1614" spans="5:10" x14ac:dyDescent="0.15">
      <c r="E1614" s="31"/>
      <c r="F1614" s="32"/>
      <c r="G1614" s="31"/>
      <c r="I1614" s="31"/>
      <c r="J1614" s="31"/>
    </row>
    <row r="1615" spans="5:10" x14ac:dyDescent="0.15">
      <c r="E1615" s="31"/>
      <c r="F1615" s="32"/>
      <c r="G1615" s="31"/>
      <c r="I1615" s="31"/>
      <c r="J1615" s="31"/>
    </row>
    <row r="1616" spans="5:10" x14ac:dyDescent="0.15">
      <c r="E1616" s="31"/>
      <c r="F1616" s="32"/>
      <c r="G1616" s="31"/>
      <c r="I1616" s="31"/>
      <c r="J1616" s="31"/>
    </row>
    <row r="1617" spans="5:10" x14ac:dyDescent="0.15">
      <c r="E1617" s="31"/>
      <c r="F1617" s="32"/>
      <c r="G1617" s="31"/>
      <c r="I1617" s="31"/>
      <c r="J1617" s="31"/>
    </row>
    <row r="1618" spans="5:10" x14ac:dyDescent="0.15">
      <c r="E1618" s="31"/>
      <c r="F1618" s="32"/>
      <c r="G1618" s="31"/>
      <c r="I1618" s="31"/>
      <c r="J1618" s="31"/>
    </row>
    <row r="1619" spans="5:10" x14ac:dyDescent="0.15">
      <c r="E1619" s="31"/>
      <c r="F1619" s="32"/>
      <c r="G1619" s="31"/>
      <c r="I1619" s="31"/>
      <c r="J1619" s="31"/>
    </row>
    <row r="1620" spans="5:10" x14ac:dyDescent="0.15">
      <c r="E1620" s="31"/>
      <c r="F1620" s="32"/>
      <c r="G1620" s="31"/>
      <c r="I1620" s="31"/>
      <c r="J1620" s="31"/>
    </row>
    <row r="1621" spans="5:10" x14ac:dyDescent="0.15">
      <c r="E1621" s="31"/>
      <c r="F1621" s="32"/>
      <c r="G1621" s="31"/>
      <c r="I1621" s="31"/>
      <c r="J1621" s="31"/>
    </row>
    <row r="1622" spans="5:10" x14ac:dyDescent="0.15">
      <c r="E1622" s="31"/>
      <c r="F1622" s="32"/>
      <c r="G1622" s="31"/>
      <c r="I1622" s="31"/>
      <c r="J1622" s="31"/>
    </row>
    <row r="1623" spans="5:10" x14ac:dyDescent="0.15">
      <c r="E1623" s="31"/>
      <c r="F1623" s="32"/>
      <c r="G1623" s="31"/>
      <c r="I1623" s="31"/>
      <c r="J1623" s="31"/>
    </row>
    <row r="1624" spans="5:10" x14ac:dyDescent="0.15">
      <c r="E1624" s="31"/>
      <c r="F1624" s="32"/>
      <c r="G1624" s="31"/>
      <c r="I1624" s="31"/>
      <c r="J1624" s="31"/>
    </row>
    <row r="1625" spans="5:10" x14ac:dyDescent="0.15">
      <c r="E1625" s="31"/>
      <c r="F1625" s="32"/>
      <c r="G1625" s="31"/>
      <c r="I1625" s="31"/>
      <c r="J1625" s="31"/>
    </row>
    <row r="1626" spans="5:10" x14ac:dyDescent="0.15">
      <c r="E1626" s="31"/>
      <c r="F1626" s="32"/>
      <c r="G1626" s="31"/>
      <c r="I1626" s="31"/>
      <c r="J1626" s="31"/>
    </row>
    <row r="1627" spans="5:10" x14ac:dyDescent="0.15">
      <c r="E1627" s="31"/>
      <c r="F1627" s="32"/>
      <c r="G1627" s="31"/>
      <c r="I1627" s="31"/>
      <c r="J1627" s="31"/>
    </row>
    <row r="1628" spans="5:10" x14ac:dyDescent="0.15">
      <c r="E1628" s="31"/>
      <c r="F1628" s="32"/>
      <c r="G1628" s="31"/>
      <c r="I1628" s="31"/>
      <c r="J1628" s="31"/>
    </row>
    <row r="1629" spans="5:10" x14ac:dyDescent="0.15">
      <c r="E1629" s="31"/>
      <c r="F1629" s="32"/>
      <c r="G1629" s="31"/>
      <c r="I1629" s="31"/>
      <c r="J1629" s="31"/>
    </row>
    <row r="1630" spans="5:10" x14ac:dyDescent="0.15">
      <c r="E1630" s="31"/>
      <c r="F1630" s="32"/>
      <c r="G1630" s="31"/>
      <c r="I1630" s="31"/>
      <c r="J1630" s="31"/>
    </row>
    <row r="1631" spans="5:10" x14ac:dyDescent="0.15">
      <c r="E1631" s="31"/>
      <c r="F1631" s="32"/>
      <c r="G1631" s="31"/>
      <c r="I1631" s="31"/>
      <c r="J1631" s="31"/>
    </row>
    <row r="1632" spans="5:10" x14ac:dyDescent="0.15">
      <c r="E1632" s="31"/>
      <c r="F1632" s="32"/>
      <c r="G1632" s="31"/>
      <c r="I1632" s="31"/>
      <c r="J1632" s="31"/>
    </row>
    <row r="1633" spans="5:10" x14ac:dyDescent="0.15">
      <c r="E1633" s="31"/>
      <c r="F1633" s="32"/>
      <c r="G1633" s="31"/>
      <c r="I1633" s="31"/>
      <c r="J1633" s="31"/>
    </row>
    <row r="1634" spans="5:10" x14ac:dyDescent="0.15">
      <c r="E1634" s="31"/>
      <c r="F1634" s="32"/>
      <c r="G1634" s="31"/>
      <c r="I1634" s="31"/>
      <c r="J1634" s="31"/>
    </row>
    <row r="1635" spans="5:10" x14ac:dyDescent="0.15">
      <c r="E1635" s="31"/>
      <c r="F1635" s="32"/>
      <c r="G1635" s="31"/>
      <c r="I1635" s="31"/>
      <c r="J1635" s="31"/>
    </row>
    <row r="1636" spans="5:10" x14ac:dyDescent="0.15">
      <c r="E1636" s="31"/>
      <c r="F1636" s="32"/>
      <c r="G1636" s="31"/>
      <c r="I1636" s="31"/>
      <c r="J1636" s="31"/>
    </row>
    <row r="1637" spans="5:10" x14ac:dyDescent="0.15">
      <c r="E1637" s="31"/>
      <c r="F1637" s="32"/>
      <c r="G1637" s="31"/>
      <c r="I1637" s="31"/>
      <c r="J1637" s="31"/>
    </row>
    <row r="1638" spans="5:10" x14ac:dyDescent="0.15">
      <c r="E1638" s="31"/>
      <c r="F1638" s="32"/>
      <c r="G1638" s="31"/>
      <c r="I1638" s="31"/>
      <c r="J1638" s="31"/>
    </row>
    <row r="1639" spans="5:10" x14ac:dyDescent="0.15">
      <c r="E1639" s="31"/>
      <c r="F1639" s="32"/>
      <c r="G1639" s="31"/>
      <c r="I1639" s="31"/>
      <c r="J1639" s="31"/>
    </row>
    <row r="1640" spans="5:10" x14ac:dyDescent="0.15">
      <c r="E1640" s="31"/>
      <c r="F1640" s="32"/>
      <c r="G1640" s="31"/>
      <c r="I1640" s="31"/>
      <c r="J1640" s="31"/>
    </row>
    <row r="1641" spans="5:10" x14ac:dyDescent="0.15">
      <c r="E1641" s="31"/>
      <c r="F1641" s="32"/>
      <c r="G1641" s="31"/>
      <c r="I1641" s="31"/>
      <c r="J1641" s="31"/>
    </row>
    <row r="1642" spans="5:10" x14ac:dyDescent="0.15">
      <c r="E1642" s="31"/>
      <c r="F1642" s="32"/>
      <c r="G1642" s="31"/>
      <c r="I1642" s="31"/>
      <c r="J1642" s="31"/>
    </row>
    <row r="1643" spans="5:10" x14ac:dyDescent="0.15">
      <c r="E1643" s="31"/>
      <c r="F1643" s="32"/>
      <c r="G1643" s="31"/>
      <c r="I1643" s="31"/>
      <c r="J1643" s="31"/>
    </row>
    <row r="1644" spans="5:10" x14ac:dyDescent="0.15">
      <c r="E1644" s="31"/>
      <c r="F1644" s="32"/>
      <c r="G1644" s="31"/>
      <c r="I1644" s="31"/>
      <c r="J1644" s="31"/>
    </row>
    <row r="1645" spans="5:10" x14ac:dyDescent="0.15">
      <c r="E1645" s="31"/>
      <c r="F1645" s="32"/>
      <c r="G1645" s="31"/>
      <c r="I1645" s="31"/>
      <c r="J1645" s="31"/>
    </row>
    <row r="1646" spans="5:10" x14ac:dyDescent="0.15">
      <c r="E1646" s="31"/>
      <c r="F1646" s="32"/>
      <c r="G1646" s="31"/>
      <c r="I1646" s="31"/>
      <c r="J1646" s="31"/>
    </row>
    <row r="1647" spans="5:10" x14ac:dyDescent="0.15">
      <c r="E1647" s="31"/>
      <c r="F1647" s="32"/>
      <c r="G1647" s="31"/>
      <c r="I1647" s="31"/>
      <c r="J1647" s="31"/>
    </row>
    <row r="1648" spans="5:10" x14ac:dyDescent="0.15">
      <c r="E1648" s="31"/>
      <c r="F1648" s="32"/>
      <c r="G1648" s="31"/>
      <c r="I1648" s="31"/>
      <c r="J1648" s="31"/>
    </row>
    <row r="1649" spans="5:10" x14ac:dyDescent="0.15">
      <c r="E1649" s="31"/>
      <c r="F1649" s="32"/>
      <c r="G1649" s="31"/>
      <c r="I1649" s="31"/>
      <c r="J1649" s="31"/>
    </row>
    <row r="1650" spans="5:10" x14ac:dyDescent="0.15">
      <c r="E1650" s="31"/>
      <c r="F1650" s="32"/>
      <c r="G1650" s="31"/>
      <c r="I1650" s="31"/>
      <c r="J1650" s="31"/>
    </row>
    <row r="1651" spans="5:10" x14ac:dyDescent="0.15">
      <c r="E1651" s="31"/>
      <c r="F1651" s="32"/>
      <c r="G1651" s="31"/>
      <c r="I1651" s="31"/>
      <c r="J1651" s="31"/>
    </row>
    <row r="1652" spans="5:10" x14ac:dyDescent="0.15">
      <c r="E1652" s="31"/>
      <c r="F1652" s="32"/>
      <c r="G1652" s="31"/>
      <c r="I1652" s="31"/>
      <c r="J1652" s="31"/>
    </row>
    <row r="1653" spans="5:10" x14ac:dyDescent="0.15">
      <c r="E1653" s="31"/>
      <c r="F1653" s="32"/>
      <c r="G1653" s="31"/>
      <c r="I1653" s="31"/>
      <c r="J1653" s="31"/>
    </row>
    <row r="1654" spans="5:10" x14ac:dyDescent="0.15">
      <c r="E1654" s="31"/>
      <c r="F1654" s="32"/>
      <c r="G1654" s="31"/>
      <c r="I1654" s="31"/>
      <c r="J1654" s="31"/>
    </row>
    <row r="1655" spans="5:10" x14ac:dyDescent="0.15">
      <c r="E1655" s="31"/>
      <c r="F1655" s="32"/>
      <c r="G1655" s="31"/>
      <c r="I1655" s="31"/>
      <c r="J1655" s="31"/>
    </row>
    <row r="1656" spans="5:10" x14ac:dyDescent="0.15">
      <c r="E1656" s="31"/>
      <c r="F1656" s="32"/>
      <c r="G1656" s="31"/>
      <c r="I1656" s="31"/>
      <c r="J1656" s="31"/>
    </row>
    <row r="1657" spans="5:10" x14ac:dyDescent="0.15">
      <c r="E1657" s="31"/>
      <c r="F1657" s="32"/>
      <c r="G1657" s="31"/>
      <c r="I1657" s="31"/>
      <c r="J1657" s="31"/>
    </row>
    <row r="1658" spans="5:10" x14ac:dyDescent="0.15">
      <c r="E1658" s="31"/>
      <c r="F1658" s="32"/>
      <c r="G1658" s="31"/>
      <c r="I1658" s="31"/>
      <c r="J1658" s="31"/>
    </row>
    <row r="1659" spans="5:10" x14ac:dyDescent="0.15">
      <c r="E1659" s="31"/>
      <c r="F1659" s="32"/>
      <c r="G1659" s="31"/>
      <c r="I1659" s="31"/>
      <c r="J1659" s="31"/>
    </row>
    <row r="1660" spans="5:10" x14ac:dyDescent="0.15">
      <c r="E1660" s="31"/>
      <c r="F1660" s="32"/>
      <c r="G1660" s="31"/>
      <c r="I1660" s="31"/>
      <c r="J1660" s="31"/>
    </row>
    <row r="1661" spans="5:10" x14ac:dyDescent="0.15">
      <c r="E1661" s="31"/>
      <c r="F1661" s="32"/>
      <c r="G1661" s="31"/>
      <c r="I1661" s="31"/>
      <c r="J1661" s="31"/>
    </row>
    <row r="1662" spans="5:10" x14ac:dyDescent="0.15">
      <c r="E1662" s="31"/>
      <c r="F1662" s="32"/>
      <c r="G1662" s="31"/>
      <c r="I1662" s="31"/>
      <c r="J1662" s="31"/>
    </row>
    <row r="1663" spans="5:10" x14ac:dyDescent="0.15">
      <c r="E1663" s="31"/>
      <c r="F1663" s="32"/>
      <c r="G1663" s="31"/>
      <c r="I1663" s="31"/>
      <c r="J1663" s="31"/>
    </row>
    <row r="1664" spans="5:10" x14ac:dyDescent="0.15">
      <c r="E1664" s="31"/>
      <c r="F1664" s="32"/>
      <c r="G1664" s="31"/>
      <c r="I1664" s="31"/>
      <c r="J1664" s="31"/>
    </row>
    <row r="1665" spans="5:10" x14ac:dyDescent="0.15">
      <c r="E1665" s="31"/>
      <c r="F1665" s="32"/>
      <c r="G1665" s="31"/>
      <c r="I1665" s="31"/>
      <c r="J1665" s="31"/>
    </row>
    <row r="1666" spans="5:10" x14ac:dyDescent="0.15">
      <c r="E1666" s="31"/>
      <c r="F1666" s="32"/>
      <c r="G1666" s="31"/>
      <c r="I1666" s="31"/>
      <c r="J1666" s="31"/>
    </row>
    <row r="1667" spans="5:10" x14ac:dyDescent="0.15">
      <c r="E1667" s="31"/>
      <c r="F1667" s="32"/>
      <c r="G1667" s="31"/>
      <c r="I1667" s="31"/>
      <c r="J1667" s="31"/>
    </row>
    <row r="1668" spans="5:10" x14ac:dyDescent="0.15">
      <c r="E1668" s="31"/>
      <c r="F1668" s="32"/>
      <c r="G1668" s="31"/>
      <c r="I1668" s="31"/>
      <c r="J1668" s="31"/>
    </row>
    <row r="1669" spans="5:10" x14ac:dyDescent="0.15">
      <c r="E1669" s="31"/>
      <c r="F1669" s="32"/>
      <c r="G1669" s="31"/>
      <c r="I1669" s="31"/>
      <c r="J1669" s="31"/>
    </row>
    <row r="1670" spans="5:10" x14ac:dyDescent="0.15">
      <c r="E1670" s="31"/>
      <c r="F1670" s="32"/>
      <c r="G1670" s="31"/>
      <c r="I1670" s="31"/>
      <c r="J1670" s="31"/>
    </row>
    <row r="1671" spans="5:10" x14ac:dyDescent="0.15">
      <c r="E1671" s="31"/>
      <c r="F1671" s="32"/>
      <c r="G1671" s="31"/>
      <c r="I1671" s="31"/>
      <c r="J1671" s="31"/>
    </row>
    <row r="1672" spans="5:10" x14ac:dyDescent="0.15">
      <c r="E1672" s="31"/>
      <c r="F1672" s="32"/>
      <c r="G1672" s="31"/>
      <c r="I1672" s="31"/>
      <c r="J1672" s="31"/>
    </row>
    <row r="1673" spans="5:10" x14ac:dyDescent="0.15">
      <c r="E1673" s="31"/>
      <c r="F1673" s="32"/>
      <c r="G1673" s="31"/>
      <c r="I1673" s="31"/>
      <c r="J1673" s="31"/>
    </row>
    <row r="1674" spans="5:10" x14ac:dyDescent="0.15">
      <c r="E1674" s="31"/>
      <c r="F1674" s="32"/>
      <c r="G1674" s="31"/>
      <c r="I1674" s="31"/>
      <c r="J1674" s="31"/>
    </row>
    <row r="1675" spans="5:10" x14ac:dyDescent="0.15">
      <c r="E1675" s="31"/>
      <c r="F1675" s="32"/>
      <c r="G1675" s="31"/>
      <c r="I1675" s="31"/>
      <c r="J1675" s="31"/>
    </row>
    <row r="1676" spans="5:10" x14ac:dyDescent="0.15">
      <c r="E1676" s="31"/>
      <c r="F1676" s="32"/>
      <c r="G1676" s="31"/>
      <c r="I1676" s="31"/>
      <c r="J1676" s="31"/>
    </row>
    <row r="1677" spans="5:10" x14ac:dyDescent="0.15">
      <c r="E1677" s="31"/>
      <c r="F1677" s="32"/>
      <c r="G1677" s="31"/>
      <c r="I1677" s="31"/>
      <c r="J1677" s="31"/>
    </row>
    <row r="1678" spans="5:10" x14ac:dyDescent="0.15">
      <c r="E1678" s="31"/>
      <c r="F1678" s="32"/>
      <c r="G1678" s="31"/>
      <c r="I1678" s="31"/>
      <c r="J1678" s="31"/>
    </row>
    <row r="1679" spans="5:10" x14ac:dyDescent="0.15">
      <c r="E1679" s="31"/>
      <c r="F1679" s="32"/>
      <c r="G1679" s="31"/>
      <c r="I1679" s="31"/>
      <c r="J1679" s="31"/>
    </row>
    <row r="1680" spans="5:10" x14ac:dyDescent="0.15">
      <c r="E1680" s="31"/>
      <c r="F1680" s="32"/>
      <c r="G1680" s="31"/>
      <c r="I1680" s="31"/>
      <c r="J1680" s="31"/>
    </row>
    <row r="1681" spans="5:10" x14ac:dyDescent="0.15">
      <c r="E1681" s="31"/>
      <c r="F1681" s="32"/>
      <c r="G1681" s="31"/>
      <c r="I1681" s="31"/>
      <c r="J1681" s="31"/>
    </row>
    <row r="1682" spans="5:10" x14ac:dyDescent="0.15">
      <c r="E1682" s="31"/>
      <c r="F1682" s="32"/>
      <c r="G1682" s="31"/>
      <c r="I1682" s="31"/>
      <c r="J1682" s="31"/>
    </row>
    <row r="1683" spans="5:10" x14ac:dyDescent="0.15">
      <c r="E1683" s="31"/>
      <c r="F1683" s="32"/>
      <c r="G1683" s="31"/>
      <c r="I1683" s="31"/>
      <c r="J1683" s="31"/>
    </row>
    <row r="1684" spans="5:10" x14ac:dyDescent="0.15">
      <c r="E1684" s="31"/>
      <c r="F1684" s="32"/>
      <c r="G1684" s="31"/>
      <c r="I1684" s="31"/>
      <c r="J1684" s="31"/>
    </row>
    <row r="1685" spans="5:10" x14ac:dyDescent="0.15">
      <c r="E1685" s="31"/>
      <c r="F1685" s="32"/>
      <c r="G1685" s="31"/>
      <c r="I1685" s="31"/>
      <c r="J1685" s="31"/>
    </row>
    <row r="1686" spans="5:10" x14ac:dyDescent="0.15">
      <c r="E1686" s="31"/>
      <c r="F1686" s="32"/>
      <c r="G1686" s="31"/>
      <c r="I1686" s="31"/>
      <c r="J1686" s="31"/>
    </row>
    <row r="1687" spans="5:10" x14ac:dyDescent="0.15">
      <c r="E1687" s="31"/>
      <c r="F1687" s="32"/>
      <c r="G1687" s="31"/>
      <c r="I1687" s="31"/>
      <c r="J1687" s="31"/>
    </row>
    <row r="1688" spans="5:10" x14ac:dyDescent="0.15">
      <c r="E1688" s="31"/>
      <c r="F1688" s="32"/>
      <c r="G1688" s="31"/>
      <c r="I1688" s="31"/>
      <c r="J1688" s="31"/>
    </row>
    <row r="1689" spans="5:10" x14ac:dyDescent="0.15">
      <c r="E1689" s="31"/>
      <c r="F1689" s="32"/>
      <c r="G1689" s="31"/>
      <c r="I1689" s="31"/>
      <c r="J1689" s="31"/>
    </row>
    <row r="1690" spans="5:10" x14ac:dyDescent="0.15">
      <c r="E1690" s="31"/>
      <c r="F1690" s="32"/>
      <c r="G1690" s="31"/>
      <c r="I1690" s="31"/>
      <c r="J1690" s="31"/>
    </row>
    <row r="1691" spans="5:10" x14ac:dyDescent="0.15">
      <c r="E1691" s="31"/>
      <c r="F1691" s="32"/>
      <c r="G1691" s="31"/>
      <c r="I1691" s="31"/>
      <c r="J1691" s="31"/>
    </row>
    <row r="1692" spans="5:10" x14ac:dyDescent="0.15">
      <c r="E1692" s="31"/>
      <c r="F1692" s="32"/>
      <c r="G1692" s="31"/>
      <c r="I1692" s="31"/>
      <c r="J1692" s="31"/>
    </row>
    <row r="1693" spans="5:10" x14ac:dyDescent="0.15">
      <c r="E1693" s="31"/>
      <c r="F1693" s="32"/>
      <c r="G1693" s="31"/>
      <c r="I1693" s="31"/>
      <c r="J1693" s="31"/>
    </row>
    <row r="1694" spans="5:10" x14ac:dyDescent="0.15">
      <c r="E1694" s="31"/>
      <c r="F1694" s="32"/>
      <c r="G1694" s="31"/>
      <c r="I1694" s="31"/>
      <c r="J1694" s="31"/>
    </row>
    <row r="1695" spans="5:10" x14ac:dyDescent="0.15">
      <c r="E1695" s="31"/>
      <c r="F1695" s="32"/>
      <c r="G1695" s="31"/>
      <c r="I1695" s="31"/>
      <c r="J1695" s="31"/>
    </row>
    <row r="1696" spans="5:10" x14ac:dyDescent="0.15">
      <c r="E1696" s="31"/>
      <c r="F1696" s="32"/>
      <c r="G1696" s="31"/>
      <c r="I1696" s="31"/>
      <c r="J1696" s="31"/>
    </row>
    <row r="1697" spans="5:10" x14ac:dyDescent="0.15">
      <c r="E1697" s="31"/>
      <c r="F1697" s="32"/>
      <c r="G1697" s="31"/>
      <c r="I1697" s="31"/>
      <c r="J1697" s="31"/>
    </row>
    <row r="1698" spans="5:10" x14ac:dyDescent="0.15">
      <c r="E1698" s="31"/>
      <c r="F1698" s="32"/>
      <c r="G1698" s="31"/>
      <c r="I1698" s="31"/>
      <c r="J1698" s="31"/>
    </row>
    <row r="1699" spans="5:10" x14ac:dyDescent="0.15">
      <c r="E1699" s="31"/>
      <c r="F1699" s="32"/>
      <c r="G1699" s="31"/>
      <c r="I1699" s="31"/>
      <c r="J1699" s="31"/>
    </row>
    <row r="1700" spans="5:10" x14ac:dyDescent="0.15">
      <c r="E1700" s="31"/>
      <c r="F1700" s="32"/>
      <c r="G1700" s="31"/>
      <c r="I1700" s="31"/>
      <c r="J1700" s="31"/>
    </row>
    <row r="1701" spans="5:10" x14ac:dyDescent="0.15">
      <c r="E1701" s="31"/>
      <c r="F1701" s="32"/>
      <c r="G1701" s="31"/>
      <c r="I1701" s="31"/>
      <c r="J1701" s="31"/>
    </row>
    <row r="1702" spans="5:10" x14ac:dyDescent="0.15">
      <c r="E1702" s="31"/>
      <c r="F1702" s="32"/>
      <c r="G1702" s="31"/>
      <c r="I1702" s="31"/>
      <c r="J1702" s="31"/>
    </row>
    <row r="1703" spans="5:10" x14ac:dyDescent="0.15">
      <c r="E1703" s="31"/>
      <c r="F1703" s="32"/>
      <c r="G1703" s="31"/>
      <c r="I1703" s="31"/>
      <c r="J1703" s="31"/>
    </row>
    <row r="1704" spans="5:10" x14ac:dyDescent="0.15">
      <c r="E1704" s="31"/>
      <c r="F1704" s="32"/>
      <c r="G1704" s="31"/>
      <c r="I1704" s="31"/>
      <c r="J1704" s="31"/>
    </row>
    <row r="1705" spans="5:10" x14ac:dyDescent="0.15">
      <c r="E1705" s="31"/>
      <c r="F1705" s="32"/>
      <c r="G1705" s="31"/>
      <c r="I1705" s="31"/>
      <c r="J1705" s="31"/>
    </row>
    <row r="1706" spans="5:10" x14ac:dyDescent="0.15">
      <c r="E1706" s="31"/>
      <c r="F1706" s="32"/>
      <c r="G1706" s="31"/>
      <c r="I1706" s="31"/>
      <c r="J1706" s="31"/>
    </row>
    <row r="1707" spans="5:10" x14ac:dyDescent="0.15">
      <c r="E1707" s="31"/>
      <c r="F1707" s="32"/>
      <c r="G1707" s="31"/>
      <c r="I1707" s="31"/>
      <c r="J1707" s="31"/>
    </row>
    <row r="1708" spans="5:10" x14ac:dyDescent="0.15">
      <c r="E1708" s="31"/>
      <c r="F1708" s="32"/>
      <c r="G1708" s="31"/>
      <c r="I1708" s="31"/>
      <c r="J1708" s="31"/>
    </row>
    <row r="1709" spans="5:10" x14ac:dyDescent="0.15">
      <c r="E1709" s="31"/>
      <c r="F1709" s="32"/>
      <c r="G1709" s="31"/>
      <c r="I1709" s="31"/>
      <c r="J1709" s="31"/>
    </row>
    <row r="1710" spans="5:10" x14ac:dyDescent="0.15">
      <c r="E1710" s="31"/>
      <c r="F1710" s="32"/>
      <c r="G1710" s="31"/>
      <c r="I1710" s="31"/>
      <c r="J1710" s="31"/>
    </row>
    <row r="1711" spans="5:10" x14ac:dyDescent="0.15">
      <c r="E1711" s="31"/>
      <c r="F1711" s="32"/>
      <c r="G1711" s="31"/>
      <c r="I1711" s="31"/>
      <c r="J1711" s="31"/>
    </row>
    <row r="1712" spans="5:10" x14ac:dyDescent="0.15">
      <c r="E1712" s="31"/>
      <c r="F1712" s="32"/>
      <c r="G1712" s="31"/>
      <c r="I1712" s="31"/>
      <c r="J1712" s="31"/>
    </row>
    <row r="1713" spans="5:10" x14ac:dyDescent="0.15">
      <c r="E1713" s="31"/>
      <c r="F1713" s="32"/>
      <c r="G1713" s="31"/>
      <c r="I1713" s="31"/>
      <c r="J1713" s="31"/>
    </row>
    <row r="1714" spans="5:10" x14ac:dyDescent="0.15">
      <c r="E1714" s="31"/>
      <c r="F1714" s="32"/>
      <c r="G1714" s="31"/>
      <c r="I1714" s="31"/>
      <c r="J1714" s="31"/>
    </row>
    <row r="1715" spans="5:10" x14ac:dyDescent="0.15">
      <c r="E1715" s="31"/>
      <c r="F1715" s="32"/>
      <c r="G1715" s="31"/>
      <c r="I1715" s="31"/>
      <c r="J1715" s="31"/>
    </row>
    <row r="1716" spans="5:10" x14ac:dyDescent="0.15">
      <c r="E1716" s="31"/>
      <c r="F1716" s="32"/>
      <c r="G1716" s="31"/>
      <c r="I1716" s="31"/>
      <c r="J1716" s="31"/>
    </row>
    <row r="1717" spans="5:10" x14ac:dyDescent="0.15">
      <c r="E1717" s="31"/>
      <c r="F1717" s="32"/>
      <c r="G1717" s="31"/>
      <c r="I1717" s="31"/>
      <c r="J1717" s="31"/>
    </row>
    <row r="1718" spans="5:10" x14ac:dyDescent="0.15">
      <c r="E1718" s="31"/>
      <c r="F1718" s="32"/>
      <c r="G1718" s="31"/>
      <c r="I1718" s="31"/>
      <c r="J1718" s="31"/>
    </row>
    <row r="1719" spans="5:10" x14ac:dyDescent="0.15">
      <c r="E1719" s="31"/>
      <c r="F1719" s="32"/>
      <c r="G1719" s="31"/>
      <c r="I1719" s="31"/>
      <c r="J1719" s="31"/>
    </row>
    <row r="1720" spans="5:10" x14ac:dyDescent="0.15">
      <c r="E1720" s="31"/>
      <c r="F1720" s="32"/>
      <c r="G1720" s="31"/>
      <c r="I1720" s="31"/>
      <c r="J1720" s="31"/>
    </row>
    <row r="1721" spans="5:10" x14ac:dyDescent="0.15">
      <c r="E1721" s="31"/>
      <c r="F1721" s="32"/>
      <c r="G1721" s="31"/>
      <c r="I1721" s="31"/>
      <c r="J1721" s="31"/>
    </row>
    <row r="1722" spans="5:10" x14ac:dyDescent="0.15">
      <c r="E1722" s="31"/>
      <c r="F1722" s="32"/>
      <c r="G1722" s="31"/>
      <c r="I1722" s="31"/>
      <c r="J1722" s="31"/>
    </row>
    <row r="1723" spans="5:10" x14ac:dyDescent="0.15">
      <c r="E1723" s="31"/>
      <c r="F1723" s="32"/>
      <c r="G1723" s="31"/>
      <c r="I1723" s="31"/>
      <c r="J1723" s="31"/>
    </row>
    <row r="1724" spans="5:10" x14ac:dyDescent="0.15">
      <c r="E1724" s="31"/>
      <c r="F1724" s="32"/>
      <c r="G1724" s="31"/>
      <c r="I1724" s="31"/>
      <c r="J1724" s="31"/>
    </row>
    <row r="1725" spans="5:10" x14ac:dyDescent="0.15">
      <c r="E1725" s="31"/>
      <c r="F1725" s="32"/>
      <c r="G1725" s="31"/>
      <c r="I1725" s="31"/>
      <c r="J1725" s="31"/>
    </row>
    <row r="1726" spans="5:10" x14ac:dyDescent="0.15">
      <c r="E1726" s="31"/>
      <c r="F1726" s="32"/>
      <c r="G1726" s="31"/>
      <c r="I1726" s="31"/>
      <c r="J1726" s="31"/>
    </row>
    <row r="1727" spans="5:10" x14ac:dyDescent="0.15">
      <c r="E1727" s="31"/>
      <c r="F1727" s="32"/>
      <c r="G1727" s="31"/>
      <c r="I1727" s="31"/>
      <c r="J1727" s="31"/>
    </row>
    <row r="1728" spans="5:10" x14ac:dyDescent="0.15">
      <c r="E1728" s="31"/>
      <c r="F1728" s="32"/>
      <c r="G1728" s="31"/>
      <c r="I1728" s="31"/>
      <c r="J1728" s="31"/>
    </row>
    <row r="1729" spans="5:10" x14ac:dyDescent="0.15">
      <c r="E1729" s="31"/>
      <c r="F1729" s="32"/>
      <c r="G1729" s="31"/>
      <c r="I1729" s="31"/>
      <c r="J1729" s="31"/>
    </row>
    <row r="1730" spans="5:10" x14ac:dyDescent="0.15">
      <c r="E1730" s="31"/>
      <c r="F1730" s="32"/>
      <c r="G1730" s="31"/>
      <c r="I1730" s="31"/>
      <c r="J1730" s="31"/>
    </row>
    <row r="1731" spans="5:10" x14ac:dyDescent="0.15">
      <c r="E1731" s="31"/>
      <c r="F1731" s="32"/>
      <c r="G1731" s="31"/>
      <c r="I1731" s="31"/>
      <c r="J1731" s="31"/>
    </row>
    <row r="1732" spans="5:10" x14ac:dyDescent="0.15">
      <c r="E1732" s="31"/>
      <c r="F1732" s="32"/>
      <c r="G1732" s="31"/>
      <c r="I1732" s="31"/>
      <c r="J1732" s="31"/>
    </row>
    <row r="1733" spans="5:10" x14ac:dyDescent="0.15">
      <c r="E1733" s="31"/>
      <c r="F1733" s="32"/>
      <c r="G1733" s="31"/>
      <c r="I1733" s="31"/>
      <c r="J1733" s="31"/>
    </row>
    <row r="1734" spans="5:10" x14ac:dyDescent="0.15">
      <c r="E1734" s="31"/>
      <c r="F1734" s="32"/>
      <c r="G1734" s="31"/>
      <c r="I1734" s="31"/>
      <c r="J1734" s="31"/>
    </row>
    <row r="1735" spans="5:10" x14ac:dyDescent="0.15">
      <c r="E1735" s="31"/>
      <c r="F1735" s="32"/>
      <c r="G1735" s="31"/>
      <c r="I1735" s="31"/>
      <c r="J1735" s="31"/>
    </row>
    <row r="1736" spans="5:10" x14ac:dyDescent="0.15">
      <c r="E1736" s="31"/>
      <c r="F1736" s="32"/>
      <c r="G1736" s="31"/>
      <c r="I1736" s="31"/>
      <c r="J1736" s="31"/>
    </row>
    <row r="1737" spans="5:10" x14ac:dyDescent="0.15">
      <c r="E1737" s="31"/>
      <c r="F1737" s="32"/>
      <c r="G1737" s="31"/>
      <c r="I1737" s="31"/>
      <c r="J1737" s="31"/>
    </row>
    <row r="1738" spans="5:10" x14ac:dyDescent="0.15">
      <c r="E1738" s="31"/>
      <c r="F1738" s="32"/>
      <c r="G1738" s="31"/>
      <c r="I1738" s="31"/>
      <c r="J1738" s="31"/>
    </row>
    <row r="1739" spans="5:10" x14ac:dyDescent="0.15">
      <c r="E1739" s="31"/>
      <c r="F1739" s="32"/>
      <c r="G1739" s="31"/>
      <c r="I1739" s="31"/>
      <c r="J1739" s="31"/>
    </row>
    <row r="1740" spans="5:10" x14ac:dyDescent="0.15">
      <c r="E1740" s="31"/>
      <c r="F1740" s="32"/>
      <c r="G1740" s="31"/>
      <c r="I1740" s="31"/>
      <c r="J1740" s="31"/>
    </row>
    <row r="1741" spans="5:10" x14ac:dyDescent="0.15">
      <c r="E1741" s="31"/>
      <c r="F1741" s="32"/>
      <c r="G1741" s="31"/>
      <c r="I1741" s="31"/>
      <c r="J1741" s="31"/>
    </row>
    <row r="1742" spans="5:10" x14ac:dyDescent="0.15">
      <c r="E1742" s="31"/>
      <c r="F1742" s="32"/>
      <c r="G1742" s="31"/>
      <c r="I1742" s="31"/>
      <c r="J1742" s="31"/>
    </row>
    <row r="1743" spans="5:10" x14ac:dyDescent="0.15">
      <c r="E1743" s="31"/>
      <c r="F1743" s="32"/>
      <c r="G1743" s="31"/>
      <c r="I1743" s="31"/>
      <c r="J1743" s="31"/>
    </row>
    <row r="1744" spans="5:10" x14ac:dyDescent="0.15">
      <c r="E1744" s="31"/>
      <c r="F1744" s="32"/>
      <c r="G1744" s="31"/>
      <c r="I1744" s="31"/>
      <c r="J1744" s="31"/>
    </row>
    <row r="1745" spans="5:10" x14ac:dyDescent="0.15">
      <c r="E1745" s="31"/>
      <c r="F1745" s="32"/>
      <c r="G1745" s="31"/>
      <c r="I1745" s="31"/>
      <c r="J1745" s="31"/>
    </row>
    <row r="1746" spans="5:10" x14ac:dyDescent="0.15">
      <c r="E1746" s="31"/>
      <c r="F1746" s="32"/>
      <c r="G1746" s="31"/>
      <c r="I1746" s="31"/>
      <c r="J1746" s="31"/>
    </row>
    <row r="1747" spans="5:10" x14ac:dyDescent="0.15">
      <c r="E1747" s="31"/>
      <c r="F1747" s="32"/>
      <c r="G1747" s="31"/>
      <c r="I1747" s="31"/>
      <c r="J1747" s="31"/>
    </row>
    <row r="1748" spans="5:10" x14ac:dyDescent="0.15">
      <c r="E1748" s="31"/>
      <c r="F1748" s="32"/>
      <c r="G1748" s="31"/>
      <c r="I1748" s="31"/>
      <c r="J1748" s="31"/>
    </row>
    <row r="1749" spans="5:10" x14ac:dyDescent="0.15">
      <c r="E1749" s="31"/>
      <c r="F1749" s="32"/>
      <c r="G1749" s="31"/>
      <c r="I1749" s="31"/>
      <c r="J1749" s="31"/>
    </row>
    <row r="1750" spans="5:10" x14ac:dyDescent="0.15">
      <c r="E1750" s="31"/>
      <c r="F1750" s="32"/>
      <c r="G1750" s="31"/>
      <c r="I1750" s="31"/>
      <c r="J1750" s="31"/>
    </row>
    <row r="1751" spans="5:10" x14ac:dyDescent="0.15">
      <c r="E1751" s="31"/>
      <c r="F1751" s="32"/>
      <c r="G1751" s="31"/>
      <c r="I1751" s="31"/>
      <c r="J1751" s="31"/>
    </row>
    <row r="1752" spans="5:10" x14ac:dyDescent="0.15">
      <c r="E1752" s="31"/>
      <c r="F1752" s="32"/>
      <c r="G1752" s="31"/>
      <c r="I1752" s="31"/>
      <c r="J1752" s="31"/>
    </row>
    <row r="1753" spans="5:10" x14ac:dyDescent="0.15">
      <c r="E1753" s="31"/>
      <c r="F1753" s="32"/>
      <c r="G1753" s="31"/>
      <c r="I1753" s="31"/>
      <c r="J1753" s="31"/>
    </row>
    <row r="1754" spans="5:10" x14ac:dyDescent="0.15">
      <c r="E1754" s="31"/>
      <c r="F1754" s="32"/>
      <c r="G1754" s="31"/>
      <c r="I1754" s="31"/>
      <c r="J1754" s="31"/>
    </row>
    <row r="1755" spans="5:10" x14ac:dyDescent="0.15">
      <c r="E1755" s="31"/>
      <c r="F1755" s="32"/>
      <c r="G1755" s="31"/>
      <c r="I1755" s="31"/>
      <c r="J1755" s="31"/>
    </row>
    <row r="1756" spans="5:10" x14ac:dyDescent="0.15">
      <c r="E1756" s="31"/>
      <c r="F1756" s="32"/>
      <c r="G1756" s="31"/>
      <c r="I1756" s="31"/>
      <c r="J1756" s="31"/>
    </row>
    <row r="1757" spans="5:10" x14ac:dyDescent="0.15">
      <c r="E1757" s="31"/>
      <c r="F1757" s="32"/>
      <c r="G1757" s="31"/>
      <c r="I1757" s="31"/>
      <c r="J1757" s="31"/>
    </row>
    <row r="1758" spans="5:10" x14ac:dyDescent="0.15">
      <c r="E1758" s="31"/>
      <c r="F1758" s="32"/>
      <c r="G1758" s="31"/>
      <c r="I1758" s="31"/>
      <c r="J1758" s="31"/>
    </row>
    <row r="1759" spans="5:10" x14ac:dyDescent="0.15">
      <c r="E1759" s="31"/>
      <c r="F1759" s="32"/>
      <c r="G1759" s="31"/>
      <c r="I1759" s="31"/>
      <c r="J1759" s="31"/>
    </row>
    <row r="1760" spans="5:10" x14ac:dyDescent="0.15">
      <c r="E1760" s="31"/>
      <c r="F1760" s="32"/>
      <c r="G1760" s="31"/>
      <c r="I1760" s="31"/>
      <c r="J1760" s="31"/>
    </row>
    <row r="1761" spans="5:10" x14ac:dyDescent="0.15">
      <c r="E1761" s="31"/>
      <c r="F1761" s="32"/>
      <c r="G1761" s="31"/>
      <c r="I1761" s="31"/>
      <c r="J1761" s="31"/>
    </row>
    <row r="1762" spans="5:10" x14ac:dyDescent="0.15">
      <c r="E1762" s="31"/>
      <c r="F1762" s="32"/>
      <c r="G1762" s="31"/>
      <c r="I1762" s="31"/>
      <c r="J1762" s="31"/>
    </row>
    <row r="1763" spans="5:10" x14ac:dyDescent="0.15">
      <c r="E1763" s="31"/>
      <c r="F1763" s="32"/>
      <c r="G1763" s="31"/>
      <c r="I1763" s="31"/>
      <c r="J1763" s="31"/>
    </row>
    <row r="1764" spans="5:10" x14ac:dyDescent="0.15">
      <c r="E1764" s="31"/>
      <c r="F1764" s="32"/>
      <c r="G1764" s="31"/>
      <c r="I1764" s="31"/>
      <c r="J1764" s="31"/>
    </row>
    <row r="1765" spans="5:10" x14ac:dyDescent="0.15">
      <c r="E1765" s="31"/>
      <c r="F1765" s="32"/>
      <c r="G1765" s="31"/>
      <c r="I1765" s="31"/>
      <c r="J1765" s="31"/>
    </row>
    <row r="1766" spans="5:10" x14ac:dyDescent="0.15">
      <c r="E1766" s="31"/>
      <c r="F1766" s="32"/>
      <c r="G1766" s="31"/>
      <c r="I1766" s="31"/>
      <c r="J1766" s="31"/>
    </row>
    <row r="1767" spans="5:10" x14ac:dyDescent="0.15">
      <c r="E1767" s="31"/>
      <c r="F1767" s="32"/>
      <c r="G1767" s="31"/>
      <c r="I1767" s="31"/>
      <c r="J1767" s="31"/>
    </row>
    <row r="1768" spans="5:10" x14ac:dyDescent="0.15">
      <c r="E1768" s="31"/>
      <c r="F1768" s="32"/>
      <c r="G1768" s="31"/>
      <c r="I1768" s="31"/>
      <c r="J1768" s="31"/>
    </row>
    <row r="1769" spans="5:10" x14ac:dyDescent="0.15">
      <c r="E1769" s="31"/>
      <c r="F1769" s="32"/>
      <c r="G1769" s="31"/>
      <c r="I1769" s="31"/>
      <c r="J1769" s="31"/>
    </row>
    <row r="1770" spans="5:10" x14ac:dyDescent="0.15">
      <c r="E1770" s="31"/>
      <c r="F1770" s="32"/>
      <c r="G1770" s="31"/>
      <c r="I1770" s="31"/>
      <c r="J1770" s="31"/>
    </row>
    <row r="1771" spans="5:10" x14ac:dyDescent="0.15">
      <c r="E1771" s="31"/>
      <c r="F1771" s="32"/>
      <c r="G1771" s="31"/>
      <c r="I1771" s="31"/>
      <c r="J1771" s="31"/>
    </row>
    <row r="1772" spans="5:10" x14ac:dyDescent="0.15">
      <c r="E1772" s="31"/>
      <c r="F1772" s="32"/>
      <c r="G1772" s="31"/>
      <c r="I1772" s="31"/>
      <c r="J1772" s="31"/>
    </row>
    <row r="1773" spans="5:10" x14ac:dyDescent="0.15">
      <c r="E1773" s="31"/>
      <c r="F1773" s="32"/>
      <c r="G1773" s="31"/>
      <c r="I1773" s="31"/>
      <c r="J1773" s="31"/>
    </row>
    <row r="1774" spans="5:10" x14ac:dyDescent="0.15">
      <c r="E1774" s="31"/>
      <c r="F1774" s="32"/>
      <c r="G1774" s="31"/>
      <c r="I1774" s="31"/>
      <c r="J1774" s="31"/>
    </row>
    <row r="1775" spans="5:10" x14ac:dyDescent="0.15">
      <c r="E1775" s="31"/>
      <c r="F1775" s="32"/>
      <c r="G1775" s="31"/>
      <c r="I1775" s="31"/>
      <c r="J1775" s="31"/>
    </row>
    <row r="1776" spans="5:10" x14ac:dyDescent="0.15">
      <c r="E1776" s="31"/>
      <c r="F1776" s="32"/>
      <c r="G1776" s="31"/>
      <c r="I1776" s="31"/>
      <c r="J1776" s="31"/>
    </row>
    <row r="1777" spans="5:10" x14ac:dyDescent="0.15">
      <c r="E1777" s="31"/>
      <c r="F1777" s="32"/>
      <c r="G1777" s="31"/>
      <c r="I1777" s="31"/>
      <c r="J1777" s="31"/>
    </row>
    <row r="1778" spans="5:10" x14ac:dyDescent="0.15">
      <c r="E1778" s="31"/>
      <c r="F1778" s="32"/>
      <c r="G1778" s="31"/>
      <c r="I1778" s="31"/>
      <c r="J1778" s="31"/>
    </row>
    <row r="1779" spans="5:10" x14ac:dyDescent="0.15">
      <c r="E1779" s="31"/>
      <c r="F1779" s="32"/>
      <c r="G1779" s="31"/>
      <c r="I1779" s="31"/>
      <c r="J1779" s="31"/>
    </row>
    <row r="1780" spans="5:10" x14ac:dyDescent="0.15">
      <c r="E1780" s="31"/>
      <c r="F1780" s="32"/>
      <c r="G1780" s="31"/>
      <c r="I1780" s="31"/>
      <c r="J1780" s="31"/>
    </row>
    <row r="1781" spans="5:10" x14ac:dyDescent="0.15">
      <c r="E1781" s="31"/>
      <c r="F1781" s="32"/>
      <c r="G1781" s="31"/>
      <c r="I1781" s="31"/>
      <c r="J1781" s="31"/>
    </row>
    <row r="1782" spans="5:10" x14ac:dyDescent="0.15">
      <c r="E1782" s="31"/>
      <c r="F1782" s="32"/>
      <c r="G1782" s="31"/>
      <c r="I1782" s="31"/>
      <c r="J1782" s="31"/>
    </row>
    <row r="1783" spans="5:10" x14ac:dyDescent="0.15">
      <c r="E1783" s="31"/>
      <c r="F1783" s="32"/>
      <c r="G1783" s="31"/>
      <c r="I1783" s="31"/>
      <c r="J1783" s="31"/>
    </row>
    <row r="1784" spans="5:10" x14ac:dyDescent="0.15">
      <c r="E1784" s="31"/>
      <c r="F1784" s="32"/>
      <c r="G1784" s="31"/>
      <c r="I1784" s="31"/>
      <c r="J1784" s="31"/>
    </row>
    <row r="1785" spans="5:10" x14ac:dyDescent="0.15">
      <c r="E1785" s="31"/>
      <c r="F1785" s="32"/>
      <c r="G1785" s="31"/>
      <c r="I1785" s="31"/>
      <c r="J1785" s="31"/>
    </row>
    <row r="1786" spans="5:10" x14ac:dyDescent="0.15">
      <c r="E1786" s="31"/>
      <c r="F1786" s="32"/>
      <c r="G1786" s="31"/>
      <c r="I1786" s="31"/>
      <c r="J1786" s="31"/>
    </row>
    <row r="1787" spans="5:10" x14ac:dyDescent="0.15">
      <c r="E1787" s="31"/>
      <c r="F1787" s="32"/>
      <c r="G1787" s="31"/>
      <c r="I1787" s="31"/>
      <c r="J1787" s="31"/>
    </row>
    <row r="1788" spans="5:10" x14ac:dyDescent="0.15">
      <c r="E1788" s="31"/>
      <c r="F1788" s="32"/>
      <c r="G1788" s="31"/>
      <c r="I1788" s="31"/>
      <c r="J1788" s="31"/>
    </row>
    <row r="1789" spans="5:10" x14ac:dyDescent="0.15">
      <c r="E1789" s="31"/>
      <c r="F1789" s="32"/>
      <c r="G1789" s="31"/>
      <c r="I1789" s="31"/>
      <c r="J1789" s="31"/>
    </row>
    <row r="1790" spans="5:10" x14ac:dyDescent="0.15">
      <c r="E1790" s="31"/>
      <c r="F1790" s="32"/>
      <c r="G1790" s="31"/>
      <c r="I1790" s="31"/>
      <c r="J1790" s="31"/>
    </row>
    <row r="1791" spans="5:10" x14ac:dyDescent="0.15">
      <c r="E1791" s="31"/>
      <c r="F1791" s="32"/>
      <c r="G1791" s="31"/>
      <c r="I1791" s="31"/>
      <c r="J1791" s="31"/>
    </row>
    <row r="1792" spans="5:10" x14ac:dyDescent="0.15">
      <c r="E1792" s="31"/>
      <c r="F1792" s="32"/>
      <c r="G1792" s="31"/>
      <c r="I1792" s="31"/>
      <c r="J1792" s="31"/>
    </row>
    <row r="1793" spans="5:10" x14ac:dyDescent="0.15">
      <c r="E1793" s="31"/>
      <c r="F1793" s="32"/>
      <c r="G1793" s="31"/>
      <c r="I1793" s="31"/>
      <c r="J1793" s="31"/>
    </row>
    <row r="1794" spans="5:10" x14ac:dyDescent="0.15">
      <c r="E1794" s="31"/>
      <c r="F1794" s="32"/>
      <c r="G1794" s="31"/>
      <c r="I1794" s="31"/>
      <c r="J1794" s="31"/>
    </row>
    <row r="1795" spans="5:10" x14ac:dyDescent="0.15">
      <c r="E1795" s="31"/>
      <c r="F1795" s="32"/>
      <c r="G1795" s="31"/>
      <c r="I1795" s="31"/>
      <c r="J1795" s="31"/>
    </row>
    <row r="1796" spans="5:10" x14ac:dyDescent="0.15">
      <c r="E1796" s="31"/>
      <c r="F1796" s="32"/>
      <c r="G1796" s="31"/>
      <c r="I1796" s="31"/>
      <c r="J1796" s="31"/>
    </row>
    <row r="1797" spans="5:10" x14ac:dyDescent="0.15">
      <c r="E1797" s="31"/>
      <c r="F1797" s="32"/>
      <c r="G1797" s="31"/>
      <c r="I1797" s="31"/>
      <c r="J1797" s="31"/>
    </row>
    <row r="1798" spans="5:10" x14ac:dyDescent="0.15">
      <c r="E1798" s="31"/>
      <c r="F1798" s="32"/>
      <c r="G1798" s="31"/>
      <c r="I1798" s="31"/>
      <c r="J1798" s="31"/>
    </row>
    <row r="1799" spans="5:10" x14ac:dyDescent="0.15">
      <c r="E1799" s="31"/>
      <c r="F1799" s="32"/>
      <c r="G1799" s="31"/>
      <c r="I1799" s="31"/>
      <c r="J1799" s="31"/>
    </row>
    <row r="1800" spans="5:10" x14ac:dyDescent="0.15">
      <c r="E1800" s="31"/>
      <c r="F1800" s="32"/>
      <c r="G1800" s="31"/>
      <c r="I1800" s="31"/>
      <c r="J1800" s="31"/>
    </row>
    <row r="1801" spans="5:10" x14ac:dyDescent="0.15">
      <c r="E1801" s="31"/>
      <c r="F1801" s="32"/>
      <c r="G1801" s="31"/>
      <c r="I1801" s="31"/>
      <c r="J1801" s="31"/>
    </row>
    <row r="1802" spans="5:10" x14ac:dyDescent="0.15">
      <c r="E1802" s="31"/>
      <c r="F1802" s="32"/>
      <c r="G1802" s="31"/>
      <c r="I1802" s="31"/>
      <c r="J1802" s="31"/>
    </row>
    <row r="1803" spans="5:10" x14ac:dyDescent="0.15">
      <c r="E1803" s="31"/>
      <c r="F1803" s="32"/>
      <c r="G1803" s="31"/>
      <c r="I1803" s="31"/>
      <c r="J1803" s="31"/>
    </row>
    <row r="1804" spans="5:10" x14ac:dyDescent="0.15">
      <c r="E1804" s="31"/>
      <c r="F1804" s="32"/>
      <c r="G1804" s="31"/>
      <c r="I1804" s="31"/>
      <c r="J1804" s="31"/>
    </row>
    <row r="1805" spans="5:10" x14ac:dyDescent="0.15">
      <c r="E1805" s="31"/>
      <c r="F1805" s="32"/>
      <c r="G1805" s="31"/>
      <c r="I1805" s="31"/>
      <c r="J1805" s="31"/>
    </row>
    <row r="1806" spans="5:10" x14ac:dyDescent="0.15">
      <c r="E1806" s="31"/>
      <c r="F1806" s="32"/>
      <c r="G1806" s="31"/>
      <c r="I1806" s="31"/>
      <c r="J1806" s="31"/>
    </row>
    <row r="1807" spans="5:10" x14ac:dyDescent="0.15">
      <c r="E1807" s="31"/>
      <c r="F1807" s="32"/>
      <c r="G1807" s="31"/>
      <c r="I1807" s="31"/>
      <c r="J1807" s="31"/>
    </row>
    <row r="1808" spans="5:10" x14ac:dyDescent="0.15">
      <c r="E1808" s="31"/>
      <c r="F1808" s="32"/>
      <c r="G1808" s="31"/>
      <c r="I1808" s="31"/>
      <c r="J1808" s="31"/>
    </row>
    <row r="1809" spans="5:10" x14ac:dyDescent="0.15">
      <c r="E1809" s="31"/>
      <c r="F1809" s="32"/>
      <c r="G1809" s="31"/>
      <c r="I1809" s="31"/>
      <c r="J1809" s="31"/>
    </row>
    <row r="1810" spans="5:10" x14ac:dyDescent="0.15">
      <c r="E1810" s="31"/>
      <c r="F1810" s="32"/>
      <c r="G1810" s="31"/>
      <c r="I1810" s="31"/>
      <c r="J1810" s="31"/>
    </row>
    <row r="1811" spans="5:10" x14ac:dyDescent="0.15">
      <c r="E1811" s="31"/>
      <c r="F1811" s="32"/>
      <c r="G1811" s="31"/>
      <c r="I1811" s="31"/>
      <c r="J1811" s="31"/>
    </row>
    <row r="1812" spans="5:10" x14ac:dyDescent="0.15">
      <c r="E1812" s="31"/>
      <c r="F1812" s="32"/>
      <c r="G1812" s="31"/>
      <c r="I1812" s="31"/>
      <c r="J1812" s="31"/>
    </row>
    <row r="1813" spans="5:10" x14ac:dyDescent="0.15">
      <c r="E1813" s="31"/>
      <c r="F1813" s="32"/>
      <c r="G1813" s="31"/>
      <c r="I1813" s="31"/>
      <c r="J1813" s="31"/>
    </row>
    <row r="1814" spans="5:10" x14ac:dyDescent="0.15">
      <c r="E1814" s="31"/>
      <c r="F1814" s="32"/>
      <c r="G1814" s="31"/>
      <c r="I1814" s="31"/>
      <c r="J1814" s="31"/>
    </row>
    <row r="1815" spans="5:10" x14ac:dyDescent="0.15">
      <c r="E1815" s="31"/>
      <c r="F1815" s="32"/>
      <c r="G1815" s="31"/>
      <c r="I1815" s="31"/>
      <c r="J1815" s="31"/>
    </row>
    <row r="1816" spans="5:10" x14ac:dyDescent="0.15">
      <c r="E1816" s="31"/>
      <c r="F1816" s="32"/>
      <c r="G1816" s="31"/>
      <c r="I1816" s="31"/>
      <c r="J1816" s="31"/>
    </row>
    <row r="1817" spans="5:10" x14ac:dyDescent="0.15">
      <c r="E1817" s="31"/>
      <c r="F1817" s="32"/>
      <c r="G1817" s="31"/>
      <c r="I1817" s="31"/>
      <c r="J1817" s="31"/>
    </row>
    <row r="1818" spans="5:10" x14ac:dyDescent="0.15">
      <c r="E1818" s="31"/>
      <c r="F1818" s="32"/>
      <c r="G1818" s="31"/>
      <c r="I1818" s="31"/>
      <c r="J1818" s="31"/>
    </row>
    <row r="1819" spans="5:10" x14ac:dyDescent="0.15">
      <c r="E1819" s="31"/>
      <c r="F1819" s="32"/>
      <c r="G1819" s="31"/>
      <c r="I1819" s="31"/>
      <c r="J1819" s="31"/>
    </row>
    <row r="1820" spans="5:10" x14ac:dyDescent="0.15">
      <c r="E1820" s="31"/>
      <c r="F1820" s="32"/>
      <c r="G1820" s="31"/>
      <c r="I1820" s="31"/>
      <c r="J1820" s="31"/>
    </row>
    <row r="1821" spans="5:10" x14ac:dyDescent="0.15">
      <c r="E1821" s="31"/>
      <c r="F1821" s="32"/>
      <c r="G1821" s="31"/>
      <c r="I1821" s="31"/>
      <c r="J1821" s="31"/>
    </row>
    <row r="1822" spans="5:10" x14ac:dyDescent="0.15">
      <c r="E1822" s="31"/>
      <c r="F1822" s="32"/>
      <c r="G1822" s="31"/>
      <c r="I1822" s="31"/>
      <c r="J1822" s="31"/>
    </row>
    <row r="1823" spans="5:10" x14ac:dyDescent="0.15">
      <c r="E1823" s="31"/>
      <c r="F1823" s="32"/>
      <c r="G1823" s="31"/>
      <c r="I1823" s="31"/>
      <c r="J1823" s="31"/>
    </row>
    <row r="1824" spans="5:10" x14ac:dyDescent="0.15">
      <c r="E1824" s="31"/>
      <c r="F1824" s="32"/>
      <c r="G1824" s="31"/>
      <c r="I1824" s="31"/>
      <c r="J1824" s="31"/>
    </row>
    <row r="1825" spans="5:10" x14ac:dyDescent="0.15">
      <c r="E1825" s="31"/>
      <c r="F1825" s="32"/>
      <c r="G1825" s="31"/>
      <c r="I1825" s="31"/>
      <c r="J1825" s="31"/>
    </row>
    <row r="1826" spans="5:10" x14ac:dyDescent="0.15">
      <c r="E1826" s="31"/>
      <c r="F1826" s="32"/>
      <c r="G1826" s="31"/>
      <c r="I1826" s="31"/>
      <c r="J1826" s="31"/>
    </row>
    <row r="1827" spans="5:10" x14ac:dyDescent="0.15">
      <c r="E1827" s="31"/>
      <c r="F1827" s="32"/>
      <c r="G1827" s="31"/>
      <c r="I1827" s="31"/>
      <c r="J1827" s="31"/>
    </row>
    <row r="1828" spans="5:10" x14ac:dyDescent="0.15">
      <c r="E1828" s="31"/>
      <c r="F1828" s="32"/>
      <c r="G1828" s="31"/>
      <c r="I1828" s="31"/>
      <c r="J1828" s="31"/>
    </row>
    <row r="1829" spans="5:10" x14ac:dyDescent="0.15">
      <c r="E1829" s="31"/>
      <c r="F1829" s="32"/>
      <c r="G1829" s="31"/>
      <c r="I1829" s="31"/>
      <c r="J1829" s="31"/>
    </row>
    <row r="1830" spans="5:10" x14ac:dyDescent="0.15">
      <c r="E1830" s="31"/>
      <c r="F1830" s="32"/>
      <c r="G1830" s="31"/>
      <c r="I1830" s="31"/>
      <c r="J1830" s="31"/>
    </row>
    <row r="1831" spans="5:10" x14ac:dyDescent="0.15">
      <c r="E1831" s="31"/>
      <c r="F1831" s="32"/>
      <c r="G1831" s="31"/>
      <c r="I1831" s="31"/>
      <c r="J1831" s="31"/>
    </row>
    <row r="1832" spans="5:10" x14ac:dyDescent="0.15">
      <c r="E1832" s="31"/>
      <c r="F1832" s="32"/>
      <c r="G1832" s="31"/>
      <c r="I1832" s="31"/>
      <c r="J1832" s="31"/>
    </row>
    <row r="1833" spans="5:10" x14ac:dyDescent="0.15">
      <c r="E1833" s="31"/>
      <c r="F1833" s="32"/>
      <c r="G1833" s="31"/>
      <c r="I1833" s="31"/>
      <c r="J1833" s="31"/>
    </row>
    <row r="1834" spans="5:10" x14ac:dyDescent="0.15">
      <c r="E1834" s="31"/>
      <c r="F1834" s="32"/>
      <c r="G1834" s="31"/>
      <c r="I1834" s="31"/>
      <c r="J1834" s="31"/>
    </row>
    <row r="1835" spans="5:10" x14ac:dyDescent="0.15">
      <c r="E1835" s="31"/>
      <c r="F1835" s="32"/>
      <c r="G1835" s="31"/>
      <c r="I1835" s="31"/>
      <c r="J1835" s="31"/>
    </row>
    <row r="1836" spans="5:10" x14ac:dyDescent="0.15">
      <c r="E1836" s="31"/>
      <c r="F1836" s="32"/>
      <c r="G1836" s="31"/>
      <c r="I1836" s="31"/>
      <c r="J1836" s="31"/>
    </row>
    <row r="1837" spans="5:10" x14ac:dyDescent="0.15">
      <c r="E1837" s="31"/>
      <c r="F1837" s="32"/>
      <c r="G1837" s="31"/>
      <c r="I1837" s="31"/>
      <c r="J1837" s="31"/>
    </row>
    <row r="1838" spans="5:10" x14ac:dyDescent="0.15">
      <c r="E1838" s="31"/>
      <c r="F1838" s="32"/>
      <c r="G1838" s="31"/>
      <c r="I1838" s="31"/>
      <c r="J1838" s="31"/>
    </row>
    <row r="1839" spans="5:10" x14ac:dyDescent="0.15">
      <c r="E1839" s="31"/>
      <c r="F1839" s="32"/>
      <c r="G1839" s="31"/>
      <c r="I1839" s="31"/>
      <c r="J1839" s="31"/>
    </row>
    <row r="1840" spans="5:10" x14ac:dyDescent="0.15">
      <c r="E1840" s="31"/>
      <c r="F1840" s="32"/>
      <c r="G1840" s="31"/>
      <c r="I1840" s="31"/>
      <c r="J1840" s="31"/>
    </row>
    <row r="1841" spans="5:10" x14ac:dyDescent="0.15">
      <c r="E1841" s="31"/>
      <c r="F1841" s="32"/>
      <c r="G1841" s="31"/>
      <c r="I1841" s="31"/>
      <c r="J1841" s="31"/>
    </row>
    <row r="1842" spans="5:10" x14ac:dyDescent="0.15">
      <c r="E1842" s="31"/>
      <c r="F1842" s="32"/>
      <c r="G1842" s="31"/>
      <c r="I1842" s="31"/>
      <c r="J1842" s="31"/>
    </row>
    <row r="1843" spans="5:10" x14ac:dyDescent="0.15">
      <c r="E1843" s="31"/>
      <c r="F1843" s="32"/>
      <c r="G1843" s="31"/>
      <c r="I1843" s="31"/>
      <c r="J1843" s="31"/>
    </row>
    <row r="1844" spans="5:10" x14ac:dyDescent="0.15">
      <c r="E1844" s="31"/>
      <c r="F1844" s="32"/>
      <c r="G1844" s="31"/>
      <c r="I1844" s="31"/>
      <c r="J1844" s="31"/>
    </row>
    <row r="1845" spans="5:10" x14ac:dyDescent="0.15">
      <c r="E1845" s="31"/>
      <c r="F1845" s="32"/>
      <c r="G1845" s="31"/>
      <c r="I1845" s="31"/>
      <c r="J1845" s="31"/>
    </row>
    <row r="1846" spans="5:10" x14ac:dyDescent="0.15">
      <c r="E1846" s="31"/>
      <c r="F1846" s="32"/>
      <c r="G1846" s="31"/>
      <c r="I1846" s="31"/>
      <c r="J1846" s="31"/>
    </row>
    <row r="1847" spans="5:10" x14ac:dyDescent="0.15">
      <c r="E1847" s="31"/>
      <c r="F1847" s="32"/>
      <c r="G1847" s="31"/>
      <c r="I1847" s="31"/>
      <c r="J1847" s="31"/>
    </row>
    <row r="1848" spans="5:10" x14ac:dyDescent="0.15">
      <c r="E1848" s="31"/>
      <c r="F1848" s="32"/>
      <c r="G1848" s="31"/>
      <c r="I1848" s="31"/>
      <c r="J1848" s="31"/>
    </row>
    <row r="1849" spans="5:10" x14ac:dyDescent="0.15">
      <c r="E1849" s="31"/>
      <c r="F1849" s="32"/>
      <c r="G1849" s="31"/>
      <c r="I1849" s="31"/>
      <c r="J1849" s="31"/>
    </row>
    <row r="1850" spans="5:10" x14ac:dyDescent="0.15">
      <c r="E1850" s="31"/>
      <c r="F1850" s="32"/>
      <c r="G1850" s="31"/>
      <c r="I1850" s="31"/>
      <c r="J1850" s="31"/>
    </row>
    <row r="1851" spans="5:10" x14ac:dyDescent="0.15">
      <c r="E1851" s="31"/>
      <c r="F1851" s="32"/>
      <c r="G1851" s="31"/>
      <c r="I1851" s="31"/>
      <c r="J1851" s="31"/>
    </row>
    <row r="1852" spans="5:10" x14ac:dyDescent="0.15">
      <c r="E1852" s="31"/>
      <c r="F1852" s="32"/>
      <c r="G1852" s="31"/>
      <c r="I1852" s="31"/>
      <c r="J1852" s="31"/>
    </row>
    <row r="1853" spans="5:10" x14ac:dyDescent="0.15">
      <c r="E1853" s="31"/>
      <c r="F1853" s="32"/>
      <c r="G1853" s="31"/>
      <c r="I1853" s="31"/>
      <c r="J1853" s="31"/>
    </row>
    <row r="1854" spans="5:10" x14ac:dyDescent="0.15">
      <c r="E1854" s="31"/>
      <c r="F1854" s="32"/>
      <c r="G1854" s="31"/>
      <c r="I1854" s="31"/>
      <c r="J1854" s="31"/>
    </row>
    <row r="1855" spans="5:10" x14ac:dyDescent="0.15">
      <c r="E1855" s="31"/>
      <c r="F1855" s="32"/>
      <c r="G1855" s="31"/>
      <c r="I1855" s="31"/>
      <c r="J1855" s="31"/>
    </row>
    <row r="1856" spans="5:10" x14ac:dyDescent="0.15">
      <c r="E1856" s="31"/>
      <c r="F1856" s="32"/>
      <c r="G1856" s="31"/>
      <c r="I1856" s="31"/>
      <c r="J1856" s="31"/>
    </row>
    <row r="1857" spans="5:10" x14ac:dyDescent="0.15">
      <c r="E1857" s="31"/>
      <c r="F1857" s="32"/>
      <c r="G1857" s="31"/>
      <c r="I1857" s="31"/>
      <c r="J1857" s="31"/>
    </row>
    <row r="1858" spans="5:10" x14ac:dyDescent="0.15">
      <c r="E1858" s="31"/>
      <c r="F1858" s="32"/>
      <c r="G1858" s="31"/>
      <c r="I1858" s="31"/>
      <c r="J1858" s="31"/>
    </row>
    <row r="1859" spans="5:10" x14ac:dyDescent="0.15">
      <c r="E1859" s="31"/>
      <c r="F1859" s="32"/>
      <c r="G1859" s="31"/>
      <c r="I1859" s="31"/>
      <c r="J1859" s="31"/>
    </row>
    <row r="1860" spans="5:10" x14ac:dyDescent="0.15">
      <c r="E1860" s="31"/>
      <c r="F1860" s="32"/>
      <c r="G1860" s="31"/>
      <c r="I1860" s="31"/>
      <c r="J1860" s="31"/>
    </row>
    <row r="1861" spans="5:10" x14ac:dyDescent="0.15">
      <c r="E1861" s="31"/>
      <c r="F1861" s="32"/>
      <c r="G1861" s="31"/>
      <c r="I1861" s="31"/>
      <c r="J1861" s="31"/>
    </row>
    <row r="1862" spans="5:10" x14ac:dyDescent="0.15">
      <c r="E1862" s="31"/>
      <c r="F1862" s="32"/>
      <c r="G1862" s="31"/>
      <c r="I1862" s="31"/>
      <c r="J1862" s="31"/>
    </row>
    <row r="1863" spans="5:10" x14ac:dyDescent="0.15">
      <c r="E1863" s="31"/>
      <c r="F1863" s="32"/>
      <c r="G1863" s="31"/>
      <c r="I1863" s="31"/>
      <c r="J1863" s="31"/>
    </row>
    <row r="1864" spans="5:10" x14ac:dyDescent="0.15">
      <c r="E1864" s="31"/>
      <c r="F1864" s="32"/>
      <c r="G1864" s="31"/>
      <c r="I1864" s="31"/>
      <c r="J1864" s="31"/>
    </row>
    <row r="1865" spans="5:10" x14ac:dyDescent="0.15">
      <c r="E1865" s="31"/>
      <c r="F1865" s="32"/>
      <c r="G1865" s="31"/>
      <c r="I1865" s="31"/>
      <c r="J1865" s="31"/>
    </row>
    <row r="1866" spans="5:10" x14ac:dyDescent="0.15">
      <c r="E1866" s="31"/>
      <c r="F1866" s="32"/>
      <c r="G1866" s="31"/>
      <c r="I1866" s="31"/>
      <c r="J1866" s="31"/>
    </row>
    <row r="1867" spans="5:10" x14ac:dyDescent="0.15">
      <c r="E1867" s="31"/>
      <c r="F1867" s="32"/>
      <c r="G1867" s="31"/>
      <c r="I1867" s="31"/>
      <c r="J1867" s="31"/>
    </row>
    <row r="1868" spans="5:10" x14ac:dyDescent="0.15">
      <c r="E1868" s="31"/>
      <c r="F1868" s="32"/>
      <c r="G1868" s="31"/>
      <c r="I1868" s="31"/>
      <c r="J1868" s="31"/>
    </row>
    <row r="1869" spans="5:10" x14ac:dyDescent="0.15">
      <c r="E1869" s="31"/>
      <c r="F1869" s="32"/>
      <c r="G1869" s="31"/>
      <c r="I1869" s="31"/>
      <c r="J1869" s="31"/>
    </row>
    <row r="1870" spans="5:10" x14ac:dyDescent="0.15">
      <c r="E1870" s="31"/>
      <c r="F1870" s="32"/>
      <c r="G1870" s="31"/>
      <c r="I1870" s="31"/>
      <c r="J1870" s="31"/>
    </row>
    <row r="1871" spans="5:10" x14ac:dyDescent="0.15">
      <c r="E1871" s="31"/>
      <c r="F1871" s="32"/>
      <c r="G1871" s="31"/>
      <c r="I1871" s="31"/>
      <c r="J1871" s="31"/>
    </row>
    <row r="1872" spans="5:10" x14ac:dyDescent="0.15">
      <c r="E1872" s="31"/>
      <c r="F1872" s="32"/>
      <c r="G1872" s="31"/>
      <c r="I1872" s="31"/>
      <c r="J1872" s="31"/>
    </row>
    <row r="1873" spans="5:10" x14ac:dyDescent="0.15">
      <c r="E1873" s="31"/>
      <c r="F1873" s="32"/>
      <c r="G1873" s="31"/>
      <c r="I1873" s="31"/>
      <c r="J1873" s="31"/>
    </row>
    <row r="1874" spans="5:10" x14ac:dyDescent="0.15">
      <c r="E1874" s="31"/>
      <c r="F1874" s="32"/>
      <c r="G1874" s="31"/>
      <c r="I1874" s="31"/>
      <c r="J1874" s="31"/>
    </row>
    <row r="1875" spans="5:10" x14ac:dyDescent="0.15">
      <c r="E1875" s="31"/>
      <c r="F1875" s="32"/>
      <c r="G1875" s="31"/>
      <c r="I1875" s="31"/>
      <c r="J1875" s="31"/>
    </row>
    <row r="1876" spans="5:10" x14ac:dyDescent="0.15">
      <c r="E1876" s="31"/>
      <c r="F1876" s="32"/>
      <c r="G1876" s="31"/>
      <c r="I1876" s="31"/>
      <c r="J1876" s="31"/>
    </row>
    <row r="1877" spans="5:10" x14ac:dyDescent="0.15">
      <c r="E1877" s="31"/>
      <c r="F1877" s="32"/>
      <c r="G1877" s="31"/>
      <c r="I1877" s="31"/>
      <c r="J1877" s="31"/>
    </row>
    <row r="1878" spans="5:10" x14ac:dyDescent="0.15">
      <c r="E1878" s="31"/>
      <c r="F1878" s="32"/>
      <c r="G1878" s="31"/>
      <c r="I1878" s="31"/>
      <c r="J1878" s="31"/>
    </row>
    <row r="1879" spans="5:10" x14ac:dyDescent="0.15">
      <c r="E1879" s="31"/>
      <c r="F1879" s="32"/>
      <c r="G1879" s="31"/>
      <c r="I1879" s="31"/>
      <c r="J1879" s="31"/>
    </row>
    <row r="1880" spans="5:10" x14ac:dyDescent="0.15">
      <c r="E1880" s="31"/>
      <c r="F1880" s="32"/>
      <c r="G1880" s="31"/>
      <c r="I1880" s="31"/>
      <c r="J1880" s="31"/>
    </row>
    <row r="1881" spans="5:10" x14ac:dyDescent="0.15">
      <c r="E1881" s="31"/>
      <c r="F1881" s="32"/>
      <c r="G1881" s="31"/>
      <c r="I1881" s="31"/>
      <c r="J1881" s="31"/>
    </row>
    <row r="1882" spans="5:10" x14ac:dyDescent="0.15">
      <c r="E1882" s="31"/>
      <c r="F1882" s="32"/>
      <c r="G1882" s="31"/>
      <c r="I1882" s="31"/>
      <c r="J1882" s="31"/>
    </row>
    <row r="1883" spans="5:10" x14ac:dyDescent="0.15">
      <c r="E1883" s="31"/>
      <c r="F1883" s="32"/>
      <c r="G1883" s="31"/>
      <c r="I1883" s="31"/>
      <c r="J1883" s="31"/>
    </row>
    <row r="1884" spans="5:10" x14ac:dyDescent="0.15">
      <c r="E1884" s="31"/>
      <c r="F1884" s="32"/>
      <c r="G1884" s="31"/>
      <c r="I1884" s="31"/>
      <c r="J1884" s="31"/>
    </row>
    <row r="1885" spans="5:10" x14ac:dyDescent="0.15">
      <c r="E1885" s="31"/>
      <c r="F1885" s="32"/>
      <c r="G1885" s="31"/>
      <c r="I1885" s="31"/>
      <c r="J1885" s="31"/>
    </row>
    <row r="1886" spans="5:10" x14ac:dyDescent="0.15">
      <c r="E1886" s="31"/>
      <c r="F1886" s="32"/>
      <c r="G1886" s="31"/>
      <c r="I1886" s="31"/>
      <c r="J1886" s="31"/>
    </row>
    <row r="1887" spans="5:10" x14ac:dyDescent="0.15">
      <c r="E1887" s="31"/>
      <c r="F1887" s="32"/>
      <c r="G1887" s="31"/>
      <c r="I1887" s="31"/>
      <c r="J1887" s="31"/>
    </row>
    <row r="1888" spans="5:10" x14ac:dyDescent="0.15">
      <c r="E1888" s="31"/>
      <c r="F1888" s="32"/>
      <c r="G1888" s="31"/>
      <c r="I1888" s="31"/>
      <c r="J1888" s="31"/>
    </row>
    <row r="1889" spans="5:10" x14ac:dyDescent="0.15">
      <c r="E1889" s="31"/>
      <c r="F1889" s="32"/>
      <c r="G1889" s="31"/>
      <c r="I1889" s="31"/>
      <c r="J1889" s="31"/>
    </row>
    <row r="1890" spans="5:10" x14ac:dyDescent="0.15">
      <c r="E1890" s="31"/>
      <c r="F1890" s="32"/>
      <c r="G1890" s="31"/>
      <c r="I1890" s="31"/>
      <c r="J1890" s="31"/>
    </row>
    <row r="1891" spans="5:10" x14ac:dyDescent="0.15">
      <c r="E1891" s="31"/>
      <c r="F1891" s="32"/>
      <c r="G1891" s="31"/>
      <c r="I1891" s="31"/>
      <c r="J1891" s="31"/>
    </row>
    <row r="1892" spans="5:10" x14ac:dyDescent="0.15">
      <c r="E1892" s="31"/>
      <c r="F1892" s="32"/>
      <c r="G1892" s="31"/>
      <c r="I1892" s="31"/>
      <c r="J1892" s="31"/>
    </row>
    <row r="1893" spans="5:10" x14ac:dyDescent="0.15">
      <c r="E1893" s="31"/>
      <c r="F1893" s="32"/>
      <c r="G1893" s="31"/>
      <c r="I1893" s="31"/>
      <c r="J1893" s="31"/>
    </row>
    <row r="1894" spans="5:10" x14ac:dyDescent="0.15">
      <c r="E1894" s="31"/>
      <c r="F1894" s="32"/>
      <c r="G1894" s="31"/>
      <c r="I1894" s="31"/>
      <c r="J1894" s="31"/>
    </row>
    <row r="1895" spans="5:10" x14ac:dyDescent="0.15">
      <c r="E1895" s="31"/>
      <c r="F1895" s="32"/>
      <c r="G1895" s="31"/>
      <c r="I1895" s="31"/>
      <c r="J1895" s="31"/>
    </row>
    <row r="1896" spans="5:10" x14ac:dyDescent="0.15">
      <c r="E1896" s="31"/>
      <c r="F1896" s="32"/>
      <c r="G1896" s="31"/>
      <c r="I1896" s="31"/>
      <c r="J1896" s="31"/>
    </row>
    <row r="1897" spans="5:10" x14ac:dyDescent="0.15">
      <c r="E1897" s="31"/>
      <c r="F1897" s="32"/>
      <c r="G1897" s="31"/>
      <c r="I1897" s="31"/>
      <c r="J1897" s="31"/>
    </row>
    <row r="1898" spans="5:10" x14ac:dyDescent="0.15">
      <c r="E1898" s="31"/>
      <c r="F1898" s="32"/>
      <c r="G1898" s="31"/>
      <c r="I1898" s="31"/>
      <c r="J1898" s="31"/>
    </row>
    <row r="1899" spans="5:10" x14ac:dyDescent="0.15">
      <c r="E1899" s="31"/>
      <c r="F1899" s="32"/>
      <c r="G1899" s="31"/>
      <c r="I1899" s="31"/>
      <c r="J1899" s="31"/>
    </row>
    <row r="1900" spans="5:10" x14ac:dyDescent="0.15">
      <c r="E1900" s="31"/>
      <c r="F1900" s="32"/>
      <c r="G1900" s="31"/>
      <c r="I1900" s="31"/>
      <c r="J1900" s="31"/>
    </row>
    <row r="1901" spans="5:10" x14ac:dyDescent="0.15">
      <c r="E1901" s="31"/>
      <c r="F1901" s="32"/>
      <c r="G1901" s="31"/>
      <c r="I1901" s="31"/>
      <c r="J1901" s="31"/>
    </row>
    <row r="1902" spans="5:10" x14ac:dyDescent="0.15">
      <c r="E1902" s="31"/>
      <c r="F1902" s="32"/>
      <c r="G1902" s="31"/>
      <c r="I1902" s="31"/>
      <c r="J1902" s="31"/>
    </row>
    <row r="1903" spans="5:10" x14ac:dyDescent="0.15">
      <c r="E1903" s="31"/>
      <c r="F1903" s="32"/>
      <c r="G1903" s="31"/>
      <c r="I1903" s="31"/>
      <c r="J1903" s="31"/>
    </row>
    <row r="1904" spans="5:10" x14ac:dyDescent="0.15">
      <c r="E1904" s="31"/>
      <c r="F1904" s="32"/>
      <c r="G1904" s="31"/>
      <c r="I1904" s="31"/>
      <c r="J1904" s="31"/>
    </row>
    <row r="1905" spans="5:10" x14ac:dyDescent="0.15">
      <c r="E1905" s="31"/>
      <c r="F1905" s="32"/>
      <c r="G1905" s="31"/>
      <c r="I1905" s="31"/>
      <c r="J1905" s="31"/>
    </row>
    <row r="1906" spans="5:10" x14ac:dyDescent="0.15">
      <c r="E1906" s="31"/>
      <c r="F1906" s="32"/>
      <c r="G1906" s="31"/>
      <c r="I1906" s="31"/>
      <c r="J1906" s="31"/>
    </row>
    <row r="1907" spans="5:10" x14ac:dyDescent="0.15">
      <c r="E1907" s="31"/>
      <c r="F1907" s="32"/>
      <c r="G1907" s="31"/>
      <c r="I1907" s="31"/>
      <c r="J1907" s="31"/>
    </row>
    <row r="1908" spans="5:10" x14ac:dyDescent="0.15">
      <c r="E1908" s="31"/>
      <c r="F1908" s="32"/>
      <c r="G1908" s="31"/>
      <c r="I1908" s="31"/>
      <c r="J1908" s="31"/>
    </row>
    <row r="1909" spans="5:10" x14ac:dyDescent="0.15">
      <c r="E1909" s="31"/>
      <c r="F1909" s="32"/>
      <c r="G1909" s="31"/>
      <c r="I1909" s="31"/>
      <c r="J1909" s="31"/>
    </row>
    <row r="1910" spans="5:10" x14ac:dyDescent="0.15">
      <c r="E1910" s="31"/>
      <c r="F1910" s="32"/>
      <c r="G1910" s="31"/>
      <c r="I1910" s="31"/>
      <c r="J1910" s="31"/>
    </row>
    <row r="1911" spans="5:10" x14ac:dyDescent="0.15">
      <c r="E1911" s="31"/>
      <c r="F1911" s="32"/>
      <c r="G1911" s="31"/>
      <c r="I1911" s="31"/>
      <c r="J1911" s="31"/>
    </row>
    <row r="1912" spans="5:10" x14ac:dyDescent="0.15">
      <c r="E1912" s="31"/>
      <c r="F1912" s="32"/>
      <c r="G1912" s="31"/>
      <c r="I1912" s="31"/>
      <c r="J1912" s="31"/>
    </row>
    <row r="1913" spans="5:10" x14ac:dyDescent="0.15">
      <c r="E1913" s="31"/>
      <c r="F1913" s="32"/>
      <c r="G1913" s="31"/>
      <c r="I1913" s="31"/>
      <c r="J1913" s="31"/>
    </row>
    <row r="1914" spans="5:10" x14ac:dyDescent="0.15">
      <c r="E1914" s="31"/>
      <c r="F1914" s="32"/>
      <c r="G1914" s="31"/>
      <c r="I1914" s="31"/>
      <c r="J1914" s="31"/>
    </row>
    <row r="1915" spans="5:10" x14ac:dyDescent="0.15">
      <c r="E1915" s="31"/>
      <c r="F1915" s="32"/>
      <c r="G1915" s="31"/>
      <c r="I1915" s="31"/>
      <c r="J1915" s="31"/>
    </row>
    <row r="1916" spans="5:10" x14ac:dyDescent="0.15">
      <c r="E1916" s="31"/>
      <c r="F1916" s="32"/>
      <c r="G1916" s="31"/>
      <c r="I1916" s="31"/>
      <c r="J1916" s="31"/>
    </row>
    <row r="1917" spans="5:10" x14ac:dyDescent="0.15">
      <c r="E1917" s="31"/>
      <c r="F1917" s="32"/>
      <c r="G1917" s="31"/>
      <c r="I1917" s="31"/>
      <c r="J1917" s="31"/>
    </row>
    <row r="1918" spans="5:10" x14ac:dyDescent="0.15">
      <c r="E1918" s="31"/>
      <c r="F1918" s="32"/>
      <c r="G1918" s="31"/>
      <c r="I1918" s="31"/>
      <c r="J1918" s="31"/>
    </row>
    <row r="1919" spans="5:10" x14ac:dyDescent="0.15">
      <c r="E1919" s="31"/>
      <c r="F1919" s="32"/>
      <c r="G1919" s="31"/>
      <c r="I1919" s="31"/>
      <c r="J1919" s="31"/>
    </row>
    <row r="1920" spans="5:10" x14ac:dyDescent="0.15">
      <c r="E1920" s="31"/>
      <c r="F1920" s="32"/>
      <c r="G1920" s="31"/>
      <c r="I1920" s="31"/>
      <c r="J1920" s="31"/>
    </row>
    <row r="1921" spans="5:10" x14ac:dyDescent="0.15">
      <c r="E1921" s="31"/>
      <c r="F1921" s="32"/>
      <c r="G1921" s="31"/>
      <c r="I1921" s="31"/>
      <c r="J1921" s="31"/>
    </row>
    <row r="1922" spans="5:10" x14ac:dyDescent="0.15">
      <c r="E1922" s="31"/>
      <c r="F1922" s="32"/>
      <c r="G1922" s="31"/>
      <c r="I1922" s="31"/>
      <c r="J1922" s="31"/>
    </row>
    <row r="1923" spans="5:10" x14ac:dyDescent="0.15">
      <c r="E1923" s="31"/>
      <c r="F1923" s="32"/>
      <c r="G1923" s="31"/>
      <c r="I1923" s="31"/>
      <c r="J1923" s="31"/>
    </row>
    <row r="1924" spans="5:10" x14ac:dyDescent="0.15">
      <c r="E1924" s="31"/>
      <c r="F1924" s="32"/>
      <c r="G1924" s="31"/>
      <c r="I1924" s="31"/>
      <c r="J1924" s="31"/>
    </row>
    <row r="1925" spans="5:10" x14ac:dyDescent="0.15">
      <c r="E1925" s="31"/>
      <c r="F1925" s="32"/>
      <c r="G1925" s="31"/>
      <c r="I1925" s="31"/>
      <c r="J1925" s="31"/>
    </row>
    <row r="1926" spans="5:10" x14ac:dyDescent="0.15">
      <c r="E1926" s="31"/>
      <c r="F1926" s="32"/>
      <c r="G1926" s="31"/>
      <c r="I1926" s="31"/>
      <c r="J1926" s="31"/>
    </row>
    <row r="1927" spans="5:10" x14ac:dyDescent="0.15">
      <c r="E1927" s="31"/>
      <c r="F1927" s="32"/>
      <c r="G1927" s="31"/>
      <c r="I1927" s="31"/>
      <c r="J1927" s="31"/>
    </row>
    <row r="1928" spans="5:10" x14ac:dyDescent="0.15">
      <c r="E1928" s="31"/>
      <c r="F1928" s="32"/>
      <c r="G1928" s="31"/>
      <c r="I1928" s="31"/>
      <c r="J1928" s="31"/>
    </row>
    <row r="1929" spans="5:10" x14ac:dyDescent="0.15">
      <c r="E1929" s="31"/>
      <c r="F1929" s="32"/>
      <c r="G1929" s="31"/>
      <c r="I1929" s="31"/>
      <c r="J1929" s="31"/>
    </row>
    <row r="1930" spans="5:10" x14ac:dyDescent="0.15">
      <c r="E1930" s="31"/>
      <c r="F1930" s="32"/>
      <c r="G1930" s="31"/>
      <c r="I1930" s="31"/>
      <c r="J1930" s="31"/>
    </row>
    <row r="1931" spans="5:10" x14ac:dyDescent="0.15">
      <c r="E1931" s="31"/>
      <c r="F1931" s="32"/>
      <c r="G1931" s="31"/>
      <c r="I1931" s="31"/>
      <c r="J1931" s="31"/>
    </row>
    <row r="1932" spans="5:10" x14ac:dyDescent="0.15">
      <c r="E1932" s="31"/>
      <c r="F1932" s="32"/>
      <c r="G1932" s="31"/>
      <c r="I1932" s="31"/>
      <c r="J1932" s="31"/>
    </row>
    <row r="1933" spans="5:10" x14ac:dyDescent="0.15">
      <c r="E1933" s="31"/>
      <c r="F1933" s="32"/>
      <c r="G1933" s="31"/>
      <c r="I1933" s="31"/>
      <c r="J1933" s="31"/>
    </row>
    <row r="1934" spans="5:10" x14ac:dyDescent="0.15">
      <c r="E1934" s="31"/>
      <c r="F1934" s="32"/>
      <c r="G1934" s="31"/>
      <c r="I1934" s="31"/>
      <c r="J1934" s="31"/>
    </row>
    <row r="1935" spans="5:10" x14ac:dyDescent="0.15">
      <c r="E1935" s="31"/>
      <c r="F1935" s="32"/>
      <c r="G1935" s="31"/>
      <c r="I1935" s="31"/>
      <c r="J1935" s="31"/>
    </row>
    <row r="1936" spans="5:10" x14ac:dyDescent="0.15">
      <c r="E1936" s="31"/>
      <c r="F1936" s="32"/>
      <c r="G1936" s="31"/>
      <c r="I1936" s="31"/>
      <c r="J1936" s="31"/>
    </row>
    <row r="1937" spans="5:10" x14ac:dyDescent="0.15">
      <c r="E1937" s="31"/>
      <c r="F1937" s="32"/>
      <c r="G1937" s="31"/>
      <c r="I1937" s="31"/>
      <c r="J1937" s="31"/>
    </row>
    <row r="1938" spans="5:10" x14ac:dyDescent="0.15">
      <c r="E1938" s="31"/>
      <c r="F1938" s="32"/>
      <c r="G1938" s="31"/>
      <c r="I1938" s="31"/>
      <c r="J1938" s="31"/>
    </row>
    <row r="1939" spans="5:10" x14ac:dyDescent="0.15">
      <c r="E1939" s="31"/>
      <c r="F1939" s="32"/>
      <c r="G1939" s="31"/>
      <c r="I1939" s="31"/>
      <c r="J1939" s="31"/>
    </row>
    <row r="1940" spans="5:10" x14ac:dyDescent="0.15">
      <c r="E1940" s="31"/>
      <c r="F1940" s="32"/>
      <c r="G1940" s="31"/>
      <c r="I1940" s="31"/>
      <c r="J1940" s="31"/>
    </row>
    <row r="1941" spans="5:10" x14ac:dyDescent="0.15">
      <c r="E1941" s="31"/>
      <c r="F1941" s="32"/>
      <c r="G1941" s="31"/>
      <c r="I1941" s="31"/>
      <c r="J1941" s="31"/>
    </row>
    <row r="1942" spans="5:10" x14ac:dyDescent="0.15">
      <c r="E1942" s="31"/>
      <c r="F1942" s="32"/>
      <c r="G1942" s="31"/>
      <c r="I1942" s="31"/>
      <c r="J1942" s="31"/>
    </row>
    <row r="1943" spans="5:10" x14ac:dyDescent="0.15">
      <c r="E1943" s="31"/>
      <c r="F1943" s="32"/>
      <c r="G1943" s="31"/>
      <c r="I1943" s="31"/>
      <c r="J1943" s="31"/>
    </row>
    <row r="1944" spans="5:10" x14ac:dyDescent="0.15">
      <c r="E1944" s="31"/>
      <c r="F1944" s="32"/>
      <c r="G1944" s="31"/>
      <c r="I1944" s="31"/>
      <c r="J1944" s="31"/>
    </row>
    <row r="1945" spans="5:10" x14ac:dyDescent="0.15">
      <c r="E1945" s="31"/>
      <c r="F1945" s="32"/>
      <c r="G1945" s="31"/>
      <c r="I1945" s="31"/>
      <c r="J1945" s="31"/>
    </row>
    <row r="1946" spans="5:10" x14ac:dyDescent="0.15">
      <c r="E1946" s="31"/>
      <c r="F1946" s="32"/>
      <c r="G1946" s="31"/>
      <c r="I1946" s="31"/>
      <c r="J1946" s="31"/>
    </row>
    <row r="1947" spans="5:10" x14ac:dyDescent="0.15">
      <c r="E1947" s="31"/>
      <c r="F1947" s="32"/>
      <c r="G1947" s="31"/>
      <c r="I1947" s="31"/>
      <c r="J1947" s="31"/>
    </row>
    <row r="1948" spans="5:10" x14ac:dyDescent="0.15">
      <c r="E1948" s="31"/>
      <c r="F1948" s="32"/>
      <c r="G1948" s="31"/>
      <c r="I1948" s="31"/>
      <c r="J1948" s="31"/>
    </row>
    <row r="1949" spans="5:10" x14ac:dyDescent="0.15">
      <c r="E1949" s="31"/>
      <c r="F1949" s="32"/>
      <c r="G1949" s="31"/>
      <c r="I1949" s="31"/>
      <c r="J1949" s="31"/>
    </row>
    <row r="1950" spans="5:10" x14ac:dyDescent="0.15">
      <c r="E1950" s="31"/>
      <c r="F1950" s="32"/>
      <c r="G1950" s="31"/>
      <c r="I1950" s="31"/>
      <c r="J1950" s="31"/>
    </row>
    <row r="1951" spans="5:10" x14ac:dyDescent="0.15">
      <c r="E1951" s="31"/>
      <c r="F1951" s="32"/>
      <c r="G1951" s="31"/>
      <c r="I1951" s="31"/>
      <c r="J1951" s="31"/>
    </row>
    <row r="1952" spans="5:10" x14ac:dyDescent="0.15">
      <c r="E1952" s="31"/>
      <c r="F1952" s="32"/>
      <c r="G1952" s="31"/>
      <c r="I1952" s="31"/>
      <c r="J1952" s="31"/>
    </row>
    <row r="1953" spans="5:10" x14ac:dyDescent="0.15">
      <c r="E1953" s="31"/>
      <c r="F1953" s="32"/>
      <c r="G1953" s="31"/>
      <c r="I1953" s="31"/>
      <c r="J1953" s="31"/>
    </row>
    <row r="1954" spans="5:10" x14ac:dyDescent="0.15">
      <c r="E1954" s="31"/>
      <c r="F1954" s="32"/>
      <c r="G1954" s="31"/>
      <c r="I1954" s="31"/>
      <c r="J1954" s="31"/>
    </row>
    <row r="1955" spans="5:10" x14ac:dyDescent="0.15">
      <c r="E1955" s="31"/>
      <c r="F1955" s="32"/>
      <c r="G1955" s="31"/>
      <c r="I1955" s="31"/>
      <c r="J1955" s="31"/>
    </row>
    <row r="1956" spans="5:10" x14ac:dyDescent="0.15">
      <c r="E1956" s="31"/>
      <c r="F1956" s="32"/>
      <c r="G1956" s="31"/>
      <c r="I1956" s="31"/>
      <c r="J1956" s="31"/>
    </row>
    <row r="1957" spans="5:10" x14ac:dyDescent="0.15">
      <c r="E1957" s="31"/>
      <c r="F1957" s="32"/>
      <c r="G1957" s="31"/>
      <c r="I1957" s="31"/>
      <c r="J1957" s="31"/>
    </row>
    <row r="1958" spans="5:10" x14ac:dyDescent="0.15">
      <c r="E1958" s="31"/>
      <c r="F1958" s="32"/>
      <c r="G1958" s="31"/>
      <c r="I1958" s="31"/>
      <c r="J1958" s="31"/>
    </row>
    <row r="1959" spans="5:10" x14ac:dyDescent="0.15">
      <c r="E1959" s="31"/>
      <c r="F1959" s="32"/>
      <c r="G1959" s="31"/>
      <c r="I1959" s="31"/>
      <c r="J1959" s="31"/>
    </row>
    <row r="1960" spans="5:10" x14ac:dyDescent="0.15">
      <c r="E1960" s="31"/>
      <c r="F1960" s="32"/>
      <c r="G1960" s="31"/>
      <c r="I1960" s="31"/>
      <c r="J1960" s="31"/>
    </row>
    <row r="1961" spans="5:10" x14ac:dyDescent="0.15">
      <c r="E1961" s="31"/>
      <c r="F1961" s="32"/>
      <c r="G1961" s="31"/>
      <c r="I1961" s="31"/>
      <c r="J1961" s="31"/>
    </row>
    <row r="1962" spans="5:10" x14ac:dyDescent="0.15">
      <c r="E1962" s="31"/>
      <c r="F1962" s="32"/>
      <c r="G1962" s="31"/>
      <c r="I1962" s="31"/>
      <c r="J1962" s="31"/>
    </row>
    <row r="1963" spans="5:10" x14ac:dyDescent="0.15">
      <c r="E1963" s="31"/>
      <c r="F1963" s="32"/>
      <c r="G1963" s="31"/>
      <c r="I1963" s="31"/>
      <c r="J1963" s="31"/>
    </row>
  </sheetData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verticalDpi="200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Q54"/>
  <sheetViews>
    <sheetView showGridLines="0" topLeftCell="B1" workbookViewId="0">
      <selection activeCell="G4" sqref="G4"/>
    </sheetView>
  </sheetViews>
  <sheetFormatPr defaultRowHeight="13.5" x14ac:dyDescent="0.15"/>
  <cols>
    <col min="1" max="1" width="1.5" style="104" customWidth="1"/>
    <col min="2" max="2" width="6.5" style="104" customWidth="1"/>
    <col min="3" max="3" width="6.25" style="104" customWidth="1"/>
    <col min="4" max="4" width="8.5" style="104" customWidth="1"/>
    <col min="5" max="5" width="9.125" style="104" bestFit="1" customWidth="1"/>
    <col min="6" max="6" width="7.25" style="104" bestFit="1" customWidth="1"/>
    <col min="7" max="7" width="7.875" style="104" customWidth="1"/>
    <col min="8" max="8" width="1" style="104" customWidth="1"/>
    <col min="9" max="9" width="5.125" style="104" customWidth="1"/>
    <col min="10" max="13" width="4.625" style="104" bestFit="1" customWidth="1"/>
    <col min="14" max="17" width="5.5" style="104" bestFit="1" customWidth="1"/>
    <col min="18" max="18" width="1.375" style="104" customWidth="1"/>
    <col min="19" max="19" width="2.375" style="104" customWidth="1"/>
    <col min="20" max="257" width="9" style="104"/>
    <col min="258" max="258" width="1.5" style="104" customWidth="1"/>
    <col min="259" max="260" width="6.25" style="104" customWidth="1"/>
    <col min="261" max="261" width="8.5" style="104" customWidth="1"/>
    <col min="262" max="262" width="5.625" style="104" customWidth="1"/>
    <col min="263" max="263" width="0.875" style="104" customWidth="1"/>
    <col min="264" max="264" width="1" style="104" customWidth="1"/>
    <col min="265" max="265" width="4.375" style="104" customWidth="1"/>
    <col min="266" max="273" width="3.75" style="104" customWidth="1"/>
    <col min="274" max="274" width="1.375" style="104" customWidth="1"/>
    <col min="275" max="275" width="2.375" style="104" customWidth="1"/>
    <col min="276" max="513" width="9" style="104"/>
    <col min="514" max="514" width="1.5" style="104" customWidth="1"/>
    <col min="515" max="516" width="6.25" style="104" customWidth="1"/>
    <col min="517" max="517" width="8.5" style="104" customWidth="1"/>
    <col min="518" max="518" width="5.625" style="104" customWidth="1"/>
    <col min="519" max="519" width="0.875" style="104" customWidth="1"/>
    <col min="520" max="520" width="1" style="104" customWidth="1"/>
    <col min="521" max="521" width="4.375" style="104" customWidth="1"/>
    <col min="522" max="529" width="3.75" style="104" customWidth="1"/>
    <col min="530" max="530" width="1.375" style="104" customWidth="1"/>
    <col min="531" max="531" width="2.375" style="104" customWidth="1"/>
    <col min="532" max="769" width="9" style="104"/>
    <col min="770" max="770" width="1.5" style="104" customWidth="1"/>
    <col min="771" max="772" width="6.25" style="104" customWidth="1"/>
    <col min="773" max="773" width="8.5" style="104" customWidth="1"/>
    <col min="774" max="774" width="5.625" style="104" customWidth="1"/>
    <col min="775" max="775" width="0.875" style="104" customWidth="1"/>
    <col min="776" max="776" width="1" style="104" customWidth="1"/>
    <col min="777" max="777" width="4.375" style="104" customWidth="1"/>
    <col min="778" max="785" width="3.75" style="104" customWidth="1"/>
    <col min="786" max="786" width="1.375" style="104" customWidth="1"/>
    <col min="787" max="787" width="2.375" style="104" customWidth="1"/>
    <col min="788" max="1025" width="9" style="104"/>
    <col min="1026" max="1026" width="1.5" style="104" customWidth="1"/>
    <col min="1027" max="1028" width="6.25" style="104" customWidth="1"/>
    <col min="1029" max="1029" width="8.5" style="104" customWidth="1"/>
    <col min="1030" max="1030" width="5.625" style="104" customWidth="1"/>
    <col min="1031" max="1031" width="0.875" style="104" customWidth="1"/>
    <col min="1032" max="1032" width="1" style="104" customWidth="1"/>
    <col min="1033" max="1033" width="4.375" style="104" customWidth="1"/>
    <col min="1034" max="1041" width="3.75" style="104" customWidth="1"/>
    <col min="1042" max="1042" width="1.375" style="104" customWidth="1"/>
    <col min="1043" max="1043" width="2.375" style="104" customWidth="1"/>
    <col min="1044" max="1281" width="9" style="104"/>
    <col min="1282" max="1282" width="1.5" style="104" customWidth="1"/>
    <col min="1283" max="1284" width="6.25" style="104" customWidth="1"/>
    <col min="1285" max="1285" width="8.5" style="104" customWidth="1"/>
    <col min="1286" max="1286" width="5.625" style="104" customWidth="1"/>
    <col min="1287" max="1287" width="0.875" style="104" customWidth="1"/>
    <col min="1288" max="1288" width="1" style="104" customWidth="1"/>
    <col min="1289" max="1289" width="4.375" style="104" customWidth="1"/>
    <col min="1290" max="1297" width="3.75" style="104" customWidth="1"/>
    <col min="1298" max="1298" width="1.375" style="104" customWidth="1"/>
    <col min="1299" max="1299" width="2.375" style="104" customWidth="1"/>
    <col min="1300" max="1537" width="9" style="104"/>
    <col min="1538" max="1538" width="1.5" style="104" customWidth="1"/>
    <col min="1539" max="1540" width="6.25" style="104" customWidth="1"/>
    <col min="1541" max="1541" width="8.5" style="104" customWidth="1"/>
    <col min="1542" max="1542" width="5.625" style="104" customWidth="1"/>
    <col min="1543" max="1543" width="0.875" style="104" customWidth="1"/>
    <col min="1544" max="1544" width="1" style="104" customWidth="1"/>
    <col min="1545" max="1545" width="4.375" style="104" customWidth="1"/>
    <col min="1546" max="1553" width="3.75" style="104" customWidth="1"/>
    <col min="1554" max="1554" width="1.375" style="104" customWidth="1"/>
    <col min="1555" max="1555" width="2.375" style="104" customWidth="1"/>
    <col min="1556" max="1793" width="9" style="104"/>
    <col min="1794" max="1794" width="1.5" style="104" customWidth="1"/>
    <col min="1795" max="1796" width="6.25" style="104" customWidth="1"/>
    <col min="1797" max="1797" width="8.5" style="104" customWidth="1"/>
    <col min="1798" max="1798" width="5.625" style="104" customWidth="1"/>
    <col min="1799" max="1799" width="0.875" style="104" customWidth="1"/>
    <col min="1800" max="1800" width="1" style="104" customWidth="1"/>
    <col min="1801" max="1801" width="4.375" style="104" customWidth="1"/>
    <col min="1802" max="1809" width="3.75" style="104" customWidth="1"/>
    <col min="1810" max="1810" width="1.375" style="104" customWidth="1"/>
    <col min="1811" max="1811" width="2.375" style="104" customWidth="1"/>
    <col min="1812" max="2049" width="9" style="104"/>
    <col min="2050" max="2050" width="1.5" style="104" customWidth="1"/>
    <col min="2051" max="2052" width="6.25" style="104" customWidth="1"/>
    <col min="2053" max="2053" width="8.5" style="104" customWidth="1"/>
    <col min="2054" max="2054" width="5.625" style="104" customWidth="1"/>
    <col min="2055" max="2055" width="0.875" style="104" customWidth="1"/>
    <col min="2056" max="2056" width="1" style="104" customWidth="1"/>
    <col min="2057" max="2057" width="4.375" style="104" customWidth="1"/>
    <col min="2058" max="2065" width="3.75" style="104" customWidth="1"/>
    <col min="2066" max="2066" width="1.375" style="104" customWidth="1"/>
    <col min="2067" max="2067" width="2.375" style="104" customWidth="1"/>
    <col min="2068" max="2305" width="9" style="104"/>
    <col min="2306" max="2306" width="1.5" style="104" customWidth="1"/>
    <col min="2307" max="2308" width="6.25" style="104" customWidth="1"/>
    <col min="2309" max="2309" width="8.5" style="104" customWidth="1"/>
    <col min="2310" max="2310" width="5.625" style="104" customWidth="1"/>
    <col min="2311" max="2311" width="0.875" style="104" customWidth="1"/>
    <col min="2312" max="2312" width="1" style="104" customWidth="1"/>
    <col min="2313" max="2313" width="4.375" style="104" customWidth="1"/>
    <col min="2314" max="2321" width="3.75" style="104" customWidth="1"/>
    <col min="2322" max="2322" width="1.375" style="104" customWidth="1"/>
    <col min="2323" max="2323" width="2.375" style="104" customWidth="1"/>
    <col min="2324" max="2561" width="9" style="104"/>
    <col min="2562" max="2562" width="1.5" style="104" customWidth="1"/>
    <col min="2563" max="2564" width="6.25" style="104" customWidth="1"/>
    <col min="2565" max="2565" width="8.5" style="104" customWidth="1"/>
    <col min="2566" max="2566" width="5.625" style="104" customWidth="1"/>
    <col min="2567" max="2567" width="0.875" style="104" customWidth="1"/>
    <col min="2568" max="2568" width="1" style="104" customWidth="1"/>
    <col min="2569" max="2569" width="4.375" style="104" customWidth="1"/>
    <col min="2570" max="2577" width="3.75" style="104" customWidth="1"/>
    <col min="2578" max="2578" width="1.375" style="104" customWidth="1"/>
    <col min="2579" max="2579" width="2.375" style="104" customWidth="1"/>
    <col min="2580" max="2817" width="9" style="104"/>
    <col min="2818" max="2818" width="1.5" style="104" customWidth="1"/>
    <col min="2819" max="2820" width="6.25" style="104" customWidth="1"/>
    <col min="2821" max="2821" width="8.5" style="104" customWidth="1"/>
    <col min="2822" max="2822" width="5.625" style="104" customWidth="1"/>
    <col min="2823" max="2823" width="0.875" style="104" customWidth="1"/>
    <col min="2824" max="2824" width="1" style="104" customWidth="1"/>
    <col min="2825" max="2825" width="4.375" style="104" customWidth="1"/>
    <col min="2826" max="2833" width="3.75" style="104" customWidth="1"/>
    <col min="2834" max="2834" width="1.375" style="104" customWidth="1"/>
    <col min="2835" max="2835" width="2.375" style="104" customWidth="1"/>
    <col min="2836" max="3073" width="9" style="104"/>
    <col min="3074" max="3074" width="1.5" style="104" customWidth="1"/>
    <col min="3075" max="3076" width="6.25" style="104" customWidth="1"/>
    <col min="3077" max="3077" width="8.5" style="104" customWidth="1"/>
    <col min="3078" max="3078" width="5.625" style="104" customWidth="1"/>
    <col min="3079" max="3079" width="0.875" style="104" customWidth="1"/>
    <col min="3080" max="3080" width="1" style="104" customWidth="1"/>
    <col min="3081" max="3081" width="4.375" style="104" customWidth="1"/>
    <col min="3082" max="3089" width="3.75" style="104" customWidth="1"/>
    <col min="3090" max="3090" width="1.375" style="104" customWidth="1"/>
    <col min="3091" max="3091" width="2.375" style="104" customWidth="1"/>
    <col min="3092" max="3329" width="9" style="104"/>
    <col min="3330" max="3330" width="1.5" style="104" customWidth="1"/>
    <col min="3331" max="3332" width="6.25" style="104" customWidth="1"/>
    <col min="3333" max="3333" width="8.5" style="104" customWidth="1"/>
    <col min="3334" max="3334" width="5.625" style="104" customWidth="1"/>
    <col min="3335" max="3335" width="0.875" style="104" customWidth="1"/>
    <col min="3336" max="3336" width="1" style="104" customWidth="1"/>
    <col min="3337" max="3337" width="4.375" style="104" customWidth="1"/>
    <col min="3338" max="3345" width="3.75" style="104" customWidth="1"/>
    <col min="3346" max="3346" width="1.375" style="104" customWidth="1"/>
    <col min="3347" max="3347" width="2.375" style="104" customWidth="1"/>
    <col min="3348" max="3585" width="9" style="104"/>
    <col min="3586" max="3586" width="1.5" style="104" customWidth="1"/>
    <col min="3587" max="3588" width="6.25" style="104" customWidth="1"/>
    <col min="3589" max="3589" width="8.5" style="104" customWidth="1"/>
    <col min="3590" max="3590" width="5.625" style="104" customWidth="1"/>
    <col min="3591" max="3591" width="0.875" style="104" customWidth="1"/>
    <col min="3592" max="3592" width="1" style="104" customWidth="1"/>
    <col min="3593" max="3593" width="4.375" style="104" customWidth="1"/>
    <col min="3594" max="3601" width="3.75" style="104" customWidth="1"/>
    <col min="3602" max="3602" width="1.375" style="104" customWidth="1"/>
    <col min="3603" max="3603" width="2.375" style="104" customWidth="1"/>
    <col min="3604" max="3841" width="9" style="104"/>
    <col min="3842" max="3842" width="1.5" style="104" customWidth="1"/>
    <col min="3843" max="3844" width="6.25" style="104" customWidth="1"/>
    <col min="3845" max="3845" width="8.5" style="104" customWidth="1"/>
    <col min="3846" max="3846" width="5.625" style="104" customWidth="1"/>
    <col min="3847" max="3847" width="0.875" style="104" customWidth="1"/>
    <col min="3848" max="3848" width="1" style="104" customWidth="1"/>
    <col min="3849" max="3849" width="4.375" style="104" customWidth="1"/>
    <col min="3850" max="3857" width="3.75" style="104" customWidth="1"/>
    <col min="3858" max="3858" width="1.375" style="104" customWidth="1"/>
    <col min="3859" max="3859" width="2.375" style="104" customWidth="1"/>
    <col min="3860" max="4097" width="9" style="104"/>
    <col min="4098" max="4098" width="1.5" style="104" customWidth="1"/>
    <col min="4099" max="4100" width="6.25" style="104" customWidth="1"/>
    <col min="4101" max="4101" width="8.5" style="104" customWidth="1"/>
    <col min="4102" max="4102" width="5.625" style="104" customWidth="1"/>
    <col min="4103" max="4103" width="0.875" style="104" customWidth="1"/>
    <col min="4104" max="4104" width="1" style="104" customWidth="1"/>
    <col min="4105" max="4105" width="4.375" style="104" customWidth="1"/>
    <col min="4106" max="4113" width="3.75" style="104" customWidth="1"/>
    <col min="4114" max="4114" width="1.375" style="104" customWidth="1"/>
    <col min="4115" max="4115" width="2.375" style="104" customWidth="1"/>
    <col min="4116" max="4353" width="9" style="104"/>
    <col min="4354" max="4354" width="1.5" style="104" customWidth="1"/>
    <col min="4355" max="4356" width="6.25" style="104" customWidth="1"/>
    <col min="4357" max="4357" width="8.5" style="104" customWidth="1"/>
    <col min="4358" max="4358" width="5.625" style="104" customWidth="1"/>
    <col min="4359" max="4359" width="0.875" style="104" customWidth="1"/>
    <col min="4360" max="4360" width="1" style="104" customWidth="1"/>
    <col min="4361" max="4361" width="4.375" style="104" customWidth="1"/>
    <col min="4362" max="4369" width="3.75" style="104" customWidth="1"/>
    <col min="4370" max="4370" width="1.375" style="104" customWidth="1"/>
    <col min="4371" max="4371" width="2.375" style="104" customWidth="1"/>
    <col min="4372" max="4609" width="9" style="104"/>
    <col min="4610" max="4610" width="1.5" style="104" customWidth="1"/>
    <col min="4611" max="4612" width="6.25" style="104" customWidth="1"/>
    <col min="4613" max="4613" width="8.5" style="104" customWidth="1"/>
    <col min="4614" max="4614" width="5.625" style="104" customWidth="1"/>
    <col min="4615" max="4615" width="0.875" style="104" customWidth="1"/>
    <col min="4616" max="4616" width="1" style="104" customWidth="1"/>
    <col min="4617" max="4617" width="4.375" style="104" customWidth="1"/>
    <col min="4618" max="4625" width="3.75" style="104" customWidth="1"/>
    <col min="4626" max="4626" width="1.375" style="104" customWidth="1"/>
    <col min="4627" max="4627" width="2.375" style="104" customWidth="1"/>
    <col min="4628" max="4865" width="9" style="104"/>
    <col min="4866" max="4866" width="1.5" style="104" customWidth="1"/>
    <col min="4867" max="4868" width="6.25" style="104" customWidth="1"/>
    <col min="4869" max="4869" width="8.5" style="104" customWidth="1"/>
    <col min="4870" max="4870" width="5.625" style="104" customWidth="1"/>
    <col min="4871" max="4871" width="0.875" style="104" customWidth="1"/>
    <col min="4872" max="4872" width="1" style="104" customWidth="1"/>
    <col min="4873" max="4873" width="4.375" style="104" customWidth="1"/>
    <col min="4874" max="4881" width="3.75" style="104" customWidth="1"/>
    <col min="4882" max="4882" width="1.375" style="104" customWidth="1"/>
    <col min="4883" max="4883" width="2.375" style="104" customWidth="1"/>
    <col min="4884" max="5121" width="9" style="104"/>
    <col min="5122" max="5122" width="1.5" style="104" customWidth="1"/>
    <col min="5123" max="5124" width="6.25" style="104" customWidth="1"/>
    <col min="5125" max="5125" width="8.5" style="104" customWidth="1"/>
    <col min="5126" max="5126" width="5.625" style="104" customWidth="1"/>
    <col min="5127" max="5127" width="0.875" style="104" customWidth="1"/>
    <col min="5128" max="5128" width="1" style="104" customWidth="1"/>
    <col min="5129" max="5129" width="4.375" style="104" customWidth="1"/>
    <col min="5130" max="5137" width="3.75" style="104" customWidth="1"/>
    <col min="5138" max="5138" width="1.375" style="104" customWidth="1"/>
    <col min="5139" max="5139" width="2.375" style="104" customWidth="1"/>
    <col min="5140" max="5377" width="9" style="104"/>
    <col min="5378" max="5378" width="1.5" style="104" customWidth="1"/>
    <col min="5379" max="5380" width="6.25" style="104" customWidth="1"/>
    <col min="5381" max="5381" width="8.5" style="104" customWidth="1"/>
    <col min="5382" max="5382" width="5.625" style="104" customWidth="1"/>
    <col min="5383" max="5383" width="0.875" style="104" customWidth="1"/>
    <col min="5384" max="5384" width="1" style="104" customWidth="1"/>
    <col min="5385" max="5385" width="4.375" style="104" customWidth="1"/>
    <col min="5386" max="5393" width="3.75" style="104" customWidth="1"/>
    <col min="5394" max="5394" width="1.375" style="104" customWidth="1"/>
    <col min="5395" max="5395" width="2.375" style="104" customWidth="1"/>
    <col min="5396" max="5633" width="9" style="104"/>
    <col min="5634" max="5634" width="1.5" style="104" customWidth="1"/>
    <col min="5635" max="5636" width="6.25" style="104" customWidth="1"/>
    <col min="5637" max="5637" width="8.5" style="104" customWidth="1"/>
    <col min="5638" max="5638" width="5.625" style="104" customWidth="1"/>
    <col min="5639" max="5639" width="0.875" style="104" customWidth="1"/>
    <col min="5640" max="5640" width="1" style="104" customWidth="1"/>
    <col min="5641" max="5641" width="4.375" style="104" customWidth="1"/>
    <col min="5642" max="5649" width="3.75" style="104" customWidth="1"/>
    <col min="5650" max="5650" width="1.375" style="104" customWidth="1"/>
    <col min="5651" max="5651" width="2.375" style="104" customWidth="1"/>
    <col min="5652" max="5889" width="9" style="104"/>
    <col min="5890" max="5890" width="1.5" style="104" customWidth="1"/>
    <col min="5891" max="5892" width="6.25" style="104" customWidth="1"/>
    <col min="5893" max="5893" width="8.5" style="104" customWidth="1"/>
    <col min="5894" max="5894" width="5.625" style="104" customWidth="1"/>
    <col min="5895" max="5895" width="0.875" style="104" customWidth="1"/>
    <col min="5896" max="5896" width="1" style="104" customWidth="1"/>
    <col min="5897" max="5897" width="4.375" style="104" customWidth="1"/>
    <col min="5898" max="5905" width="3.75" style="104" customWidth="1"/>
    <col min="5906" max="5906" width="1.375" style="104" customWidth="1"/>
    <col min="5907" max="5907" width="2.375" style="104" customWidth="1"/>
    <col min="5908" max="6145" width="9" style="104"/>
    <col min="6146" max="6146" width="1.5" style="104" customWidth="1"/>
    <col min="6147" max="6148" width="6.25" style="104" customWidth="1"/>
    <col min="6149" max="6149" width="8.5" style="104" customWidth="1"/>
    <col min="6150" max="6150" width="5.625" style="104" customWidth="1"/>
    <col min="6151" max="6151" width="0.875" style="104" customWidth="1"/>
    <col min="6152" max="6152" width="1" style="104" customWidth="1"/>
    <col min="6153" max="6153" width="4.375" style="104" customWidth="1"/>
    <col min="6154" max="6161" width="3.75" style="104" customWidth="1"/>
    <col min="6162" max="6162" width="1.375" style="104" customWidth="1"/>
    <col min="6163" max="6163" width="2.375" style="104" customWidth="1"/>
    <col min="6164" max="6401" width="9" style="104"/>
    <col min="6402" max="6402" width="1.5" style="104" customWidth="1"/>
    <col min="6403" max="6404" width="6.25" style="104" customWidth="1"/>
    <col min="6405" max="6405" width="8.5" style="104" customWidth="1"/>
    <col min="6406" max="6406" width="5.625" style="104" customWidth="1"/>
    <col min="6407" max="6407" width="0.875" style="104" customWidth="1"/>
    <col min="6408" max="6408" width="1" style="104" customWidth="1"/>
    <col min="6409" max="6409" width="4.375" style="104" customWidth="1"/>
    <col min="6410" max="6417" width="3.75" style="104" customWidth="1"/>
    <col min="6418" max="6418" width="1.375" style="104" customWidth="1"/>
    <col min="6419" max="6419" width="2.375" style="104" customWidth="1"/>
    <col min="6420" max="6657" width="9" style="104"/>
    <col min="6658" max="6658" width="1.5" style="104" customWidth="1"/>
    <col min="6659" max="6660" width="6.25" style="104" customWidth="1"/>
    <col min="6661" max="6661" width="8.5" style="104" customWidth="1"/>
    <col min="6662" max="6662" width="5.625" style="104" customWidth="1"/>
    <col min="6663" max="6663" width="0.875" style="104" customWidth="1"/>
    <col min="6664" max="6664" width="1" style="104" customWidth="1"/>
    <col min="6665" max="6665" width="4.375" style="104" customWidth="1"/>
    <col min="6666" max="6673" width="3.75" style="104" customWidth="1"/>
    <col min="6674" max="6674" width="1.375" style="104" customWidth="1"/>
    <col min="6675" max="6675" width="2.375" style="104" customWidth="1"/>
    <col min="6676" max="6913" width="9" style="104"/>
    <col min="6914" max="6914" width="1.5" style="104" customWidth="1"/>
    <col min="6915" max="6916" width="6.25" style="104" customWidth="1"/>
    <col min="6917" max="6917" width="8.5" style="104" customWidth="1"/>
    <col min="6918" max="6918" width="5.625" style="104" customWidth="1"/>
    <col min="6919" max="6919" width="0.875" style="104" customWidth="1"/>
    <col min="6920" max="6920" width="1" style="104" customWidth="1"/>
    <col min="6921" max="6921" width="4.375" style="104" customWidth="1"/>
    <col min="6922" max="6929" width="3.75" style="104" customWidth="1"/>
    <col min="6930" max="6930" width="1.375" style="104" customWidth="1"/>
    <col min="6931" max="6931" width="2.375" style="104" customWidth="1"/>
    <col min="6932" max="7169" width="9" style="104"/>
    <col min="7170" max="7170" width="1.5" style="104" customWidth="1"/>
    <col min="7171" max="7172" width="6.25" style="104" customWidth="1"/>
    <col min="7173" max="7173" width="8.5" style="104" customWidth="1"/>
    <col min="7174" max="7174" width="5.625" style="104" customWidth="1"/>
    <col min="7175" max="7175" width="0.875" style="104" customWidth="1"/>
    <col min="7176" max="7176" width="1" style="104" customWidth="1"/>
    <col min="7177" max="7177" width="4.375" style="104" customWidth="1"/>
    <col min="7178" max="7185" width="3.75" style="104" customWidth="1"/>
    <col min="7186" max="7186" width="1.375" style="104" customWidth="1"/>
    <col min="7187" max="7187" width="2.375" style="104" customWidth="1"/>
    <col min="7188" max="7425" width="9" style="104"/>
    <col min="7426" max="7426" width="1.5" style="104" customWidth="1"/>
    <col min="7427" max="7428" width="6.25" style="104" customWidth="1"/>
    <col min="7429" max="7429" width="8.5" style="104" customWidth="1"/>
    <col min="7430" max="7430" width="5.625" style="104" customWidth="1"/>
    <col min="7431" max="7431" width="0.875" style="104" customWidth="1"/>
    <col min="7432" max="7432" width="1" style="104" customWidth="1"/>
    <col min="7433" max="7433" width="4.375" style="104" customWidth="1"/>
    <col min="7434" max="7441" width="3.75" style="104" customWidth="1"/>
    <col min="7442" max="7442" width="1.375" style="104" customWidth="1"/>
    <col min="7443" max="7443" width="2.375" style="104" customWidth="1"/>
    <col min="7444" max="7681" width="9" style="104"/>
    <col min="7682" max="7682" width="1.5" style="104" customWidth="1"/>
    <col min="7683" max="7684" width="6.25" style="104" customWidth="1"/>
    <col min="7685" max="7685" width="8.5" style="104" customWidth="1"/>
    <col min="7686" max="7686" width="5.625" style="104" customWidth="1"/>
    <col min="7687" max="7687" width="0.875" style="104" customWidth="1"/>
    <col min="7688" max="7688" width="1" style="104" customWidth="1"/>
    <col min="7689" max="7689" width="4.375" style="104" customWidth="1"/>
    <col min="7690" max="7697" width="3.75" style="104" customWidth="1"/>
    <col min="7698" max="7698" width="1.375" style="104" customWidth="1"/>
    <col min="7699" max="7699" width="2.375" style="104" customWidth="1"/>
    <col min="7700" max="7937" width="9" style="104"/>
    <col min="7938" max="7938" width="1.5" style="104" customWidth="1"/>
    <col min="7939" max="7940" width="6.25" style="104" customWidth="1"/>
    <col min="7941" max="7941" width="8.5" style="104" customWidth="1"/>
    <col min="7942" max="7942" width="5.625" style="104" customWidth="1"/>
    <col min="7943" max="7943" width="0.875" style="104" customWidth="1"/>
    <col min="7944" max="7944" width="1" style="104" customWidth="1"/>
    <col min="7945" max="7945" width="4.375" style="104" customWidth="1"/>
    <col min="7946" max="7953" width="3.75" style="104" customWidth="1"/>
    <col min="7954" max="7954" width="1.375" style="104" customWidth="1"/>
    <col min="7955" max="7955" width="2.375" style="104" customWidth="1"/>
    <col min="7956" max="8193" width="9" style="104"/>
    <col min="8194" max="8194" width="1.5" style="104" customWidth="1"/>
    <col min="8195" max="8196" width="6.25" style="104" customWidth="1"/>
    <col min="8197" max="8197" width="8.5" style="104" customWidth="1"/>
    <col min="8198" max="8198" width="5.625" style="104" customWidth="1"/>
    <col min="8199" max="8199" width="0.875" style="104" customWidth="1"/>
    <col min="8200" max="8200" width="1" style="104" customWidth="1"/>
    <col min="8201" max="8201" width="4.375" style="104" customWidth="1"/>
    <col min="8202" max="8209" width="3.75" style="104" customWidth="1"/>
    <col min="8210" max="8210" width="1.375" style="104" customWidth="1"/>
    <col min="8211" max="8211" width="2.375" style="104" customWidth="1"/>
    <col min="8212" max="8449" width="9" style="104"/>
    <col min="8450" max="8450" width="1.5" style="104" customWidth="1"/>
    <col min="8451" max="8452" width="6.25" style="104" customWidth="1"/>
    <col min="8453" max="8453" width="8.5" style="104" customWidth="1"/>
    <col min="8454" max="8454" width="5.625" style="104" customWidth="1"/>
    <col min="8455" max="8455" width="0.875" style="104" customWidth="1"/>
    <col min="8456" max="8456" width="1" style="104" customWidth="1"/>
    <col min="8457" max="8457" width="4.375" style="104" customWidth="1"/>
    <col min="8458" max="8465" width="3.75" style="104" customWidth="1"/>
    <col min="8466" max="8466" width="1.375" style="104" customWidth="1"/>
    <col min="8467" max="8467" width="2.375" style="104" customWidth="1"/>
    <col min="8468" max="8705" width="9" style="104"/>
    <col min="8706" max="8706" width="1.5" style="104" customWidth="1"/>
    <col min="8707" max="8708" width="6.25" style="104" customWidth="1"/>
    <col min="8709" max="8709" width="8.5" style="104" customWidth="1"/>
    <col min="8710" max="8710" width="5.625" style="104" customWidth="1"/>
    <col min="8711" max="8711" width="0.875" style="104" customWidth="1"/>
    <col min="8712" max="8712" width="1" style="104" customWidth="1"/>
    <col min="8713" max="8713" width="4.375" style="104" customWidth="1"/>
    <col min="8714" max="8721" width="3.75" style="104" customWidth="1"/>
    <col min="8722" max="8722" width="1.375" style="104" customWidth="1"/>
    <col min="8723" max="8723" width="2.375" style="104" customWidth="1"/>
    <col min="8724" max="8961" width="9" style="104"/>
    <col min="8962" max="8962" width="1.5" style="104" customWidth="1"/>
    <col min="8963" max="8964" width="6.25" style="104" customWidth="1"/>
    <col min="8965" max="8965" width="8.5" style="104" customWidth="1"/>
    <col min="8966" max="8966" width="5.625" style="104" customWidth="1"/>
    <col min="8967" max="8967" width="0.875" style="104" customWidth="1"/>
    <col min="8968" max="8968" width="1" style="104" customWidth="1"/>
    <col min="8969" max="8969" width="4.375" style="104" customWidth="1"/>
    <col min="8970" max="8977" width="3.75" style="104" customWidth="1"/>
    <col min="8978" max="8978" width="1.375" style="104" customWidth="1"/>
    <col min="8979" max="8979" width="2.375" style="104" customWidth="1"/>
    <col min="8980" max="9217" width="9" style="104"/>
    <col min="9218" max="9218" width="1.5" style="104" customWidth="1"/>
    <col min="9219" max="9220" width="6.25" style="104" customWidth="1"/>
    <col min="9221" max="9221" width="8.5" style="104" customWidth="1"/>
    <col min="9222" max="9222" width="5.625" style="104" customWidth="1"/>
    <col min="9223" max="9223" width="0.875" style="104" customWidth="1"/>
    <col min="9224" max="9224" width="1" style="104" customWidth="1"/>
    <col min="9225" max="9225" width="4.375" style="104" customWidth="1"/>
    <col min="9226" max="9233" width="3.75" style="104" customWidth="1"/>
    <col min="9234" max="9234" width="1.375" style="104" customWidth="1"/>
    <col min="9235" max="9235" width="2.375" style="104" customWidth="1"/>
    <col min="9236" max="9473" width="9" style="104"/>
    <col min="9474" max="9474" width="1.5" style="104" customWidth="1"/>
    <col min="9475" max="9476" width="6.25" style="104" customWidth="1"/>
    <col min="9477" max="9477" width="8.5" style="104" customWidth="1"/>
    <col min="9478" max="9478" width="5.625" style="104" customWidth="1"/>
    <col min="9479" max="9479" width="0.875" style="104" customWidth="1"/>
    <col min="9480" max="9480" width="1" style="104" customWidth="1"/>
    <col min="9481" max="9481" width="4.375" style="104" customWidth="1"/>
    <col min="9482" max="9489" width="3.75" style="104" customWidth="1"/>
    <col min="9490" max="9490" width="1.375" style="104" customWidth="1"/>
    <col min="9491" max="9491" width="2.375" style="104" customWidth="1"/>
    <col min="9492" max="9729" width="9" style="104"/>
    <col min="9730" max="9730" width="1.5" style="104" customWidth="1"/>
    <col min="9731" max="9732" width="6.25" style="104" customWidth="1"/>
    <col min="9733" max="9733" width="8.5" style="104" customWidth="1"/>
    <col min="9734" max="9734" width="5.625" style="104" customWidth="1"/>
    <col min="9735" max="9735" width="0.875" style="104" customWidth="1"/>
    <col min="9736" max="9736" width="1" style="104" customWidth="1"/>
    <col min="9737" max="9737" width="4.375" style="104" customWidth="1"/>
    <col min="9738" max="9745" width="3.75" style="104" customWidth="1"/>
    <col min="9746" max="9746" width="1.375" style="104" customWidth="1"/>
    <col min="9747" max="9747" width="2.375" style="104" customWidth="1"/>
    <col min="9748" max="9985" width="9" style="104"/>
    <col min="9986" max="9986" width="1.5" style="104" customWidth="1"/>
    <col min="9987" max="9988" width="6.25" style="104" customWidth="1"/>
    <col min="9989" max="9989" width="8.5" style="104" customWidth="1"/>
    <col min="9990" max="9990" width="5.625" style="104" customWidth="1"/>
    <col min="9991" max="9991" width="0.875" style="104" customWidth="1"/>
    <col min="9992" max="9992" width="1" style="104" customWidth="1"/>
    <col min="9993" max="9993" width="4.375" style="104" customWidth="1"/>
    <col min="9994" max="10001" width="3.75" style="104" customWidth="1"/>
    <col min="10002" max="10002" width="1.375" style="104" customWidth="1"/>
    <col min="10003" max="10003" width="2.375" style="104" customWidth="1"/>
    <col min="10004" max="10241" width="9" style="104"/>
    <col min="10242" max="10242" width="1.5" style="104" customWidth="1"/>
    <col min="10243" max="10244" width="6.25" style="104" customWidth="1"/>
    <col min="10245" max="10245" width="8.5" style="104" customWidth="1"/>
    <col min="10246" max="10246" width="5.625" style="104" customWidth="1"/>
    <col min="10247" max="10247" width="0.875" style="104" customWidth="1"/>
    <col min="10248" max="10248" width="1" style="104" customWidth="1"/>
    <col min="10249" max="10249" width="4.375" style="104" customWidth="1"/>
    <col min="10250" max="10257" width="3.75" style="104" customWidth="1"/>
    <col min="10258" max="10258" width="1.375" style="104" customWidth="1"/>
    <col min="10259" max="10259" width="2.375" style="104" customWidth="1"/>
    <col min="10260" max="10497" width="9" style="104"/>
    <col min="10498" max="10498" width="1.5" style="104" customWidth="1"/>
    <col min="10499" max="10500" width="6.25" style="104" customWidth="1"/>
    <col min="10501" max="10501" width="8.5" style="104" customWidth="1"/>
    <col min="10502" max="10502" width="5.625" style="104" customWidth="1"/>
    <col min="10503" max="10503" width="0.875" style="104" customWidth="1"/>
    <col min="10504" max="10504" width="1" style="104" customWidth="1"/>
    <col min="10505" max="10505" width="4.375" style="104" customWidth="1"/>
    <col min="10506" max="10513" width="3.75" style="104" customWidth="1"/>
    <col min="10514" max="10514" width="1.375" style="104" customWidth="1"/>
    <col min="10515" max="10515" width="2.375" style="104" customWidth="1"/>
    <col min="10516" max="10753" width="9" style="104"/>
    <col min="10754" max="10754" width="1.5" style="104" customWidth="1"/>
    <col min="10755" max="10756" width="6.25" style="104" customWidth="1"/>
    <col min="10757" max="10757" width="8.5" style="104" customWidth="1"/>
    <col min="10758" max="10758" width="5.625" style="104" customWidth="1"/>
    <col min="10759" max="10759" width="0.875" style="104" customWidth="1"/>
    <col min="10760" max="10760" width="1" style="104" customWidth="1"/>
    <col min="10761" max="10761" width="4.375" style="104" customWidth="1"/>
    <col min="10762" max="10769" width="3.75" style="104" customWidth="1"/>
    <col min="10770" max="10770" width="1.375" style="104" customWidth="1"/>
    <col min="10771" max="10771" width="2.375" style="104" customWidth="1"/>
    <col min="10772" max="11009" width="9" style="104"/>
    <col min="11010" max="11010" width="1.5" style="104" customWidth="1"/>
    <col min="11011" max="11012" width="6.25" style="104" customWidth="1"/>
    <col min="11013" max="11013" width="8.5" style="104" customWidth="1"/>
    <col min="11014" max="11014" width="5.625" style="104" customWidth="1"/>
    <col min="11015" max="11015" width="0.875" style="104" customWidth="1"/>
    <col min="11016" max="11016" width="1" style="104" customWidth="1"/>
    <col min="11017" max="11017" width="4.375" style="104" customWidth="1"/>
    <col min="11018" max="11025" width="3.75" style="104" customWidth="1"/>
    <col min="11026" max="11026" width="1.375" style="104" customWidth="1"/>
    <col min="11027" max="11027" width="2.375" style="104" customWidth="1"/>
    <col min="11028" max="11265" width="9" style="104"/>
    <col min="11266" max="11266" width="1.5" style="104" customWidth="1"/>
    <col min="11267" max="11268" width="6.25" style="104" customWidth="1"/>
    <col min="11269" max="11269" width="8.5" style="104" customWidth="1"/>
    <col min="11270" max="11270" width="5.625" style="104" customWidth="1"/>
    <col min="11271" max="11271" width="0.875" style="104" customWidth="1"/>
    <col min="11272" max="11272" width="1" style="104" customWidth="1"/>
    <col min="11273" max="11273" width="4.375" style="104" customWidth="1"/>
    <col min="11274" max="11281" width="3.75" style="104" customWidth="1"/>
    <col min="11282" max="11282" width="1.375" style="104" customWidth="1"/>
    <col min="11283" max="11283" width="2.375" style="104" customWidth="1"/>
    <col min="11284" max="11521" width="9" style="104"/>
    <col min="11522" max="11522" width="1.5" style="104" customWidth="1"/>
    <col min="11523" max="11524" width="6.25" style="104" customWidth="1"/>
    <col min="11525" max="11525" width="8.5" style="104" customWidth="1"/>
    <col min="11526" max="11526" width="5.625" style="104" customWidth="1"/>
    <col min="11527" max="11527" width="0.875" style="104" customWidth="1"/>
    <col min="11528" max="11528" width="1" style="104" customWidth="1"/>
    <col min="11529" max="11529" width="4.375" style="104" customWidth="1"/>
    <col min="11530" max="11537" width="3.75" style="104" customWidth="1"/>
    <col min="11538" max="11538" width="1.375" style="104" customWidth="1"/>
    <col min="11539" max="11539" width="2.375" style="104" customWidth="1"/>
    <col min="11540" max="11777" width="9" style="104"/>
    <col min="11778" max="11778" width="1.5" style="104" customWidth="1"/>
    <col min="11779" max="11780" width="6.25" style="104" customWidth="1"/>
    <col min="11781" max="11781" width="8.5" style="104" customWidth="1"/>
    <col min="11782" max="11782" width="5.625" style="104" customWidth="1"/>
    <col min="11783" max="11783" width="0.875" style="104" customWidth="1"/>
    <col min="11784" max="11784" width="1" style="104" customWidth="1"/>
    <col min="11785" max="11785" width="4.375" style="104" customWidth="1"/>
    <col min="11786" max="11793" width="3.75" style="104" customWidth="1"/>
    <col min="11794" max="11794" width="1.375" style="104" customWidth="1"/>
    <col min="11795" max="11795" width="2.375" style="104" customWidth="1"/>
    <col min="11796" max="12033" width="9" style="104"/>
    <col min="12034" max="12034" width="1.5" style="104" customWidth="1"/>
    <col min="12035" max="12036" width="6.25" style="104" customWidth="1"/>
    <col min="12037" max="12037" width="8.5" style="104" customWidth="1"/>
    <col min="12038" max="12038" width="5.625" style="104" customWidth="1"/>
    <col min="12039" max="12039" width="0.875" style="104" customWidth="1"/>
    <col min="12040" max="12040" width="1" style="104" customWidth="1"/>
    <col min="12041" max="12041" width="4.375" style="104" customWidth="1"/>
    <col min="12042" max="12049" width="3.75" style="104" customWidth="1"/>
    <col min="12050" max="12050" width="1.375" style="104" customWidth="1"/>
    <col min="12051" max="12051" width="2.375" style="104" customWidth="1"/>
    <col min="12052" max="12289" width="9" style="104"/>
    <col min="12290" max="12290" width="1.5" style="104" customWidth="1"/>
    <col min="12291" max="12292" width="6.25" style="104" customWidth="1"/>
    <col min="12293" max="12293" width="8.5" style="104" customWidth="1"/>
    <col min="12294" max="12294" width="5.625" style="104" customWidth="1"/>
    <col min="12295" max="12295" width="0.875" style="104" customWidth="1"/>
    <col min="12296" max="12296" width="1" style="104" customWidth="1"/>
    <col min="12297" max="12297" width="4.375" style="104" customWidth="1"/>
    <col min="12298" max="12305" width="3.75" style="104" customWidth="1"/>
    <col min="12306" max="12306" width="1.375" style="104" customWidth="1"/>
    <col min="12307" max="12307" width="2.375" style="104" customWidth="1"/>
    <col min="12308" max="12545" width="9" style="104"/>
    <col min="12546" max="12546" width="1.5" style="104" customWidth="1"/>
    <col min="12547" max="12548" width="6.25" style="104" customWidth="1"/>
    <col min="12549" max="12549" width="8.5" style="104" customWidth="1"/>
    <col min="12550" max="12550" width="5.625" style="104" customWidth="1"/>
    <col min="12551" max="12551" width="0.875" style="104" customWidth="1"/>
    <col min="12552" max="12552" width="1" style="104" customWidth="1"/>
    <col min="12553" max="12553" width="4.375" style="104" customWidth="1"/>
    <col min="12554" max="12561" width="3.75" style="104" customWidth="1"/>
    <col min="12562" max="12562" width="1.375" style="104" customWidth="1"/>
    <col min="12563" max="12563" width="2.375" style="104" customWidth="1"/>
    <col min="12564" max="12801" width="9" style="104"/>
    <col min="12802" max="12802" width="1.5" style="104" customWidth="1"/>
    <col min="12803" max="12804" width="6.25" style="104" customWidth="1"/>
    <col min="12805" max="12805" width="8.5" style="104" customWidth="1"/>
    <col min="12806" max="12806" width="5.625" style="104" customWidth="1"/>
    <col min="12807" max="12807" width="0.875" style="104" customWidth="1"/>
    <col min="12808" max="12808" width="1" style="104" customWidth="1"/>
    <col min="12809" max="12809" width="4.375" style="104" customWidth="1"/>
    <col min="12810" max="12817" width="3.75" style="104" customWidth="1"/>
    <col min="12818" max="12818" width="1.375" style="104" customWidth="1"/>
    <col min="12819" max="12819" width="2.375" style="104" customWidth="1"/>
    <col min="12820" max="13057" width="9" style="104"/>
    <col min="13058" max="13058" width="1.5" style="104" customWidth="1"/>
    <col min="13059" max="13060" width="6.25" style="104" customWidth="1"/>
    <col min="13061" max="13061" width="8.5" style="104" customWidth="1"/>
    <col min="13062" max="13062" width="5.625" style="104" customWidth="1"/>
    <col min="13063" max="13063" width="0.875" style="104" customWidth="1"/>
    <col min="13064" max="13064" width="1" style="104" customWidth="1"/>
    <col min="13065" max="13065" width="4.375" style="104" customWidth="1"/>
    <col min="13066" max="13073" width="3.75" style="104" customWidth="1"/>
    <col min="13074" max="13074" width="1.375" style="104" customWidth="1"/>
    <col min="13075" max="13075" width="2.375" style="104" customWidth="1"/>
    <col min="13076" max="13313" width="9" style="104"/>
    <col min="13314" max="13314" width="1.5" style="104" customWidth="1"/>
    <col min="13315" max="13316" width="6.25" style="104" customWidth="1"/>
    <col min="13317" max="13317" width="8.5" style="104" customWidth="1"/>
    <col min="13318" max="13318" width="5.625" style="104" customWidth="1"/>
    <col min="13319" max="13319" width="0.875" style="104" customWidth="1"/>
    <col min="13320" max="13320" width="1" style="104" customWidth="1"/>
    <col min="13321" max="13321" width="4.375" style="104" customWidth="1"/>
    <col min="13322" max="13329" width="3.75" style="104" customWidth="1"/>
    <col min="13330" max="13330" width="1.375" style="104" customWidth="1"/>
    <col min="13331" max="13331" width="2.375" style="104" customWidth="1"/>
    <col min="13332" max="13569" width="9" style="104"/>
    <col min="13570" max="13570" width="1.5" style="104" customWidth="1"/>
    <col min="13571" max="13572" width="6.25" style="104" customWidth="1"/>
    <col min="13573" max="13573" width="8.5" style="104" customWidth="1"/>
    <col min="13574" max="13574" width="5.625" style="104" customWidth="1"/>
    <col min="13575" max="13575" width="0.875" style="104" customWidth="1"/>
    <col min="13576" max="13576" width="1" style="104" customWidth="1"/>
    <col min="13577" max="13577" width="4.375" style="104" customWidth="1"/>
    <col min="13578" max="13585" width="3.75" style="104" customWidth="1"/>
    <col min="13586" max="13586" width="1.375" style="104" customWidth="1"/>
    <col min="13587" max="13587" width="2.375" style="104" customWidth="1"/>
    <col min="13588" max="13825" width="9" style="104"/>
    <col min="13826" max="13826" width="1.5" style="104" customWidth="1"/>
    <col min="13827" max="13828" width="6.25" style="104" customWidth="1"/>
    <col min="13829" max="13829" width="8.5" style="104" customWidth="1"/>
    <col min="13830" max="13830" width="5.625" style="104" customWidth="1"/>
    <col min="13831" max="13831" width="0.875" style="104" customWidth="1"/>
    <col min="13832" max="13832" width="1" style="104" customWidth="1"/>
    <col min="13833" max="13833" width="4.375" style="104" customWidth="1"/>
    <col min="13834" max="13841" width="3.75" style="104" customWidth="1"/>
    <col min="13842" max="13842" width="1.375" style="104" customWidth="1"/>
    <col min="13843" max="13843" width="2.375" style="104" customWidth="1"/>
    <col min="13844" max="14081" width="9" style="104"/>
    <col min="14082" max="14082" width="1.5" style="104" customWidth="1"/>
    <col min="14083" max="14084" width="6.25" style="104" customWidth="1"/>
    <col min="14085" max="14085" width="8.5" style="104" customWidth="1"/>
    <col min="14086" max="14086" width="5.625" style="104" customWidth="1"/>
    <col min="14087" max="14087" width="0.875" style="104" customWidth="1"/>
    <col min="14088" max="14088" width="1" style="104" customWidth="1"/>
    <col min="14089" max="14089" width="4.375" style="104" customWidth="1"/>
    <col min="14090" max="14097" width="3.75" style="104" customWidth="1"/>
    <col min="14098" max="14098" width="1.375" style="104" customWidth="1"/>
    <col min="14099" max="14099" width="2.375" style="104" customWidth="1"/>
    <col min="14100" max="14337" width="9" style="104"/>
    <col min="14338" max="14338" width="1.5" style="104" customWidth="1"/>
    <col min="14339" max="14340" width="6.25" style="104" customWidth="1"/>
    <col min="14341" max="14341" width="8.5" style="104" customWidth="1"/>
    <col min="14342" max="14342" width="5.625" style="104" customWidth="1"/>
    <col min="14343" max="14343" width="0.875" style="104" customWidth="1"/>
    <col min="14344" max="14344" width="1" style="104" customWidth="1"/>
    <col min="14345" max="14345" width="4.375" style="104" customWidth="1"/>
    <col min="14346" max="14353" width="3.75" style="104" customWidth="1"/>
    <col min="14354" max="14354" width="1.375" style="104" customWidth="1"/>
    <col min="14355" max="14355" width="2.375" style="104" customWidth="1"/>
    <col min="14356" max="14593" width="9" style="104"/>
    <col min="14594" max="14594" width="1.5" style="104" customWidth="1"/>
    <col min="14595" max="14596" width="6.25" style="104" customWidth="1"/>
    <col min="14597" max="14597" width="8.5" style="104" customWidth="1"/>
    <col min="14598" max="14598" width="5.625" style="104" customWidth="1"/>
    <col min="14599" max="14599" width="0.875" style="104" customWidth="1"/>
    <col min="14600" max="14600" width="1" style="104" customWidth="1"/>
    <col min="14601" max="14601" width="4.375" style="104" customWidth="1"/>
    <col min="14602" max="14609" width="3.75" style="104" customWidth="1"/>
    <col min="14610" max="14610" width="1.375" style="104" customWidth="1"/>
    <col min="14611" max="14611" width="2.375" style="104" customWidth="1"/>
    <col min="14612" max="14849" width="9" style="104"/>
    <col min="14850" max="14850" width="1.5" style="104" customWidth="1"/>
    <col min="14851" max="14852" width="6.25" style="104" customWidth="1"/>
    <col min="14853" max="14853" width="8.5" style="104" customWidth="1"/>
    <col min="14854" max="14854" width="5.625" style="104" customWidth="1"/>
    <col min="14855" max="14855" width="0.875" style="104" customWidth="1"/>
    <col min="14856" max="14856" width="1" style="104" customWidth="1"/>
    <col min="14857" max="14857" width="4.375" style="104" customWidth="1"/>
    <col min="14858" max="14865" width="3.75" style="104" customWidth="1"/>
    <col min="14866" max="14866" width="1.375" style="104" customWidth="1"/>
    <col min="14867" max="14867" width="2.375" style="104" customWidth="1"/>
    <col min="14868" max="15105" width="9" style="104"/>
    <col min="15106" max="15106" width="1.5" style="104" customWidth="1"/>
    <col min="15107" max="15108" width="6.25" style="104" customWidth="1"/>
    <col min="15109" max="15109" width="8.5" style="104" customWidth="1"/>
    <col min="15110" max="15110" width="5.625" style="104" customWidth="1"/>
    <col min="15111" max="15111" width="0.875" style="104" customWidth="1"/>
    <col min="15112" max="15112" width="1" style="104" customWidth="1"/>
    <col min="15113" max="15113" width="4.375" style="104" customWidth="1"/>
    <col min="15114" max="15121" width="3.75" style="104" customWidth="1"/>
    <col min="15122" max="15122" width="1.375" style="104" customWidth="1"/>
    <col min="15123" max="15123" width="2.375" style="104" customWidth="1"/>
    <col min="15124" max="15361" width="9" style="104"/>
    <col min="15362" max="15362" width="1.5" style="104" customWidth="1"/>
    <col min="15363" max="15364" width="6.25" style="104" customWidth="1"/>
    <col min="15365" max="15365" width="8.5" style="104" customWidth="1"/>
    <col min="15366" max="15366" width="5.625" style="104" customWidth="1"/>
    <col min="15367" max="15367" width="0.875" style="104" customWidth="1"/>
    <col min="15368" max="15368" width="1" style="104" customWidth="1"/>
    <col min="15369" max="15369" width="4.375" style="104" customWidth="1"/>
    <col min="15370" max="15377" width="3.75" style="104" customWidth="1"/>
    <col min="15378" max="15378" width="1.375" style="104" customWidth="1"/>
    <col min="15379" max="15379" width="2.375" style="104" customWidth="1"/>
    <col min="15380" max="15617" width="9" style="104"/>
    <col min="15618" max="15618" width="1.5" style="104" customWidth="1"/>
    <col min="15619" max="15620" width="6.25" style="104" customWidth="1"/>
    <col min="15621" max="15621" width="8.5" style="104" customWidth="1"/>
    <col min="15622" max="15622" width="5.625" style="104" customWidth="1"/>
    <col min="15623" max="15623" width="0.875" style="104" customWidth="1"/>
    <col min="15624" max="15624" width="1" style="104" customWidth="1"/>
    <col min="15625" max="15625" width="4.375" style="104" customWidth="1"/>
    <col min="15626" max="15633" width="3.75" style="104" customWidth="1"/>
    <col min="15634" max="15634" width="1.375" style="104" customWidth="1"/>
    <col min="15635" max="15635" width="2.375" style="104" customWidth="1"/>
    <col min="15636" max="15873" width="9" style="104"/>
    <col min="15874" max="15874" width="1.5" style="104" customWidth="1"/>
    <col min="15875" max="15876" width="6.25" style="104" customWidth="1"/>
    <col min="15877" max="15877" width="8.5" style="104" customWidth="1"/>
    <col min="15878" max="15878" width="5.625" style="104" customWidth="1"/>
    <col min="15879" max="15879" width="0.875" style="104" customWidth="1"/>
    <col min="15880" max="15880" width="1" style="104" customWidth="1"/>
    <col min="15881" max="15881" width="4.375" style="104" customWidth="1"/>
    <col min="15882" max="15889" width="3.75" style="104" customWidth="1"/>
    <col min="15890" max="15890" width="1.375" style="104" customWidth="1"/>
    <col min="15891" max="15891" width="2.375" style="104" customWidth="1"/>
    <col min="15892" max="16129" width="9" style="104"/>
    <col min="16130" max="16130" width="1.5" style="104" customWidth="1"/>
    <col min="16131" max="16132" width="6.25" style="104" customWidth="1"/>
    <col min="16133" max="16133" width="8.5" style="104" customWidth="1"/>
    <col min="16134" max="16134" width="5.625" style="104" customWidth="1"/>
    <col min="16135" max="16135" width="0.875" style="104" customWidth="1"/>
    <col min="16136" max="16136" width="1" style="104" customWidth="1"/>
    <col min="16137" max="16137" width="4.375" style="104" customWidth="1"/>
    <col min="16138" max="16145" width="3.75" style="104" customWidth="1"/>
    <col min="16146" max="16146" width="1.375" style="104" customWidth="1"/>
    <col min="16147" max="16147" width="2.375" style="104" customWidth="1"/>
    <col min="16148" max="16384" width="9" style="104"/>
  </cols>
  <sheetData>
    <row r="2" spans="2:17" ht="14.25" x14ac:dyDescent="0.15">
      <c r="B2" s="178" t="s">
        <v>56</v>
      </c>
      <c r="C2" s="181"/>
      <c r="D2" s="181"/>
      <c r="E2" s="133"/>
      <c r="F2" s="105"/>
      <c r="G2" s="106">
        <v>4</v>
      </c>
      <c r="I2" s="107" t="s">
        <v>119</v>
      </c>
      <c r="J2" s="108">
        <f>AVERAGE(J5:J54)</f>
        <v>67.72</v>
      </c>
      <c r="K2" s="108">
        <f t="shared" ref="K2:Q2" si="0">AVERAGE(K5:K54)</f>
        <v>114.32</v>
      </c>
      <c r="L2" s="108">
        <f t="shared" si="0"/>
        <v>131.72</v>
      </c>
      <c r="M2" s="108">
        <f t="shared" si="0"/>
        <v>138.04</v>
      </c>
      <c r="N2" s="108">
        <f t="shared" si="0"/>
        <v>115.68</v>
      </c>
      <c r="O2" s="108">
        <f t="shared" si="0"/>
        <v>8.1999999999999993</v>
      </c>
      <c r="P2" s="108">
        <f t="shared" si="0"/>
        <v>-105.68</v>
      </c>
      <c r="Q2" s="108">
        <f t="shared" si="0"/>
        <v>-204.56</v>
      </c>
    </row>
    <row r="3" spans="2:17" ht="13.5" customHeight="1" x14ac:dyDescent="0.15">
      <c r="B3" s="178" t="s">
        <v>120</v>
      </c>
      <c r="C3" s="181"/>
      <c r="D3" s="181"/>
      <c r="E3" s="133"/>
      <c r="F3" s="105"/>
      <c r="G3" s="109">
        <v>4</v>
      </c>
      <c r="I3" s="104" t="s">
        <v>121</v>
      </c>
    </row>
    <row r="4" spans="2:17" ht="13.5" customHeight="1" x14ac:dyDescent="0.15">
      <c r="B4" s="178" t="s">
        <v>117</v>
      </c>
      <c r="C4" s="181"/>
      <c r="D4" s="181"/>
      <c r="E4" s="133"/>
      <c r="F4" s="105"/>
      <c r="G4" s="109">
        <v>70</v>
      </c>
      <c r="I4" s="110">
        <f ca="1">G11</f>
        <v>154</v>
      </c>
      <c r="J4" s="107">
        <v>2</v>
      </c>
      <c r="K4" s="107">
        <v>3</v>
      </c>
      <c r="L4" s="107">
        <v>4</v>
      </c>
      <c r="M4" s="107">
        <f>G3</f>
        <v>4</v>
      </c>
      <c r="N4" s="107">
        <v>6</v>
      </c>
      <c r="O4" s="107">
        <v>7</v>
      </c>
      <c r="P4" s="107">
        <v>8</v>
      </c>
      <c r="Q4" s="107">
        <v>9</v>
      </c>
    </row>
    <row r="5" spans="2:17" x14ac:dyDescent="0.15">
      <c r="B5" s="178" t="s">
        <v>122</v>
      </c>
      <c r="C5" s="179"/>
      <c r="D5" s="179"/>
      <c r="E5" s="179"/>
      <c r="F5" s="180"/>
      <c r="G5" s="109">
        <v>2</v>
      </c>
      <c r="I5" s="111">
        <v>1</v>
      </c>
      <c r="J5" s="112">
        <v>66</v>
      </c>
      <c r="K5" s="113">
        <v>122</v>
      </c>
      <c r="L5" s="114">
        <v>74</v>
      </c>
      <c r="M5" s="113">
        <v>144</v>
      </c>
      <c r="N5" s="114">
        <v>166</v>
      </c>
      <c r="O5" s="113">
        <v>-14</v>
      </c>
      <c r="P5" s="113">
        <v>126</v>
      </c>
      <c r="Q5" s="115">
        <v>-134</v>
      </c>
    </row>
    <row r="6" spans="2:17" x14ac:dyDescent="0.15">
      <c r="B6" s="178" t="s">
        <v>123</v>
      </c>
      <c r="C6" s="179"/>
      <c r="D6" s="179"/>
      <c r="E6" s="179"/>
      <c r="F6" s="180"/>
      <c r="G6" s="109">
        <v>8</v>
      </c>
      <c r="I6" s="111">
        <v>2</v>
      </c>
      <c r="J6" s="116">
        <v>104</v>
      </c>
      <c r="K6" s="117">
        <v>132</v>
      </c>
      <c r="L6" s="118">
        <v>136</v>
      </c>
      <c r="M6" s="117">
        <v>148</v>
      </c>
      <c r="N6" s="118">
        <v>150</v>
      </c>
      <c r="O6" s="117">
        <v>198</v>
      </c>
      <c r="P6" s="117">
        <v>-70</v>
      </c>
      <c r="Q6" s="119">
        <v>-594</v>
      </c>
    </row>
    <row r="7" spans="2:17" x14ac:dyDescent="0.15">
      <c r="B7" s="178" t="s">
        <v>124</v>
      </c>
      <c r="C7" s="179"/>
      <c r="D7" s="179"/>
      <c r="E7" s="179"/>
      <c r="F7" s="180"/>
      <c r="G7" s="120">
        <v>20</v>
      </c>
      <c r="I7" s="111">
        <v>3</v>
      </c>
      <c r="J7" s="116">
        <v>62</v>
      </c>
      <c r="K7" s="117">
        <v>102</v>
      </c>
      <c r="L7" s="118">
        <v>88</v>
      </c>
      <c r="M7" s="117">
        <v>142</v>
      </c>
      <c r="N7" s="118">
        <v>20</v>
      </c>
      <c r="O7" s="117">
        <v>-30</v>
      </c>
      <c r="P7" s="117">
        <v>-180</v>
      </c>
      <c r="Q7" s="119">
        <v>-222</v>
      </c>
    </row>
    <row r="8" spans="2:17" x14ac:dyDescent="0.15">
      <c r="B8" s="178" t="s">
        <v>125</v>
      </c>
      <c r="C8" s="179"/>
      <c r="D8" s="179"/>
      <c r="E8" s="179"/>
      <c r="F8" s="180"/>
      <c r="G8" s="121"/>
      <c r="I8" s="111">
        <v>4</v>
      </c>
      <c r="J8" s="116">
        <v>54</v>
      </c>
      <c r="K8" s="117">
        <v>124</v>
      </c>
      <c r="L8" s="118">
        <v>116</v>
      </c>
      <c r="M8" s="117">
        <v>156</v>
      </c>
      <c r="N8" s="118">
        <v>152</v>
      </c>
      <c r="O8" s="117">
        <v>112</v>
      </c>
      <c r="P8" s="117">
        <v>-206</v>
      </c>
      <c r="Q8" s="119">
        <v>114</v>
      </c>
    </row>
    <row r="9" spans="2:17" x14ac:dyDescent="0.15">
      <c r="I9" s="111">
        <v>5</v>
      </c>
      <c r="J9" s="116">
        <v>82</v>
      </c>
      <c r="K9" s="117">
        <v>102</v>
      </c>
      <c r="L9" s="118">
        <v>146</v>
      </c>
      <c r="M9" s="117">
        <v>132</v>
      </c>
      <c r="N9" s="118">
        <v>222</v>
      </c>
      <c r="O9" s="117">
        <v>54</v>
      </c>
      <c r="P9" s="117">
        <v>-10</v>
      </c>
      <c r="Q9" s="119">
        <v>58</v>
      </c>
    </row>
    <row r="10" spans="2:17" x14ac:dyDescent="0.15">
      <c r="B10" s="122" t="s">
        <v>126</v>
      </c>
      <c r="C10" s="123"/>
      <c r="I10" s="111">
        <v>6</v>
      </c>
      <c r="J10" s="116">
        <v>40</v>
      </c>
      <c r="K10" s="117">
        <v>118</v>
      </c>
      <c r="L10" s="118">
        <v>132</v>
      </c>
      <c r="M10" s="117">
        <v>152</v>
      </c>
      <c r="N10" s="118">
        <v>-74</v>
      </c>
      <c r="O10" s="117">
        <v>130</v>
      </c>
      <c r="P10" s="117">
        <v>202</v>
      </c>
      <c r="Q10" s="119">
        <v>-622</v>
      </c>
    </row>
    <row r="11" spans="2:17" x14ac:dyDescent="0.15">
      <c r="F11" s="104" t="s">
        <v>127</v>
      </c>
      <c r="G11" s="121">
        <f ca="1">SUM(G14:G23)</f>
        <v>154</v>
      </c>
      <c r="I11" s="111">
        <v>7</v>
      </c>
      <c r="J11" s="116">
        <v>66</v>
      </c>
      <c r="K11" s="117">
        <v>86</v>
      </c>
      <c r="L11" s="118">
        <v>220</v>
      </c>
      <c r="M11" s="117">
        <v>148</v>
      </c>
      <c r="N11" s="118">
        <v>172</v>
      </c>
      <c r="O11" s="117">
        <v>170</v>
      </c>
      <c r="P11" s="117">
        <v>-162</v>
      </c>
      <c r="Q11" s="119">
        <v>-170</v>
      </c>
    </row>
    <row r="12" spans="2:17" x14ac:dyDescent="0.15">
      <c r="C12" s="124" t="s">
        <v>128</v>
      </c>
      <c r="D12" s="124" t="s">
        <v>35</v>
      </c>
      <c r="E12" s="124" t="s">
        <v>129</v>
      </c>
      <c r="F12" s="124" t="s">
        <v>36</v>
      </c>
      <c r="G12" s="124" t="s">
        <v>118</v>
      </c>
      <c r="I12" s="111">
        <v>8</v>
      </c>
      <c r="J12" s="116">
        <v>36</v>
      </c>
      <c r="K12" s="117">
        <v>102</v>
      </c>
      <c r="L12" s="118">
        <v>158</v>
      </c>
      <c r="M12" s="117">
        <v>100</v>
      </c>
      <c r="N12" s="118">
        <v>106</v>
      </c>
      <c r="O12" s="117">
        <v>-46</v>
      </c>
      <c r="P12" s="117">
        <v>32</v>
      </c>
      <c r="Q12" s="119">
        <v>-80</v>
      </c>
    </row>
    <row r="13" spans="2:17" x14ac:dyDescent="0.15">
      <c r="C13" s="146" t="s">
        <v>37</v>
      </c>
      <c r="D13" s="125" t="s">
        <v>130</v>
      </c>
      <c r="E13" s="125" t="s">
        <v>131</v>
      </c>
      <c r="F13" s="125" t="s">
        <v>132</v>
      </c>
      <c r="G13" s="125"/>
      <c r="I13" s="111">
        <v>9</v>
      </c>
      <c r="J13" s="116">
        <v>78</v>
      </c>
      <c r="K13" s="117">
        <v>132</v>
      </c>
      <c r="L13" s="118">
        <v>158</v>
      </c>
      <c r="M13" s="117">
        <v>172</v>
      </c>
      <c r="N13" s="118">
        <v>-24</v>
      </c>
      <c r="O13" s="117">
        <v>54</v>
      </c>
      <c r="P13" s="117">
        <v>-50</v>
      </c>
      <c r="Q13" s="119">
        <v>-210</v>
      </c>
    </row>
    <row r="14" spans="2:17" x14ac:dyDescent="0.15">
      <c r="B14" s="126" t="s">
        <v>133</v>
      </c>
      <c r="C14" s="113">
        <f ca="1">RANDBETWEEN(0,$G$2*$G$3)</f>
        <v>16</v>
      </c>
      <c r="D14" s="115">
        <v>0</v>
      </c>
      <c r="E14" s="115">
        <f ca="1">C14</f>
        <v>16</v>
      </c>
      <c r="F14" s="114">
        <f ca="1">E14</f>
        <v>16</v>
      </c>
      <c r="G14" s="117">
        <f ca="1">E14*2</f>
        <v>32</v>
      </c>
      <c r="I14" s="111">
        <v>10</v>
      </c>
      <c r="J14" s="116">
        <v>68</v>
      </c>
      <c r="K14" s="117">
        <v>96</v>
      </c>
      <c r="L14" s="118">
        <v>124</v>
      </c>
      <c r="M14" s="117">
        <v>146</v>
      </c>
      <c r="N14" s="118">
        <v>-10</v>
      </c>
      <c r="O14" s="117">
        <v>-80</v>
      </c>
      <c r="P14" s="117">
        <v>-108</v>
      </c>
      <c r="Q14" s="119">
        <v>-266</v>
      </c>
    </row>
    <row r="15" spans="2:17" x14ac:dyDescent="0.15">
      <c r="B15" s="127" t="s">
        <v>134</v>
      </c>
      <c r="C15" s="113">
        <f t="shared" ref="C15:C22" ca="1" si="1">RANDBETWEEN(0,$G$2*$G$3)</f>
        <v>5</v>
      </c>
      <c r="D15" s="119">
        <f ca="1">RANDBETWEEN(0,F14*20%)</f>
        <v>2</v>
      </c>
      <c r="E15" s="119">
        <f ca="1">IF(F14-D15+C15&gt;70,70-(F14-D15),C15)</f>
        <v>5</v>
      </c>
      <c r="F15" s="118">
        <f ca="1">F14-D15+E15</f>
        <v>19</v>
      </c>
      <c r="G15" s="117">
        <f ca="1">E15*2-(C15-E15)*8</f>
        <v>10</v>
      </c>
      <c r="I15" s="111">
        <v>11</v>
      </c>
      <c r="J15" s="116">
        <v>80</v>
      </c>
      <c r="K15" s="117">
        <v>102</v>
      </c>
      <c r="L15" s="118">
        <v>166</v>
      </c>
      <c r="M15" s="117">
        <v>132</v>
      </c>
      <c r="N15" s="118">
        <v>156</v>
      </c>
      <c r="O15" s="117">
        <v>66</v>
      </c>
      <c r="P15" s="117">
        <v>-222</v>
      </c>
      <c r="Q15" s="119">
        <v>-510</v>
      </c>
    </row>
    <row r="16" spans="2:17" x14ac:dyDescent="0.15">
      <c r="B16" s="127" t="s">
        <v>58</v>
      </c>
      <c r="C16" s="113">
        <f t="shared" ca="1" si="1"/>
        <v>1</v>
      </c>
      <c r="D16" s="119">
        <f ca="1">RANDBETWEEN(0,F15*20%)</f>
        <v>3</v>
      </c>
      <c r="E16" s="119">
        <f ca="1">IF(F15-D16+C16&gt;70,70-(F15-D16),C16)</f>
        <v>1</v>
      </c>
      <c r="F16" s="118">
        <f ca="1">F15-D16+E16</f>
        <v>17</v>
      </c>
      <c r="G16" s="117">
        <f t="shared" ref="G16:G22" ca="1" si="2">E16*2-(C16-E16)*8</f>
        <v>2</v>
      </c>
      <c r="I16" s="111">
        <v>12</v>
      </c>
      <c r="J16" s="116">
        <v>66</v>
      </c>
      <c r="K16" s="117">
        <v>118</v>
      </c>
      <c r="L16" s="118">
        <v>188</v>
      </c>
      <c r="M16" s="117">
        <v>144</v>
      </c>
      <c r="N16" s="118">
        <v>184</v>
      </c>
      <c r="O16" s="117">
        <v>136</v>
      </c>
      <c r="P16" s="117">
        <v>-318</v>
      </c>
      <c r="Q16" s="119">
        <v>-936</v>
      </c>
    </row>
    <row r="17" spans="2:17" x14ac:dyDescent="0.15">
      <c r="B17" s="127" t="s">
        <v>59</v>
      </c>
      <c r="C17" s="113">
        <f t="shared" ca="1" si="1"/>
        <v>9</v>
      </c>
      <c r="D17" s="119">
        <f t="shared" ref="D17:D22" ca="1" si="3">RANDBETWEEN(0,F16*20%)</f>
        <v>3</v>
      </c>
      <c r="E17" s="119">
        <f ca="1">IF(F16-D17+C17&gt;70,70-(F16-D17),C17)</f>
        <v>9</v>
      </c>
      <c r="F17" s="118">
        <f t="shared" ref="F17:F22" ca="1" si="4">F16-D17+E17</f>
        <v>23</v>
      </c>
      <c r="G17" s="117">
        <f t="shared" ca="1" si="2"/>
        <v>18</v>
      </c>
      <c r="I17" s="111">
        <v>13</v>
      </c>
      <c r="J17" s="116">
        <v>76</v>
      </c>
      <c r="K17" s="117">
        <v>120</v>
      </c>
      <c r="L17" s="118">
        <v>152</v>
      </c>
      <c r="M17" s="117">
        <v>76</v>
      </c>
      <c r="N17" s="118">
        <v>62</v>
      </c>
      <c r="O17" s="117">
        <v>-238</v>
      </c>
      <c r="P17" s="117">
        <v>142</v>
      </c>
      <c r="Q17" s="119">
        <v>-24</v>
      </c>
    </row>
    <row r="18" spans="2:17" x14ac:dyDescent="0.15">
      <c r="B18" s="127" t="s">
        <v>60</v>
      </c>
      <c r="C18" s="113">
        <f t="shared" ca="1" si="1"/>
        <v>8</v>
      </c>
      <c r="D18" s="119">
        <f t="shared" ca="1" si="3"/>
        <v>4</v>
      </c>
      <c r="E18" s="119">
        <f t="shared" ref="E18:E21" ca="1" si="5">IF(F17-D18+C18&gt;70,70-(F17-D18),C18)</f>
        <v>8</v>
      </c>
      <c r="F18" s="118">
        <f t="shared" ca="1" si="4"/>
        <v>27</v>
      </c>
      <c r="G18" s="117">
        <f t="shared" ca="1" si="2"/>
        <v>16</v>
      </c>
      <c r="I18" s="111">
        <v>14</v>
      </c>
      <c r="J18" s="116">
        <v>70</v>
      </c>
      <c r="K18" s="117">
        <v>132</v>
      </c>
      <c r="L18" s="118">
        <v>66</v>
      </c>
      <c r="M18" s="117">
        <v>142</v>
      </c>
      <c r="N18" s="118">
        <v>174</v>
      </c>
      <c r="O18" s="117">
        <v>0</v>
      </c>
      <c r="P18" s="117">
        <v>-58</v>
      </c>
      <c r="Q18" s="119">
        <v>-310</v>
      </c>
    </row>
    <row r="19" spans="2:17" x14ac:dyDescent="0.15">
      <c r="B19" s="127" t="s">
        <v>61</v>
      </c>
      <c r="C19" s="113">
        <f t="shared" ca="1" si="1"/>
        <v>13</v>
      </c>
      <c r="D19" s="119">
        <f t="shared" ca="1" si="3"/>
        <v>4</v>
      </c>
      <c r="E19" s="119">
        <f t="shared" ca="1" si="5"/>
        <v>13</v>
      </c>
      <c r="F19" s="118">
        <f t="shared" ca="1" si="4"/>
        <v>36</v>
      </c>
      <c r="G19" s="117">
        <f t="shared" ca="1" si="2"/>
        <v>26</v>
      </c>
      <c r="I19" s="111">
        <v>15</v>
      </c>
      <c r="J19" s="116">
        <v>72</v>
      </c>
      <c r="K19" s="117">
        <v>104</v>
      </c>
      <c r="L19" s="118">
        <v>120</v>
      </c>
      <c r="M19" s="117">
        <v>160</v>
      </c>
      <c r="N19" s="118">
        <v>190</v>
      </c>
      <c r="O19" s="117">
        <v>146</v>
      </c>
      <c r="P19" s="117">
        <v>-174</v>
      </c>
      <c r="Q19" s="119">
        <v>-72</v>
      </c>
    </row>
    <row r="20" spans="2:17" x14ac:dyDescent="0.15">
      <c r="B20" s="127" t="s">
        <v>62</v>
      </c>
      <c r="C20" s="113">
        <f t="shared" ca="1" si="1"/>
        <v>15</v>
      </c>
      <c r="D20" s="119">
        <f t="shared" ca="1" si="3"/>
        <v>4</v>
      </c>
      <c r="E20" s="119">
        <f t="shared" ca="1" si="5"/>
        <v>15</v>
      </c>
      <c r="F20" s="118">
        <f t="shared" ca="1" si="4"/>
        <v>47</v>
      </c>
      <c r="G20" s="117">
        <f t="shared" ca="1" si="2"/>
        <v>30</v>
      </c>
      <c r="I20" s="111">
        <v>16</v>
      </c>
      <c r="J20" s="116">
        <v>70</v>
      </c>
      <c r="K20" s="117">
        <v>152</v>
      </c>
      <c r="L20" s="118">
        <v>144</v>
      </c>
      <c r="M20" s="117">
        <v>144</v>
      </c>
      <c r="N20" s="118">
        <v>178</v>
      </c>
      <c r="O20" s="117">
        <v>202</v>
      </c>
      <c r="P20" s="117">
        <v>210</v>
      </c>
      <c r="Q20" s="119">
        <v>-214</v>
      </c>
    </row>
    <row r="21" spans="2:17" x14ac:dyDescent="0.15">
      <c r="B21" s="127" t="s">
        <v>63</v>
      </c>
      <c r="C21" s="113">
        <f t="shared" ca="1" si="1"/>
        <v>2</v>
      </c>
      <c r="D21" s="119">
        <f t="shared" ca="1" si="3"/>
        <v>2</v>
      </c>
      <c r="E21" s="119">
        <f t="shared" ca="1" si="5"/>
        <v>2</v>
      </c>
      <c r="F21" s="118">
        <f t="shared" ca="1" si="4"/>
        <v>47</v>
      </c>
      <c r="G21" s="117">
        <f t="shared" ca="1" si="2"/>
        <v>4</v>
      </c>
      <c r="I21" s="111">
        <v>17</v>
      </c>
      <c r="J21" s="116">
        <v>90</v>
      </c>
      <c r="K21" s="117">
        <v>134</v>
      </c>
      <c r="L21" s="118">
        <v>142</v>
      </c>
      <c r="M21" s="117">
        <v>118</v>
      </c>
      <c r="N21" s="118">
        <v>154</v>
      </c>
      <c r="O21" s="117">
        <v>124</v>
      </c>
      <c r="P21" s="117">
        <v>-400</v>
      </c>
      <c r="Q21" s="119">
        <v>-416</v>
      </c>
    </row>
    <row r="22" spans="2:17" x14ac:dyDescent="0.15">
      <c r="B22" s="127" t="s">
        <v>64</v>
      </c>
      <c r="C22" s="113">
        <f t="shared" ca="1" si="1"/>
        <v>8</v>
      </c>
      <c r="D22" s="119">
        <f t="shared" ca="1" si="3"/>
        <v>9</v>
      </c>
      <c r="E22" s="119">
        <f ca="1">IF(F21-D22+C22&gt;70,70-(F21-D22),C22)</f>
        <v>8</v>
      </c>
      <c r="F22" s="119">
        <f t="shared" ca="1" si="4"/>
        <v>46</v>
      </c>
      <c r="G22" s="117">
        <f t="shared" ca="1" si="2"/>
        <v>16</v>
      </c>
      <c r="I22" s="111">
        <v>18</v>
      </c>
      <c r="J22" s="116">
        <v>62</v>
      </c>
      <c r="K22" s="117">
        <v>106</v>
      </c>
      <c r="L22" s="118">
        <v>148</v>
      </c>
      <c r="M22" s="117">
        <v>120</v>
      </c>
      <c r="N22" s="118">
        <v>162</v>
      </c>
      <c r="O22" s="117">
        <v>10</v>
      </c>
      <c r="P22" s="117">
        <v>-222</v>
      </c>
      <c r="Q22" s="119">
        <v>32</v>
      </c>
    </row>
    <row r="23" spans="2:17" x14ac:dyDescent="0.15">
      <c r="B23" s="128" t="s">
        <v>65</v>
      </c>
      <c r="C23" s="129">
        <v>0</v>
      </c>
      <c r="D23" s="130">
        <f ca="1">F22</f>
        <v>46</v>
      </c>
      <c r="E23" s="130">
        <v>0</v>
      </c>
      <c r="F23" s="130">
        <v>0</v>
      </c>
      <c r="G23" s="129">
        <v>0</v>
      </c>
      <c r="I23" s="111">
        <v>19</v>
      </c>
      <c r="J23" s="116">
        <v>90</v>
      </c>
      <c r="K23" s="117">
        <v>94</v>
      </c>
      <c r="L23" s="118">
        <v>106</v>
      </c>
      <c r="M23" s="117">
        <v>84</v>
      </c>
      <c r="N23" s="118">
        <v>170</v>
      </c>
      <c r="O23" s="117">
        <v>-86</v>
      </c>
      <c r="P23" s="117">
        <v>-158</v>
      </c>
      <c r="Q23" s="119">
        <v>-124</v>
      </c>
    </row>
    <row r="24" spans="2:17" hidden="1" x14ac:dyDescent="0.15">
      <c r="I24" s="111">
        <v>20</v>
      </c>
      <c r="J24" s="116">
        <v>52</v>
      </c>
      <c r="K24" s="117">
        <v>112</v>
      </c>
      <c r="L24" s="118">
        <v>84</v>
      </c>
      <c r="M24" s="117">
        <v>148</v>
      </c>
      <c r="N24" s="118">
        <v>-90</v>
      </c>
      <c r="O24" s="117">
        <v>-94</v>
      </c>
      <c r="P24" s="117">
        <v>24</v>
      </c>
      <c r="Q24" s="119">
        <v>-374</v>
      </c>
    </row>
    <row r="25" spans="2:17" hidden="1" x14ac:dyDescent="0.15">
      <c r="I25" s="111">
        <v>21</v>
      </c>
      <c r="J25" s="116">
        <v>80</v>
      </c>
      <c r="K25" s="117">
        <v>124</v>
      </c>
      <c r="L25" s="118">
        <v>146</v>
      </c>
      <c r="M25" s="117">
        <v>170</v>
      </c>
      <c r="N25" s="118">
        <v>-6</v>
      </c>
      <c r="O25" s="117">
        <v>64</v>
      </c>
      <c r="P25" s="117">
        <v>120</v>
      </c>
      <c r="Q25" s="119">
        <v>-4</v>
      </c>
    </row>
    <row r="26" spans="2:17" hidden="1" x14ac:dyDescent="0.15">
      <c r="I26" s="111">
        <v>22</v>
      </c>
      <c r="J26" s="116">
        <v>68</v>
      </c>
      <c r="K26" s="117">
        <v>146</v>
      </c>
      <c r="L26" s="118">
        <v>156</v>
      </c>
      <c r="M26" s="117">
        <v>100</v>
      </c>
      <c r="N26" s="118">
        <v>164</v>
      </c>
      <c r="O26" s="117">
        <v>146</v>
      </c>
      <c r="P26" s="117">
        <v>-110</v>
      </c>
      <c r="Q26" s="119">
        <v>82</v>
      </c>
    </row>
    <row r="27" spans="2:17" hidden="1" x14ac:dyDescent="0.15">
      <c r="I27" s="111">
        <v>23</v>
      </c>
      <c r="J27" s="116">
        <v>80</v>
      </c>
      <c r="K27" s="117">
        <v>78</v>
      </c>
      <c r="L27" s="118">
        <v>142</v>
      </c>
      <c r="M27" s="117">
        <v>142</v>
      </c>
      <c r="N27" s="118">
        <v>158</v>
      </c>
      <c r="O27" s="117">
        <v>82</v>
      </c>
      <c r="P27" s="117">
        <v>158</v>
      </c>
      <c r="Q27" s="119">
        <v>-496</v>
      </c>
    </row>
    <row r="28" spans="2:17" hidden="1" x14ac:dyDescent="0.15">
      <c r="I28" s="111">
        <v>24</v>
      </c>
      <c r="J28" s="116">
        <v>84</v>
      </c>
      <c r="K28" s="117">
        <v>126</v>
      </c>
      <c r="L28" s="118">
        <v>188</v>
      </c>
      <c r="M28" s="117">
        <v>136</v>
      </c>
      <c r="N28" s="118">
        <v>90</v>
      </c>
      <c r="O28" s="117">
        <v>184</v>
      </c>
      <c r="P28" s="117">
        <v>-112</v>
      </c>
      <c r="Q28" s="119">
        <v>0</v>
      </c>
    </row>
    <row r="29" spans="2:17" hidden="1" x14ac:dyDescent="0.15">
      <c r="I29" s="111">
        <v>25</v>
      </c>
      <c r="J29" s="116">
        <v>48</v>
      </c>
      <c r="K29" s="117">
        <v>114</v>
      </c>
      <c r="L29" s="118">
        <v>150</v>
      </c>
      <c r="M29" s="117">
        <v>144</v>
      </c>
      <c r="N29" s="118">
        <v>186</v>
      </c>
      <c r="O29" s="117">
        <v>58</v>
      </c>
      <c r="P29" s="117">
        <v>-232</v>
      </c>
      <c r="Q29" s="119">
        <v>-830</v>
      </c>
    </row>
    <row r="30" spans="2:17" hidden="1" x14ac:dyDescent="0.15">
      <c r="I30" s="111">
        <v>26</v>
      </c>
      <c r="J30" s="116">
        <v>100</v>
      </c>
      <c r="K30" s="117">
        <v>124</v>
      </c>
      <c r="L30" s="118">
        <v>110</v>
      </c>
      <c r="M30" s="117">
        <v>160</v>
      </c>
      <c r="N30" s="118">
        <v>182</v>
      </c>
      <c r="O30" s="117">
        <v>-68</v>
      </c>
      <c r="P30" s="117">
        <v>-470</v>
      </c>
      <c r="Q30" s="119">
        <v>-96</v>
      </c>
    </row>
    <row r="31" spans="2:17" hidden="1" x14ac:dyDescent="0.15">
      <c r="I31" s="111">
        <v>27</v>
      </c>
      <c r="J31" s="116">
        <v>54</v>
      </c>
      <c r="K31" s="117">
        <v>136</v>
      </c>
      <c r="L31" s="118">
        <v>128</v>
      </c>
      <c r="M31" s="117">
        <v>140</v>
      </c>
      <c r="N31" s="118">
        <v>138</v>
      </c>
      <c r="O31" s="117">
        <v>-242</v>
      </c>
      <c r="P31" s="117">
        <v>-240</v>
      </c>
      <c r="Q31" s="119">
        <v>-80</v>
      </c>
    </row>
    <row r="32" spans="2:17" hidden="1" x14ac:dyDescent="0.15">
      <c r="I32" s="111">
        <v>28</v>
      </c>
      <c r="J32" s="116">
        <v>94</v>
      </c>
      <c r="K32" s="117">
        <v>126</v>
      </c>
      <c r="L32" s="118">
        <v>140</v>
      </c>
      <c r="M32" s="117">
        <v>196</v>
      </c>
      <c r="N32" s="118">
        <v>132</v>
      </c>
      <c r="O32" s="117">
        <v>160</v>
      </c>
      <c r="P32" s="117">
        <v>-288</v>
      </c>
      <c r="Q32" s="119">
        <v>-74</v>
      </c>
    </row>
    <row r="33" spans="9:17" hidden="1" x14ac:dyDescent="0.15">
      <c r="I33" s="111">
        <v>29</v>
      </c>
      <c r="J33" s="116">
        <v>60</v>
      </c>
      <c r="K33" s="117">
        <v>86</v>
      </c>
      <c r="L33" s="118">
        <v>102</v>
      </c>
      <c r="M33" s="117">
        <v>138</v>
      </c>
      <c r="N33" s="118">
        <v>-372</v>
      </c>
      <c r="O33" s="117">
        <v>4</v>
      </c>
      <c r="P33" s="117">
        <v>-152</v>
      </c>
      <c r="Q33" s="119">
        <v>190</v>
      </c>
    </row>
    <row r="34" spans="9:17" hidden="1" x14ac:dyDescent="0.15">
      <c r="I34" s="111">
        <v>30</v>
      </c>
      <c r="J34" s="116">
        <v>68</v>
      </c>
      <c r="K34" s="117">
        <v>134</v>
      </c>
      <c r="L34" s="118">
        <v>184</v>
      </c>
      <c r="M34" s="117">
        <v>134</v>
      </c>
      <c r="N34" s="118">
        <v>168</v>
      </c>
      <c r="O34" s="117">
        <v>-12</v>
      </c>
      <c r="P34" s="117">
        <v>-70</v>
      </c>
      <c r="Q34" s="119">
        <v>-120</v>
      </c>
    </row>
    <row r="35" spans="9:17" hidden="1" x14ac:dyDescent="0.15">
      <c r="I35" s="111">
        <v>31</v>
      </c>
      <c r="J35" s="116">
        <v>68</v>
      </c>
      <c r="K35" s="117">
        <v>122</v>
      </c>
      <c r="L35" s="118">
        <v>164</v>
      </c>
      <c r="M35" s="117">
        <v>156</v>
      </c>
      <c r="N35" s="118">
        <v>192</v>
      </c>
      <c r="O35" s="117">
        <v>-92</v>
      </c>
      <c r="P35" s="117">
        <v>-152</v>
      </c>
      <c r="Q35" s="119">
        <v>-232</v>
      </c>
    </row>
    <row r="36" spans="9:17" hidden="1" x14ac:dyDescent="0.15">
      <c r="I36" s="111">
        <v>32</v>
      </c>
      <c r="J36" s="116">
        <v>70</v>
      </c>
      <c r="K36" s="117">
        <v>114</v>
      </c>
      <c r="L36" s="118">
        <v>142</v>
      </c>
      <c r="M36" s="117">
        <v>138</v>
      </c>
      <c r="N36" s="118">
        <v>188</v>
      </c>
      <c r="O36" s="117">
        <v>44</v>
      </c>
      <c r="P36" s="117">
        <v>-268</v>
      </c>
      <c r="Q36" s="119">
        <v>-80</v>
      </c>
    </row>
    <row r="37" spans="9:17" hidden="1" x14ac:dyDescent="0.15">
      <c r="I37" s="111">
        <v>33</v>
      </c>
      <c r="J37" s="116">
        <v>56</v>
      </c>
      <c r="K37" s="117">
        <v>114</v>
      </c>
      <c r="L37" s="118">
        <v>166</v>
      </c>
      <c r="M37" s="117">
        <v>138</v>
      </c>
      <c r="N37" s="118">
        <v>38</v>
      </c>
      <c r="O37" s="117">
        <v>-228</v>
      </c>
      <c r="P37" s="117">
        <v>-140</v>
      </c>
      <c r="Q37" s="119">
        <v>94</v>
      </c>
    </row>
    <row r="38" spans="9:17" hidden="1" x14ac:dyDescent="0.15">
      <c r="I38" s="111">
        <v>34</v>
      </c>
      <c r="J38" s="116">
        <v>74</v>
      </c>
      <c r="K38" s="117">
        <v>86</v>
      </c>
      <c r="L38" s="118">
        <v>104</v>
      </c>
      <c r="M38" s="117">
        <v>148</v>
      </c>
      <c r="N38" s="118">
        <v>188</v>
      </c>
      <c r="O38" s="117">
        <v>6</v>
      </c>
      <c r="P38" s="117">
        <v>104</v>
      </c>
      <c r="Q38" s="119">
        <v>162</v>
      </c>
    </row>
    <row r="39" spans="9:17" hidden="1" x14ac:dyDescent="0.15">
      <c r="I39" s="111">
        <v>35</v>
      </c>
      <c r="J39" s="116">
        <v>68</v>
      </c>
      <c r="K39" s="117">
        <v>126</v>
      </c>
      <c r="L39" s="118">
        <v>138</v>
      </c>
      <c r="M39" s="117">
        <v>138</v>
      </c>
      <c r="N39" s="118">
        <v>70</v>
      </c>
      <c r="O39" s="117">
        <v>206</v>
      </c>
      <c r="P39" s="117">
        <v>198</v>
      </c>
      <c r="Q39" s="119">
        <v>-436</v>
      </c>
    </row>
    <row r="40" spans="9:17" hidden="1" x14ac:dyDescent="0.15">
      <c r="I40" s="111">
        <v>36</v>
      </c>
      <c r="J40" s="116">
        <v>56</v>
      </c>
      <c r="K40" s="117">
        <v>100</v>
      </c>
      <c r="L40" s="118">
        <v>104</v>
      </c>
      <c r="M40" s="117">
        <v>102</v>
      </c>
      <c r="N40" s="118">
        <v>184</v>
      </c>
      <c r="O40" s="117">
        <v>-102</v>
      </c>
      <c r="P40" s="117">
        <v>-72</v>
      </c>
      <c r="Q40" s="119">
        <v>-644</v>
      </c>
    </row>
    <row r="41" spans="9:17" hidden="1" x14ac:dyDescent="0.15">
      <c r="I41" s="111">
        <v>37</v>
      </c>
      <c r="J41" s="116">
        <v>68</v>
      </c>
      <c r="K41" s="117">
        <v>140</v>
      </c>
      <c r="L41" s="118">
        <v>118</v>
      </c>
      <c r="M41" s="117">
        <v>106</v>
      </c>
      <c r="N41" s="118">
        <v>36</v>
      </c>
      <c r="O41" s="117">
        <v>-90</v>
      </c>
      <c r="P41" s="117">
        <v>-158</v>
      </c>
      <c r="Q41" s="119">
        <v>-582</v>
      </c>
    </row>
    <row r="42" spans="9:17" hidden="1" x14ac:dyDescent="0.15">
      <c r="I42" s="111">
        <v>38</v>
      </c>
      <c r="J42" s="116">
        <v>88</v>
      </c>
      <c r="K42" s="117">
        <v>114</v>
      </c>
      <c r="L42" s="118">
        <v>74</v>
      </c>
      <c r="M42" s="117">
        <v>170</v>
      </c>
      <c r="N42" s="118">
        <v>170</v>
      </c>
      <c r="O42" s="117">
        <v>-246</v>
      </c>
      <c r="P42" s="117">
        <v>150</v>
      </c>
      <c r="Q42" s="119">
        <v>-94</v>
      </c>
    </row>
    <row r="43" spans="9:17" hidden="1" x14ac:dyDescent="0.15">
      <c r="I43" s="111">
        <v>39</v>
      </c>
      <c r="J43" s="116">
        <v>60</v>
      </c>
      <c r="K43" s="117">
        <v>96</v>
      </c>
      <c r="L43" s="118">
        <v>164</v>
      </c>
      <c r="M43" s="117">
        <v>178</v>
      </c>
      <c r="N43" s="118">
        <v>164</v>
      </c>
      <c r="O43" s="117">
        <v>10</v>
      </c>
      <c r="P43" s="117">
        <v>-108</v>
      </c>
      <c r="Q43" s="119">
        <v>-318</v>
      </c>
    </row>
    <row r="44" spans="9:17" hidden="1" x14ac:dyDescent="0.15">
      <c r="I44" s="111">
        <v>40</v>
      </c>
      <c r="J44" s="116">
        <v>68</v>
      </c>
      <c r="K44" s="117">
        <v>100</v>
      </c>
      <c r="L44" s="118">
        <v>64</v>
      </c>
      <c r="M44" s="117">
        <v>146</v>
      </c>
      <c r="N44" s="118">
        <v>84</v>
      </c>
      <c r="O44" s="117">
        <v>48</v>
      </c>
      <c r="P44" s="117">
        <v>-138</v>
      </c>
      <c r="Q44" s="119">
        <v>86</v>
      </c>
    </row>
    <row r="45" spans="9:17" hidden="1" x14ac:dyDescent="0.15">
      <c r="I45" s="111">
        <v>41</v>
      </c>
      <c r="J45" s="116">
        <v>50</v>
      </c>
      <c r="K45" s="117">
        <v>90</v>
      </c>
      <c r="L45" s="118">
        <v>116</v>
      </c>
      <c r="M45" s="117">
        <v>184</v>
      </c>
      <c r="N45" s="118">
        <v>118</v>
      </c>
      <c r="O45" s="117">
        <v>138</v>
      </c>
      <c r="P45" s="117">
        <v>-284</v>
      </c>
      <c r="Q45" s="119">
        <v>-232</v>
      </c>
    </row>
    <row r="46" spans="9:17" hidden="1" x14ac:dyDescent="0.15">
      <c r="I46" s="111">
        <v>42</v>
      </c>
      <c r="J46" s="116">
        <v>66</v>
      </c>
      <c r="K46" s="117">
        <v>90</v>
      </c>
      <c r="L46" s="118">
        <v>128</v>
      </c>
      <c r="M46" s="117">
        <v>120</v>
      </c>
      <c r="N46" s="118">
        <v>176</v>
      </c>
      <c r="O46" s="117">
        <v>-144</v>
      </c>
      <c r="P46" s="117">
        <v>-452</v>
      </c>
      <c r="Q46" s="119">
        <v>-114</v>
      </c>
    </row>
    <row r="47" spans="9:17" hidden="1" x14ac:dyDescent="0.15">
      <c r="I47" s="111">
        <v>43</v>
      </c>
      <c r="J47" s="116">
        <v>26</v>
      </c>
      <c r="K47" s="117">
        <v>100</v>
      </c>
      <c r="L47" s="118">
        <v>154</v>
      </c>
      <c r="M47" s="117">
        <v>166</v>
      </c>
      <c r="N47" s="118">
        <v>192</v>
      </c>
      <c r="O47" s="117">
        <v>-86</v>
      </c>
      <c r="P47" s="117">
        <v>-260</v>
      </c>
      <c r="Q47" s="119">
        <v>34</v>
      </c>
    </row>
    <row r="48" spans="9:17" hidden="1" x14ac:dyDescent="0.15">
      <c r="I48" s="111">
        <v>44</v>
      </c>
      <c r="J48" s="116">
        <v>60</v>
      </c>
      <c r="K48" s="117">
        <v>92</v>
      </c>
      <c r="L48" s="118">
        <v>104</v>
      </c>
      <c r="M48" s="117">
        <v>138</v>
      </c>
      <c r="N48" s="118">
        <v>204</v>
      </c>
      <c r="O48" s="117">
        <v>-66</v>
      </c>
      <c r="P48" s="117">
        <v>-166</v>
      </c>
      <c r="Q48" s="119">
        <v>-358</v>
      </c>
    </row>
    <row r="49" spans="9:17" hidden="1" x14ac:dyDescent="0.15">
      <c r="I49" s="111">
        <v>45</v>
      </c>
      <c r="J49" s="116">
        <v>48</v>
      </c>
      <c r="K49" s="117">
        <v>130</v>
      </c>
      <c r="L49" s="118">
        <v>96</v>
      </c>
      <c r="M49" s="117">
        <v>96</v>
      </c>
      <c r="N49" s="118">
        <v>206</v>
      </c>
      <c r="O49" s="117">
        <v>-328</v>
      </c>
      <c r="P49" s="117">
        <v>-110</v>
      </c>
      <c r="Q49" s="119">
        <v>72</v>
      </c>
    </row>
    <row r="50" spans="9:17" hidden="1" x14ac:dyDescent="0.15">
      <c r="I50" s="111">
        <v>46</v>
      </c>
      <c r="J50" s="116">
        <v>46</v>
      </c>
      <c r="K50" s="117">
        <v>126</v>
      </c>
      <c r="L50" s="118">
        <v>82</v>
      </c>
      <c r="M50" s="117">
        <v>88</v>
      </c>
      <c r="N50" s="118">
        <v>184</v>
      </c>
      <c r="O50" s="117">
        <v>70</v>
      </c>
      <c r="P50" s="117">
        <v>-40</v>
      </c>
      <c r="Q50" s="119">
        <v>-424</v>
      </c>
    </row>
    <row r="51" spans="9:17" x14ac:dyDescent="0.15">
      <c r="I51" s="111">
        <v>47</v>
      </c>
      <c r="J51" s="116">
        <v>86</v>
      </c>
      <c r="K51" s="117">
        <v>114</v>
      </c>
      <c r="L51" s="118">
        <v>114</v>
      </c>
      <c r="M51" s="117">
        <v>64</v>
      </c>
      <c r="N51" s="118">
        <v>96</v>
      </c>
      <c r="O51" s="117">
        <v>78</v>
      </c>
      <c r="P51" s="117">
        <v>-110</v>
      </c>
      <c r="Q51" s="119">
        <v>-464</v>
      </c>
    </row>
    <row r="52" spans="9:17" x14ac:dyDescent="0.15">
      <c r="I52" s="111">
        <v>48</v>
      </c>
      <c r="J52" s="116">
        <v>74</v>
      </c>
      <c r="K52" s="117">
        <v>134</v>
      </c>
      <c r="L52" s="118">
        <v>178</v>
      </c>
      <c r="M52" s="117">
        <v>152</v>
      </c>
      <c r="N52" s="118">
        <v>50</v>
      </c>
      <c r="O52" s="117">
        <v>98</v>
      </c>
      <c r="P52" s="117">
        <v>86</v>
      </c>
      <c r="Q52" s="119">
        <v>-130</v>
      </c>
    </row>
    <row r="53" spans="9:17" ht="13.5" customHeight="1" x14ac:dyDescent="0.15">
      <c r="I53" s="111">
        <v>49</v>
      </c>
      <c r="J53" s="116">
        <v>58</v>
      </c>
      <c r="K53" s="117">
        <v>136</v>
      </c>
      <c r="L53" s="118">
        <v>148</v>
      </c>
      <c r="M53" s="117">
        <v>126</v>
      </c>
      <c r="N53" s="118">
        <v>98</v>
      </c>
      <c r="O53" s="117">
        <v>-122</v>
      </c>
      <c r="P53" s="117">
        <v>16</v>
      </c>
      <c r="Q53" s="119">
        <v>-196</v>
      </c>
    </row>
    <row r="54" spans="9:17" x14ac:dyDescent="0.15">
      <c r="I54" s="111">
        <v>50</v>
      </c>
      <c r="J54" s="131">
        <v>76</v>
      </c>
      <c r="K54" s="129">
        <v>108</v>
      </c>
      <c r="L54" s="132">
        <v>114</v>
      </c>
      <c r="M54" s="129">
        <v>180</v>
      </c>
      <c r="N54" s="132">
        <v>86</v>
      </c>
      <c r="O54" s="129">
        <v>26</v>
      </c>
      <c r="P54" s="129">
        <v>-382</v>
      </c>
      <c r="Q54" s="130">
        <v>130</v>
      </c>
    </row>
  </sheetData>
  <mergeCells count="7">
    <mergeCell ref="B7:F7"/>
    <mergeCell ref="B8:F8"/>
    <mergeCell ref="B5:F5"/>
    <mergeCell ref="B6:F6"/>
    <mergeCell ref="B2:D2"/>
    <mergeCell ref="B3:D3"/>
    <mergeCell ref="B4:D4"/>
  </mergeCells>
  <phoneticPr fontId="4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第1题</vt:lpstr>
      <vt:lpstr>第2题</vt:lpstr>
      <vt:lpstr>第3题</vt:lpstr>
      <vt:lpstr>第4题</vt:lpstr>
      <vt:lpstr>第5题</vt:lpstr>
      <vt:lpstr>第6题</vt:lpstr>
      <vt:lpstr>第7题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2022-05-19T10:46:05Z</dcterms:modified>
</cp:coreProperties>
</file>