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trlProps/ctrlProp2.xml" ContentType="application/vnd.ms-excel.controlproperties+xml"/>
  <Override PartName="/xl/ctrlProps/ctrlProp3.xml" ContentType="application/vnd.ms-excel.controlproperties+xml"/>
  <Override PartName="/xl/charts/chart3.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defaultThemeVersion="124226"/>
  <xr:revisionPtr revIDLastSave="0" documentId="13_ncr:1_{6FE11E64-4AE6-4D13-AFC4-B1CAEDD89A1C}" xr6:coauthVersionLast="47" xr6:coauthVersionMax="47" xr10:uidLastSave="{00000000-0000-0000-0000-000000000000}"/>
  <bookViews>
    <workbookView xWindow="-108" yWindow="-108" windowWidth="23256" windowHeight="12576" activeTab="1" xr2:uid="{00000000-000D-0000-FFFF-FFFF00000000}"/>
  </bookViews>
  <sheets>
    <sheet name="第1题" sheetId="16" r:id="rId1"/>
    <sheet name="第2题" sheetId="17" r:id="rId2"/>
    <sheet name="第3题" sheetId="15" r:id="rId3"/>
    <sheet name="第4题" sheetId="14" r:id="rId4"/>
    <sheet name="第5题" sheetId="13" r:id="rId5"/>
    <sheet name="第6题" sheetId="9" r:id="rId6"/>
    <sheet name="第7题" sheetId="12" r:id="rId7"/>
  </sheets>
  <externalReferences>
    <externalReference r:id="rId8"/>
    <externalReference r:id="rId9"/>
    <externalReference r:id="rId10"/>
    <externalReference r:id="rId11"/>
    <externalReference r:id="rId12"/>
  </externalReferences>
  <definedNames>
    <definedName name="___sj1">[1]第1套!$A$1:$C$73</definedName>
    <definedName name="___sj2">[1]第2套!$A$1:$D$251</definedName>
    <definedName name="__jin01">#REF!</definedName>
    <definedName name="_jin01">#REF!</definedName>
    <definedName name="aaa">OFFSET([2]第4题!XFC1,0,-1,3,1)</definedName>
    <definedName name="Biao1" localSheetId="4">#REF!</definedName>
    <definedName name="Biao1">#REF!</definedName>
    <definedName name="Biao2" localSheetId="4">#REF!</definedName>
    <definedName name="Biao2">#REF!</definedName>
    <definedName name="Biao3" localSheetId="4">#REF!</definedName>
    <definedName name="Biao3">#REF!</definedName>
    <definedName name="Biao4" localSheetId="4">#REF!</definedName>
    <definedName name="Biao4">#REF!</definedName>
    <definedName name="BudgetTab" localSheetId="4">#REF!</definedName>
    <definedName name="BudgetTab">#REF!</definedName>
    <definedName name="MaintTable">[3]第3题!#REF!</definedName>
    <definedName name="查询数据">[4]第2题!#REF!</definedName>
    <definedName name="基行" localSheetId="4">#REF!</definedName>
    <definedName name="基行">#REF!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23" i="17" l="1"/>
  <c r="M11" i="17" s="1"/>
  <c r="H23" i="17"/>
  <c r="L22" i="17" s="1"/>
  <c r="L9" i="17"/>
  <c r="L8" i="17"/>
  <c r="L7" i="17"/>
  <c r="L6" i="17"/>
  <c r="L5" i="17"/>
  <c r="M3" i="17"/>
  <c r="L3" i="17"/>
  <c r="E16" i="16"/>
  <c r="E15" i="16"/>
  <c r="F15" i="16" s="1"/>
  <c r="G15" i="16" s="1"/>
  <c r="E14" i="16"/>
  <c r="F14" i="16" s="1"/>
  <c r="G14" i="16" s="1"/>
  <c r="E13" i="16"/>
  <c r="F13" i="16" s="1"/>
  <c r="G13" i="16" s="1"/>
  <c r="E12" i="16"/>
  <c r="F12" i="16" s="1"/>
  <c r="G12" i="16" s="1"/>
  <c r="E11" i="16"/>
  <c r="F11" i="16" s="1"/>
  <c r="G11" i="16" s="1"/>
  <c r="E10" i="16"/>
  <c r="F9" i="16" s="1"/>
  <c r="G9" i="16" s="1"/>
  <c r="E9" i="16"/>
  <c r="E8" i="16"/>
  <c r="F7" i="16" s="1"/>
  <c r="G7" i="16" s="1"/>
  <c r="M3" i="16" s="1"/>
  <c r="E7" i="16"/>
  <c r="G6" i="16"/>
  <c r="F6" i="16"/>
  <c r="E6" i="16"/>
  <c r="F5" i="16"/>
  <c r="G5" i="16" s="1"/>
  <c r="E5" i="16"/>
  <c r="F4" i="16"/>
  <c r="G4" i="16" s="1"/>
  <c r="E4" i="16"/>
  <c r="D15" i="15" a="1"/>
  <c r="D15" i="15" s="1"/>
  <c r="F12" i="15"/>
  <c r="E12" i="15"/>
  <c r="D12" i="15"/>
  <c r="G11" i="15"/>
  <c r="G10" i="15"/>
  <c r="G9" i="15"/>
  <c r="G8" i="15"/>
  <c r="B10" i="14"/>
  <c r="B9" i="14"/>
  <c r="B7" i="14"/>
  <c r="B5" i="14"/>
  <c r="B11" i="14" s="1"/>
  <c r="E2" i="14" s="1"/>
  <c r="L10" i="17" l="1"/>
  <c r="C10" i="17"/>
  <c r="L2" i="17" s="1"/>
  <c r="L4" i="17"/>
  <c r="L11" i="17"/>
  <c r="L12" i="17"/>
  <c r="L13" i="17"/>
  <c r="L15" i="17"/>
  <c r="L14" i="17"/>
  <c r="L16" i="17"/>
  <c r="L17" i="17"/>
  <c r="L18" i="17"/>
  <c r="L19" i="17"/>
  <c r="L20" i="17"/>
  <c r="M19" i="17"/>
  <c r="M5" i="17"/>
  <c r="M9" i="17"/>
  <c r="M12" i="17"/>
  <c r="M16" i="17"/>
  <c r="M20" i="17"/>
  <c r="L21" i="17"/>
  <c r="M4" i="17"/>
  <c r="M6" i="17"/>
  <c r="D10" i="17"/>
  <c r="M2" i="17" s="1"/>
  <c r="M13" i="17"/>
  <c r="M17" i="17"/>
  <c r="M21" i="17"/>
  <c r="M15" i="17"/>
  <c r="M8" i="17"/>
  <c r="M7" i="17"/>
  <c r="M10" i="17"/>
  <c r="M14" i="17"/>
  <c r="M18" i="17"/>
  <c r="M22" i="17"/>
  <c r="M5" i="16"/>
  <c r="F8" i="16"/>
  <c r="G8" i="16" s="1"/>
  <c r="M4" i="16" s="1"/>
  <c r="F10" i="16"/>
  <c r="G10" i="16" s="1"/>
  <c r="M2" i="16" s="1"/>
  <c r="D12" i="12"/>
  <c r="C9" i="12"/>
  <c r="C8" i="12"/>
  <c r="C7" i="12"/>
  <c r="C1" i="9"/>
  <c r="C8" i="9" s="1"/>
  <c r="C12" i="9"/>
  <c r="C15" i="9" s="1"/>
  <c r="C9" i="9"/>
  <c r="C7" i="9"/>
  <c r="C4" i="9"/>
  <c r="H2" i="16" l="1" a="1"/>
  <c r="H14" i="16" a="1"/>
  <c r="H10" i="16" a="1"/>
  <c r="H6" i="16" a="1"/>
  <c r="C10" i="12"/>
  <c r="C10" i="9"/>
  <c r="H19" i="9"/>
  <c r="C16" i="9"/>
  <c r="H15" i="16" l="1"/>
  <c r="H14" i="16"/>
  <c r="H17" i="16"/>
  <c r="H16" i="16"/>
  <c r="H2" i="16"/>
  <c r="H5" i="16"/>
  <c r="H3" i="16"/>
  <c r="H4" i="16"/>
  <c r="H9" i="16"/>
  <c r="H6" i="16"/>
  <c r="H8" i="16"/>
  <c r="H7" i="16"/>
  <c r="H13" i="16"/>
  <c r="H12" i="16"/>
  <c r="H11" i="16"/>
  <c r="H10" i="16"/>
  <c r="D5" i="13"/>
  <c r="D17" i="13"/>
  <c r="D12" i="13"/>
  <c r="C12" i="13"/>
  <c r="D10" i="13"/>
  <c r="C10" i="13"/>
  <c r="D9" i="13"/>
  <c r="C9" i="13"/>
  <c r="G11" i="12"/>
  <c r="I21" i="16" l="1"/>
  <c r="I18" i="16"/>
  <c r="I9" i="16"/>
  <c r="I7" i="16"/>
  <c r="I4" i="16"/>
  <c r="I14" i="16"/>
  <c r="J14" i="16" s="1" a="1"/>
  <c r="I20" i="16"/>
  <c r="I17" i="16"/>
  <c r="I6" i="16"/>
  <c r="I19" i="16"/>
  <c r="I16" i="16"/>
  <c r="I12" i="16"/>
  <c r="I5" i="16"/>
  <c r="I2" i="16"/>
  <c r="J2" i="16" s="1" a="1"/>
  <c r="I3" i="16"/>
  <c r="I15" i="16"/>
  <c r="I8" i="16"/>
  <c r="I13" i="16"/>
  <c r="I11" i="16"/>
  <c r="I10" i="16"/>
  <c r="C14" i="9"/>
  <c r="C17" i="9" s="1"/>
  <c r="H20" i="9" s="1"/>
  <c r="O3" i="13"/>
  <c r="Q3" i="13" s="1"/>
  <c r="P3" i="13"/>
  <c r="D11" i="13"/>
  <c r="C11" i="13"/>
  <c r="D15" i="13"/>
  <c r="D14" i="13"/>
  <c r="J6" i="16" l="1" a="1"/>
  <c r="J10" i="16" a="1"/>
  <c r="J4" i="16"/>
  <c r="J5" i="16"/>
  <c r="J3" i="16"/>
  <c r="J2" i="16"/>
  <c r="J17" i="16"/>
  <c r="J16" i="16"/>
  <c r="J15" i="16"/>
  <c r="J14" i="16"/>
  <c r="J18" i="16" a="1"/>
  <c r="P1" i="13"/>
  <c r="O1" i="13"/>
  <c r="J6" i="16" l="1"/>
  <c r="J8" i="16"/>
  <c r="J9" i="16"/>
  <c r="J7" i="16"/>
  <c r="J19" i="16"/>
  <c r="J21" i="16"/>
  <c r="J20" i="16"/>
  <c r="J18" i="16"/>
  <c r="J13" i="16"/>
  <c r="J10" i="16"/>
  <c r="J12" i="16"/>
  <c r="J11"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连接" type="1" refreshedVersion="2">
    <dbPr connection="DBQ=E:\0 计算机应用 windows2000版\0     0财经管理中的计算机应用 书稿 2005\0第三章 财经管理中的计算机应用 书稿 2005\Northwind.mdb;DefaultDir=E:\0 计算机应用 windows2000版\0     0财经管理中的计算机应用 书稿 2005\0第三章 财经管理中的计算机应用 书稿 2005;Driver={Microsoft Access Driver (*.mdb)};DriverId=25;FIL=MS Access;MaxBufferSize=2048;MaxScanRows=8;PageTimeout=5;SafeTransactions=0;Threads=3;UserCommitSync=Yes;" command="SELECT 客户.地区, 客户.公司名称, 订单.订单ID, 订单.订购日期_x000d__x000a_FROM 订单 订单, 客户 客户_x000d__x000a_WHERE 订单.客户ID = 客户.客户ID AND ((订单.订购日期&gt;={ts '1998-01-01 00:00:00'}))"/>
  </connection>
</connections>
</file>

<file path=xl/sharedStrings.xml><?xml version="1.0" encoding="utf-8"?>
<sst xmlns="http://schemas.openxmlformats.org/spreadsheetml/2006/main" count="121" uniqueCount="106">
  <si>
    <t>贴现率</t>
  </si>
  <si>
    <t>学习时间</t>
  </si>
  <si>
    <t>每年需投入</t>
  </si>
  <si>
    <t>预见年收入</t>
  </si>
  <si>
    <t>比较结论</t>
  </si>
  <si>
    <t>每吨运费</t>
    <phoneticPr fontId="4" type="noConversion"/>
  </si>
  <si>
    <t>仓库供应量</t>
    <phoneticPr fontId="4" type="noConversion"/>
  </si>
  <si>
    <t>供应能力</t>
    <phoneticPr fontId="4" type="noConversion"/>
  </si>
  <si>
    <t>城市需求实际</t>
    <phoneticPr fontId="4" type="noConversion"/>
  </si>
  <si>
    <t>城市需求目标</t>
    <phoneticPr fontId="4" type="noConversion"/>
  </si>
  <si>
    <t>总运费</t>
  </si>
  <si>
    <r>
      <t>年销售量</t>
    </r>
    <r>
      <rPr>
        <sz val="11"/>
        <rFont val="Times New Roman"/>
        <family val="1"/>
      </rPr>
      <t>(D)</t>
    </r>
    <phoneticPr fontId="4" type="noConversion"/>
  </si>
  <si>
    <t>价格折扣表</t>
    <phoneticPr fontId="4" type="noConversion"/>
  </si>
  <si>
    <r>
      <t>一次提货的提货成本</t>
    </r>
    <r>
      <rPr>
        <sz val="11"/>
        <rFont val="Times New Roman"/>
        <family val="1"/>
      </rPr>
      <t>(k)</t>
    </r>
    <phoneticPr fontId="4" type="noConversion"/>
  </si>
  <si>
    <t>全年需求量</t>
    <phoneticPr fontId="4" type="noConversion"/>
  </si>
  <si>
    <t>折扣</t>
    <phoneticPr fontId="4" type="noConversion"/>
  </si>
  <si>
    <r>
      <t>单位年储存成本</t>
    </r>
    <r>
      <rPr>
        <sz val="11"/>
        <rFont val="Times New Roman"/>
        <family val="1"/>
      </rPr>
      <t>(h)</t>
    </r>
    <phoneticPr fontId="4" type="noConversion"/>
  </si>
  <si>
    <t>提货价格</t>
    <phoneticPr fontId="4" type="noConversion"/>
  </si>
  <si>
    <r>
      <t>提货量</t>
    </r>
    <r>
      <rPr>
        <sz val="11"/>
        <rFont val="Times New Roman"/>
        <family val="1"/>
      </rPr>
      <t>(Q)</t>
    </r>
    <phoneticPr fontId="4" type="noConversion"/>
  </si>
  <si>
    <t>采购成本</t>
    <phoneticPr fontId="4" type="noConversion"/>
  </si>
  <si>
    <t>年提货成本</t>
    <phoneticPr fontId="4" type="noConversion"/>
  </si>
  <si>
    <t>年储存成本</t>
    <phoneticPr fontId="4" type="noConversion"/>
  </si>
  <si>
    <t>年总成本</t>
    <phoneticPr fontId="4" type="noConversion"/>
  </si>
  <si>
    <r>
      <t>经济订</t>
    </r>
    <r>
      <rPr>
        <sz val="11"/>
        <rFont val="Times New Roman"/>
        <family val="1"/>
      </rPr>
      <t>(</t>
    </r>
    <r>
      <rPr>
        <sz val="11"/>
        <rFont val="宋体"/>
        <family val="3"/>
        <charset val="134"/>
      </rPr>
      <t>提</t>
    </r>
    <r>
      <rPr>
        <sz val="11"/>
        <rFont val="Times New Roman"/>
        <family val="1"/>
      </rPr>
      <t>)</t>
    </r>
    <r>
      <rPr>
        <sz val="11"/>
        <rFont val="宋体"/>
        <family val="3"/>
        <charset val="134"/>
      </rPr>
      <t>货量</t>
    </r>
    <r>
      <rPr>
        <sz val="11"/>
        <rFont val="Times New Roman"/>
        <family val="1"/>
      </rPr>
      <t>(EOQ)</t>
    </r>
    <phoneticPr fontId="4" type="noConversion"/>
  </si>
  <si>
    <r>
      <t>EOQ</t>
    </r>
    <r>
      <rPr>
        <sz val="11"/>
        <rFont val="宋体"/>
        <family val="3"/>
        <charset val="134"/>
      </rPr>
      <t>下的采购成本</t>
    </r>
    <phoneticPr fontId="4" type="noConversion"/>
  </si>
  <si>
    <r>
      <t>EOQ</t>
    </r>
    <r>
      <rPr>
        <sz val="11"/>
        <rFont val="宋体"/>
        <family val="3"/>
        <charset val="134"/>
      </rPr>
      <t>下的年提货成本</t>
    </r>
    <phoneticPr fontId="4" type="noConversion"/>
  </si>
  <si>
    <r>
      <t>EOQ</t>
    </r>
    <r>
      <rPr>
        <sz val="11"/>
        <rFont val="宋体"/>
        <family val="3"/>
        <charset val="134"/>
      </rPr>
      <t>下的年储存成本</t>
    </r>
    <phoneticPr fontId="4" type="noConversion"/>
  </si>
  <si>
    <r>
      <t>EOQ</t>
    </r>
    <r>
      <rPr>
        <sz val="11"/>
        <rFont val="宋体"/>
        <family val="3"/>
        <charset val="134"/>
      </rPr>
      <t>下的年总成本</t>
    </r>
    <phoneticPr fontId="4" type="noConversion"/>
  </si>
  <si>
    <t>年需求量</t>
    <phoneticPr fontId="4" type="noConversion"/>
  </si>
  <si>
    <t>单位年储存成本</t>
    <phoneticPr fontId="4" type="noConversion"/>
  </si>
  <si>
    <t>单位订货成本</t>
    <phoneticPr fontId="4" type="noConversion"/>
  </si>
  <si>
    <t>经济订货量</t>
    <phoneticPr fontId="4" type="noConversion"/>
  </si>
  <si>
    <t>订货周期</t>
    <phoneticPr fontId="4" type="noConversion"/>
  </si>
  <si>
    <t>每天需求量</t>
    <phoneticPr fontId="4" type="noConversion"/>
  </si>
  <si>
    <t>时间（天）</t>
    <phoneticPr fontId="4" type="noConversion"/>
  </si>
  <si>
    <t>已过去订货周期数</t>
    <phoneticPr fontId="4" type="noConversion"/>
  </si>
  <si>
    <t>本周期已过去天数</t>
    <phoneticPr fontId="4" type="noConversion"/>
  </si>
  <si>
    <t>库存量</t>
    <phoneticPr fontId="4" type="noConversion"/>
  </si>
  <si>
    <t>50天模拟</t>
    <phoneticPr fontId="3" type="noConversion"/>
  </si>
  <si>
    <t>模拟运算表计算年总成本</t>
    <phoneticPr fontId="3" type="noConversion"/>
  </si>
  <si>
    <t>两者</t>
    <phoneticPr fontId="4" type="noConversion"/>
  </si>
  <si>
    <t>生产量</t>
    <phoneticPr fontId="4" type="noConversion"/>
  </si>
  <si>
    <t>产品单价</t>
  </si>
  <si>
    <t>增加的生产量</t>
    <phoneticPr fontId="4" type="noConversion"/>
  </si>
  <si>
    <t>销售收益</t>
  </si>
  <si>
    <t>固定成本</t>
  </si>
  <si>
    <t>单位可变成本</t>
  </si>
  <si>
    <t>总成本</t>
  </si>
  <si>
    <t>边际贡献</t>
  </si>
  <si>
    <t>预计利润</t>
    <phoneticPr fontId="4" type="noConversion"/>
  </si>
  <si>
    <t>两工厂各自盈亏平衡点</t>
    <phoneticPr fontId="4" type="noConversion"/>
  </si>
  <si>
    <t>两分厂相对盈亏平衡点</t>
    <phoneticPr fontId="4" type="noConversion"/>
  </si>
  <si>
    <t>相对盈亏平衡点处预计利润相等值</t>
    <phoneticPr fontId="4" type="noConversion"/>
  </si>
  <si>
    <t>实现最大利润的分厂</t>
    <phoneticPr fontId="4" type="noConversion"/>
  </si>
  <si>
    <t>查表内插法</t>
    <phoneticPr fontId="3" type="noConversion"/>
  </si>
  <si>
    <t>模拟运算比计算经济订货量及其年总成本</t>
    <phoneticPr fontId="3" type="noConversion"/>
  </si>
  <si>
    <t>当前年销量</t>
    <phoneticPr fontId="3" type="noConversion"/>
  </si>
  <si>
    <t>城市1</t>
    <phoneticPr fontId="4" type="noConversion"/>
  </si>
  <si>
    <t>城市2</t>
    <phoneticPr fontId="4" type="noConversion"/>
  </si>
  <si>
    <t>城市3</t>
    <phoneticPr fontId="4" type="noConversion"/>
  </si>
  <si>
    <t>仓库A</t>
    <phoneticPr fontId="4" type="noConversion"/>
  </si>
  <si>
    <t>仓库B</t>
    <phoneticPr fontId="4" type="noConversion"/>
  </si>
  <si>
    <t>仓库C</t>
    <phoneticPr fontId="4" type="noConversion"/>
  </si>
  <si>
    <t>仓库D</t>
    <phoneticPr fontId="4" type="noConversion"/>
  </si>
  <si>
    <t>工厂A</t>
    <phoneticPr fontId="4" type="noConversion"/>
  </si>
  <si>
    <t>工厂B</t>
    <phoneticPr fontId="4" type="noConversion"/>
  </si>
  <si>
    <t>出租数量下限</t>
    <phoneticPr fontId="4" type="noConversion"/>
  </si>
  <si>
    <t>每月租金</t>
  </si>
  <si>
    <t>出租数量上限</t>
    <phoneticPr fontId="4" type="noConversion"/>
  </si>
  <si>
    <t>概率</t>
    <phoneticPr fontId="4" type="noConversion"/>
  </si>
  <si>
    <t>营业成本均值</t>
    <phoneticPr fontId="4" type="noConversion"/>
  </si>
  <si>
    <t>营业成本标准差</t>
    <phoneticPr fontId="4" type="noConversion"/>
  </si>
  <si>
    <t>累计概率</t>
    <phoneticPr fontId="4" type="noConversion"/>
  </si>
  <si>
    <t>出租数量</t>
    <phoneticPr fontId="4" type="noConversion"/>
  </si>
  <si>
    <t>营业成本</t>
    <phoneticPr fontId="4" type="noConversion"/>
  </si>
  <si>
    <t>平均租金</t>
  </si>
  <si>
    <t>月利润</t>
    <phoneticPr fontId="4" type="noConversion"/>
  </si>
  <si>
    <t>月利润超过1000000的概率</t>
  </si>
  <si>
    <t>工厂A生产最佳</t>
    <phoneticPr fontId="3" type="noConversion"/>
  </si>
  <si>
    <t>生产量=2000</t>
    <phoneticPr fontId="3" type="noConversion"/>
  </si>
  <si>
    <t>年销售量(D)=1000</t>
    <phoneticPr fontId="3" type="noConversion"/>
  </si>
  <si>
    <t xml:space="preserve">                        </t>
    <phoneticPr fontId="3" type="noConversion"/>
  </si>
  <si>
    <t xml:space="preserve">  </t>
    <phoneticPr fontId="3" type="noConversion"/>
  </si>
  <si>
    <t>序号</t>
  </si>
  <si>
    <t>年</t>
  </si>
  <si>
    <t>季度</t>
  </si>
  <si>
    <t>销售额</t>
  </si>
  <si>
    <t>4季度移动平均数</t>
  </si>
  <si>
    <t>中心化的   移动
平均数</t>
  </si>
  <si>
    <t>季节不规则值</t>
  </si>
  <si>
    <t>消除季节    影响的
销量</t>
  </si>
  <si>
    <t>趋势    预测值</t>
  </si>
  <si>
    <t>季度    预测值</t>
  </si>
  <si>
    <t>季节指数</t>
  </si>
  <si>
    <t>净现金流</t>
  </si>
  <si>
    <t>方案一</t>
  </si>
  <si>
    <t>方案二</t>
  </si>
  <si>
    <t>年份</t>
  </si>
  <si>
    <t>考虑年限</t>
  </si>
  <si>
    <t>前10年的年收入</t>
  </si>
  <si>
    <t>10年后的年收入</t>
  </si>
  <si>
    <t>净现值</t>
  </si>
  <si>
    <t>使两种方案的净现值达到相等的贴现率</t>
  </si>
  <si>
    <t>13.5%1</t>
  </si>
  <si>
    <t>查表加内插值方法</t>
  </si>
  <si>
    <t>答案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</si>
</sst>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0.00_ "/>
    <numFmt numFmtId="177" formatCode="0.0%"/>
    <numFmt numFmtId="178" formatCode="#,##0_ "/>
    <numFmt numFmtId="179" formatCode="_(* #,##0.00_);_(* \(#,##0.00\);_(* &quot;-&quot;??_);_(@_)"/>
    <numFmt numFmtId="180" formatCode="0.0"/>
    <numFmt numFmtId="181" formatCode="0.0_ "/>
    <numFmt numFmtId="182" formatCode="0_ "/>
    <numFmt numFmtId="183" formatCode="0.00000"/>
  </numFmts>
  <fonts count="15" x14ac:knownFonts="1">
    <font>
      <sz val="11"/>
      <color theme="1"/>
      <name val="宋体"/>
      <family val="2"/>
      <scheme val="minor"/>
    </font>
    <font>
      <sz val="12"/>
      <name val="宋体"/>
      <family val="3"/>
      <charset val="134"/>
    </font>
    <font>
      <sz val="11"/>
      <name val="宋体"/>
      <family val="3"/>
      <charset val="134"/>
    </font>
    <font>
      <sz val="9"/>
      <name val="宋体"/>
      <family val="3"/>
      <charset val="134"/>
      <scheme val="minor"/>
    </font>
    <font>
      <sz val="9"/>
      <name val="宋体"/>
      <family val="3"/>
      <charset val="134"/>
    </font>
    <font>
      <sz val="11"/>
      <color indexed="57"/>
      <name val="宋体"/>
      <family val="3"/>
      <charset val="134"/>
    </font>
    <font>
      <sz val="11"/>
      <color indexed="10"/>
      <name val="宋体"/>
      <family val="3"/>
      <charset val="134"/>
    </font>
    <font>
      <sz val="10"/>
      <name val="Arial"/>
      <family val="2"/>
    </font>
    <font>
      <sz val="11"/>
      <name val="Times New Roman"/>
      <family val="1"/>
    </font>
    <font>
      <i/>
      <sz val="11"/>
      <name val="Arial"/>
      <family val="2"/>
    </font>
    <font>
      <sz val="11"/>
      <name val="宋体"/>
      <family val="3"/>
      <charset val="134"/>
      <scheme val="major"/>
    </font>
    <font>
      <i/>
      <sz val="11"/>
      <name val="宋体"/>
      <family val="3"/>
      <charset val="134"/>
      <scheme val="major"/>
    </font>
    <font>
      <sz val="11"/>
      <color indexed="19"/>
      <name val="宋体"/>
      <family val="3"/>
      <charset val="134"/>
      <scheme val="major"/>
    </font>
    <font>
      <sz val="11"/>
      <color indexed="51"/>
      <name val="宋体"/>
      <family val="3"/>
      <charset val="134"/>
      <scheme val="major"/>
    </font>
    <font>
      <sz val="12"/>
      <name val="宋体"/>
      <family val="3"/>
      <charset val="134"/>
      <scheme val="major"/>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99"/>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0" tint="-0.14996795556505021"/>
        <bgColor indexed="64"/>
      </patternFill>
    </fill>
    <fill>
      <patternFill patternType="solid">
        <fgColor theme="3"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1" fillId="0" borderId="0"/>
    <xf numFmtId="179" fontId="7" fillId="0" borderId="0" applyFont="0" applyFill="0" applyBorder="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cellStyleXfs>
  <cellXfs count="170">
    <xf numFmtId="0" fontId="0" fillId="0" borderId="0" xfId="0"/>
    <xf numFmtId="0" fontId="2" fillId="0" borderId="0" xfId="1" applyFont="1" applyFill="1"/>
    <xf numFmtId="0" fontId="2" fillId="0" borderId="2" xfId="1" applyFont="1" applyFill="1" applyBorder="1" applyAlignment="1">
      <alignment horizontal="center"/>
    </xf>
    <xf numFmtId="0" fontId="2" fillId="0" borderId="0" xfId="1" applyFont="1" applyFill="1" applyBorder="1"/>
    <xf numFmtId="0" fontId="2" fillId="0" borderId="1" xfId="1" applyFont="1" applyFill="1" applyBorder="1"/>
    <xf numFmtId="0" fontId="2" fillId="0" borderId="2" xfId="1" applyFont="1" applyFill="1" applyBorder="1"/>
    <xf numFmtId="0" fontId="2" fillId="0" borderId="3" xfId="1" applyFont="1" applyFill="1" applyBorder="1"/>
    <xf numFmtId="0" fontId="2" fillId="0" borderId="5" xfId="1" applyFont="1" applyFill="1" applyBorder="1"/>
    <xf numFmtId="9" fontId="2" fillId="0" borderId="2" xfId="1" applyNumberFormat="1" applyFont="1" applyFill="1" applyBorder="1"/>
    <xf numFmtId="9" fontId="2" fillId="0" borderId="6" xfId="1" applyNumberFormat="1" applyFont="1" applyFill="1" applyBorder="1"/>
    <xf numFmtId="181" fontId="2" fillId="0" borderId="1" xfId="1" applyNumberFormat="1" applyFont="1" applyFill="1" applyBorder="1"/>
    <xf numFmtId="181" fontId="2" fillId="0" borderId="0" xfId="1" applyNumberFormat="1" applyFont="1" applyFill="1"/>
    <xf numFmtId="0" fontId="8" fillId="0" borderId="1" xfId="1" applyFont="1" applyFill="1" applyBorder="1"/>
    <xf numFmtId="182" fontId="2" fillId="0" borderId="1" xfId="1" applyNumberFormat="1" applyFont="1" applyFill="1" applyBorder="1"/>
    <xf numFmtId="0" fontId="2" fillId="0" borderId="0" xfId="3" applyFont="1" applyAlignment="1">
      <alignment horizontal="center" vertical="center" wrapText="1"/>
    </xf>
    <xf numFmtId="0" fontId="2" fillId="0" borderId="0" xfId="3" applyFont="1">
      <alignment vertical="center"/>
    </xf>
    <xf numFmtId="0" fontId="2" fillId="4" borderId="2" xfId="3" applyFont="1" applyFill="1" applyBorder="1" applyAlignment="1">
      <alignment horizontal="center" vertical="center"/>
    </xf>
    <xf numFmtId="0" fontId="2" fillId="4" borderId="6" xfId="3" applyFont="1" applyFill="1" applyBorder="1" applyAlignment="1">
      <alignment horizontal="center" vertical="center"/>
    </xf>
    <xf numFmtId="0" fontId="2" fillId="4" borderId="11" xfId="3" applyFont="1" applyFill="1" applyBorder="1" applyAlignment="1">
      <alignment horizontal="center" vertical="center"/>
    </xf>
    <xf numFmtId="0" fontId="2" fillId="4" borderId="7" xfId="3" applyFont="1" applyFill="1" applyBorder="1" applyAlignment="1">
      <alignment horizontal="center"/>
    </xf>
    <xf numFmtId="0" fontId="2" fillId="4" borderId="6" xfId="3" applyFont="1" applyFill="1" applyBorder="1" applyAlignment="1">
      <alignment horizontal="center"/>
    </xf>
    <xf numFmtId="0" fontId="2" fillId="4" borderId="12" xfId="3" applyFont="1" applyFill="1" applyBorder="1" applyAlignment="1">
      <alignment horizontal="center"/>
    </xf>
    <xf numFmtId="0" fontId="2" fillId="4" borderId="11" xfId="3" applyFont="1" applyFill="1" applyBorder="1" applyAlignment="1">
      <alignment horizontal="center"/>
    </xf>
    <xf numFmtId="0" fontId="2" fillId="5" borderId="6" xfId="3" applyFont="1" applyFill="1" applyBorder="1" applyAlignment="1">
      <alignment horizontal="center"/>
    </xf>
    <xf numFmtId="181" fontId="2" fillId="5" borderId="2" xfId="3" applyNumberFormat="1" applyFont="1" applyFill="1" applyBorder="1" applyAlignment="1">
      <alignment horizontal="center"/>
    </xf>
    <xf numFmtId="176" fontId="2" fillId="5" borderId="6" xfId="3" applyNumberFormat="1" applyFont="1" applyFill="1" applyBorder="1" applyAlignment="1">
      <alignment horizontal="center"/>
    </xf>
    <xf numFmtId="0" fontId="2" fillId="5" borderId="11" xfId="3" applyFont="1" applyFill="1" applyBorder="1" applyAlignment="1">
      <alignment horizontal="center"/>
    </xf>
    <xf numFmtId="183" fontId="2" fillId="5" borderId="2" xfId="3" applyNumberFormat="1" applyFont="1" applyFill="1" applyBorder="1">
      <alignment vertical="center"/>
    </xf>
    <xf numFmtId="0" fontId="2" fillId="4" borderId="3" xfId="3" applyFont="1" applyFill="1" applyBorder="1" applyAlignment="1">
      <alignment horizontal="center"/>
    </xf>
    <xf numFmtId="0" fontId="2" fillId="4" borderId="5" xfId="3" applyFont="1" applyFill="1" applyBorder="1" applyAlignment="1">
      <alignment horizontal="center"/>
    </xf>
    <xf numFmtId="0" fontId="2" fillId="4" borderId="10" xfId="3" applyFont="1" applyFill="1" applyBorder="1" applyAlignment="1">
      <alignment horizontal="center"/>
    </xf>
    <xf numFmtId="0" fontId="2" fillId="4" borderId="1" xfId="1" applyFont="1" applyFill="1" applyBorder="1"/>
    <xf numFmtId="9" fontId="2" fillId="4" borderId="1" xfId="1" applyNumberFormat="1" applyFont="1" applyFill="1" applyBorder="1"/>
    <xf numFmtId="0" fontId="2" fillId="5" borderId="2" xfId="1" applyFont="1" applyFill="1" applyBorder="1" applyAlignment="1">
      <alignment horizontal="center"/>
    </xf>
    <xf numFmtId="0" fontId="2" fillId="5" borderId="4" xfId="1" applyFont="1" applyFill="1" applyBorder="1" applyAlignment="1">
      <alignment horizontal="center"/>
    </xf>
    <xf numFmtId="0" fontId="2" fillId="5" borderId="6" xfId="1" applyFont="1" applyFill="1" applyBorder="1" applyAlignment="1">
      <alignment horizontal="center"/>
    </xf>
    <xf numFmtId="0" fontId="2" fillId="5" borderId="7" xfId="1" applyFont="1" applyFill="1" applyBorder="1" applyAlignment="1">
      <alignment horizontal="center"/>
    </xf>
    <xf numFmtId="0" fontId="2" fillId="5" borderId="11" xfId="1" applyFont="1" applyFill="1" applyBorder="1" applyAlignment="1">
      <alignment horizontal="center"/>
    </xf>
    <xf numFmtId="178" fontId="2" fillId="5" borderId="11" xfId="1" applyNumberFormat="1" applyFont="1" applyFill="1" applyBorder="1" applyAlignment="1">
      <alignment horizontal="center"/>
    </xf>
    <xf numFmtId="177" fontId="2" fillId="5" borderId="1" xfId="1" applyNumberFormat="1" applyFont="1" applyFill="1" applyBorder="1"/>
    <xf numFmtId="1" fontId="2" fillId="0" borderId="2" xfId="1" applyNumberFormat="1" applyFont="1" applyFill="1" applyBorder="1"/>
    <xf numFmtId="1" fontId="2" fillId="0" borderId="15" xfId="1" applyNumberFormat="1" applyFont="1" applyFill="1" applyBorder="1"/>
    <xf numFmtId="1" fontId="2" fillId="0" borderId="6" xfId="1" applyNumberFormat="1" applyFont="1" applyFill="1" applyBorder="1"/>
    <xf numFmtId="1" fontId="2" fillId="0" borderId="0" xfId="1" applyNumberFormat="1" applyFont="1" applyFill="1" applyBorder="1"/>
    <xf numFmtId="1" fontId="2" fillId="0" borderId="11" xfId="1" applyNumberFormat="1" applyFont="1" applyFill="1" applyBorder="1"/>
    <xf numFmtId="1" fontId="2" fillId="0" borderId="14" xfId="1" applyNumberFormat="1" applyFont="1" applyFill="1" applyBorder="1"/>
    <xf numFmtId="1" fontId="2" fillId="0" borderId="12" xfId="1" applyNumberFormat="1" applyFont="1" applyFill="1" applyBorder="1"/>
    <xf numFmtId="1" fontId="2" fillId="0" borderId="8" xfId="1" applyNumberFormat="1" applyFont="1" applyFill="1" applyBorder="1"/>
    <xf numFmtId="1" fontId="2" fillId="0" borderId="13" xfId="1" applyNumberFormat="1" applyFont="1" applyFill="1" applyBorder="1"/>
    <xf numFmtId="1" fontId="2" fillId="0" borderId="9" xfId="1" applyNumberFormat="1" applyFont="1" applyFill="1" applyBorder="1"/>
    <xf numFmtId="1" fontId="2" fillId="0" borderId="10" xfId="1" applyNumberFormat="1" applyFont="1" applyFill="1" applyBorder="1"/>
    <xf numFmtId="0" fontId="9" fillId="0" borderId="2" xfId="1" applyFont="1" applyFill="1" applyBorder="1"/>
    <xf numFmtId="1" fontId="9" fillId="0" borderId="2" xfId="1" applyNumberFormat="1" applyFont="1" applyFill="1" applyBorder="1"/>
    <xf numFmtId="1" fontId="9" fillId="0" borderId="6" xfId="1" applyNumberFormat="1" applyFont="1" applyFill="1" applyBorder="1"/>
    <xf numFmtId="1" fontId="9" fillId="0" borderId="11" xfId="1" applyNumberFormat="1" applyFont="1" applyFill="1" applyBorder="1"/>
    <xf numFmtId="1" fontId="10" fillId="2" borderId="1" xfId="1" applyNumberFormat="1" applyFont="1" applyFill="1" applyBorder="1"/>
    <xf numFmtId="0" fontId="10" fillId="2" borderId="0" xfId="1" applyFont="1" applyFill="1"/>
    <xf numFmtId="0" fontId="10" fillId="2" borderId="1" xfId="1" applyFont="1" applyFill="1" applyBorder="1" applyAlignment="1">
      <alignment horizontal="center"/>
    </xf>
    <xf numFmtId="0" fontId="10" fillId="2" borderId="1" xfId="1" applyFont="1" applyFill="1" applyBorder="1"/>
    <xf numFmtId="0" fontId="10" fillId="3" borderId="1" xfId="4" applyFont="1" applyFill="1" applyBorder="1">
      <alignment vertical="center"/>
    </xf>
    <xf numFmtId="0" fontId="10" fillId="4" borderId="1" xfId="4" applyFont="1" applyFill="1" applyBorder="1">
      <alignment vertical="center"/>
    </xf>
    <xf numFmtId="0" fontId="11" fillId="0" borderId="0" xfId="4" applyFont="1">
      <alignment vertical="center"/>
    </xf>
    <xf numFmtId="0" fontId="10" fillId="0" borderId="0" xfId="4" applyFont="1">
      <alignment vertical="center"/>
    </xf>
    <xf numFmtId="180" fontId="10" fillId="5" borderId="1" xfId="4" applyNumberFormat="1" applyFont="1" applyFill="1" applyBorder="1">
      <alignment vertical="center"/>
    </xf>
    <xf numFmtId="0" fontId="10" fillId="5" borderId="3" xfId="4" applyFont="1" applyFill="1" applyBorder="1" applyAlignment="1">
      <alignment horizontal="center" vertical="center"/>
    </xf>
    <xf numFmtId="2" fontId="10" fillId="5" borderId="2" xfId="4" applyNumberFormat="1" applyFont="1" applyFill="1" applyBorder="1" applyAlignment="1">
      <alignment horizontal="center" vertical="center"/>
    </xf>
    <xf numFmtId="0" fontId="10" fillId="5" borderId="5" xfId="4" applyFont="1" applyFill="1" applyBorder="1" applyAlignment="1">
      <alignment horizontal="center" vertical="center"/>
    </xf>
    <xf numFmtId="2" fontId="10" fillId="5" borderId="6" xfId="4" applyNumberFormat="1" applyFont="1" applyFill="1" applyBorder="1" applyAlignment="1">
      <alignment horizontal="center" vertical="center"/>
    </xf>
    <xf numFmtId="0" fontId="10" fillId="5" borderId="1" xfId="4" applyFont="1" applyFill="1" applyBorder="1">
      <alignment vertical="center"/>
    </xf>
    <xf numFmtId="2" fontId="10" fillId="5" borderId="11" xfId="4" applyNumberFormat="1" applyFont="1" applyFill="1" applyBorder="1" applyAlignment="1">
      <alignment horizontal="center" vertical="center"/>
    </xf>
    <xf numFmtId="0" fontId="10" fillId="0" borderId="0" xfId="7" applyFont="1" applyFill="1"/>
    <xf numFmtId="0" fontId="10" fillId="2" borderId="0" xfId="7" applyFont="1" applyFill="1"/>
    <xf numFmtId="0" fontId="10" fillId="2" borderId="0" xfId="7" applyFont="1" applyFill="1" applyBorder="1"/>
    <xf numFmtId="0" fontId="10" fillId="2" borderId="0" xfId="7" applyFont="1" applyFill="1" applyBorder="1" applyAlignment="1">
      <alignment horizontal="center"/>
    </xf>
    <xf numFmtId="0" fontId="10" fillId="2" borderId="8" xfId="7" applyFont="1" applyFill="1" applyBorder="1"/>
    <xf numFmtId="0" fontId="10" fillId="2" borderId="9" xfId="7" applyFont="1" applyFill="1" applyBorder="1"/>
    <xf numFmtId="0" fontId="10" fillId="2" borderId="1" xfId="7" applyFont="1" applyFill="1" applyBorder="1"/>
    <xf numFmtId="0" fontId="12" fillId="2" borderId="0" xfId="7" applyFont="1" applyFill="1"/>
    <xf numFmtId="1" fontId="10" fillId="2" borderId="0" xfId="7" applyNumberFormat="1" applyFont="1" applyFill="1" applyBorder="1"/>
    <xf numFmtId="0" fontId="10" fillId="2" borderId="3" xfId="7" applyFont="1" applyFill="1" applyBorder="1"/>
    <xf numFmtId="0" fontId="10" fillId="2" borderId="2" xfId="7" applyFont="1" applyFill="1" applyBorder="1"/>
    <xf numFmtId="0" fontId="10" fillId="2" borderId="4" xfId="7" applyFont="1" applyFill="1" applyBorder="1"/>
    <xf numFmtId="0" fontId="10" fillId="2" borderId="5" xfId="7" applyFont="1" applyFill="1" applyBorder="1"/>
    <xf numFmtId="0" fontId="10" fillId="2" borderId="6" xfId="7" applyFont="1" applyFill="1" applyBorder="1"/>
    <xf numFmtId="0" fontId="10" fillId="2" borderId="7" xfId="7" applyFont="1" applyFill="1" applyBorder="1"/>
    <xf numFmtId="0" fontId="12" fillId="2" borderId="0" xfId="7" applyFont="1" applyFill="1" applyBorder="1"/>
    <xf numFmtId="180" fontId="10" fillId="2" borderId="1" xfId="7" applyNumberFormat="1" applyFont="1" applyFill="1" applyBorder="1"/>
    <xf numFmtId="0" fontId="13" fillId="2" borderId="0" xfId="7" applyFont="1" applyFill="1"/>
    <xf numFmtId="0" fontId="10" fillId="2" borderId="16" xfId="7" applyFont="1" applyFill="1" applyBorder="1"/>
    <xf numFmtId="180" fontId="10" fillId="2" borderId="11" xfId="7" applyNumberFormat="1" applyFont="1" applyFill="1" applyBorder="1"/>
    <xf numFmtId="2" fontId="10" fillId="2" borderId="1" xfId="7" applyNumberFormat="1" applyFont="1" applyFill="1" applyBorder="1"/>
    <xf numFmtId="180" fontId="10" fillId="2" borderId="1" xfId="7" applyNumberFormat="1" applyFont="1" applyFill="1" applyBorder="1" applyAlignment="1">
      <alignment horizontal="center"/>
    </xf>
    <xf numFmtId="0" fontId="10" fillId="2" borderId="1" xfId="7" applyFont="1" applyFill="1" applyBorder="1" applyAlignment="1">
      <alignment horizontal="center"/>
    </xf>
    <xf numFmtId="0" fontId="10" fillId="2" borderId="10" xfId="7" applyFont="1" applyFill="1" applyBorder="1"/>
    <xf numFmtId="0" fontId="10" fillId="2" borderId="11" xfId="7" applyFont="1" applyFill="1" applyBorder="1"/>
    <xf numFmtId="0" fontId="10" fillId="2" borderId="12" xfId="7" applyFont="1" applyFill="1" applyBorder="1"/>
    <xf numFmtId="0" fontId="14" fillId="2" borderId="0" xfId="8" applyFont="1" applyFill="1">
      <alignment vertical="center"/>
    </xf>
    <xf numFmtId="0" fontId="10" fillId="3" borderId="1" xfId="5" applyFont="1" applyFill="1" applyBorder="1">
      <alignment vertical="center"/>
    </xf>
    <xf numFmtId="0" fontId="10" fillId="4" borderId="1" xfId="5" applyFont="1" applyFill="1" applyBorder="1">
      <alignment vertical="center"/>
    </xf>
    <xf numFmtId="0" fontId="10" fillId="0" borderId="0" xfId="5" applyFont="1" applyFill="1">
      <alignment vertical="center"/>
    </xf>
    <xf numFmtId="0" fontId="10" fillId="0" borderId="0" xfId="5" applyFont="1">
      <alignment vertical="center"/>
    </xf>
    <xf numFmtId="0" fontId="10" fillId="5" borderId="3" xfId="6" applyFont="1" applyFill="1" applyBorder="1" applyAlignment="1">
      <alignment horizontal="center"/>
    </xf>
    <xf numFmtId="0" fontId="10" fillId="5" borderId="2" xfId="6" applyFont="1" applyFill="1" applyBorder="1" applyAlignment="1">
      <alignment horizontal="center"/>
    </xf>
    <xf numFmtId="2" fontId="10" fillId="5" borderId="4" xfId="6" applyNumberFormat="1" applyFont="1" applyFill="1" applyBorder="1" applyAlignment="1">
      <alignment horizontal="right"/>
    </xf>
    <xf numFmtId="0" fontId="10" fillId="5" borderId="1" xfId="5" applyFont="1" applyFill="1" applyBorder="1">
      <alignment vertical="center"/>
    </xf>
    <xf numFmtId="0" fontId="10" fillId="5" borderId="5" xfId="6" applyFont="1" applyFill="1" applyBorder="1" applyAlignment="1">
      <alignment horizontal="right"/>
    </xf>
    <xf numFmtId="0" fontId="10" fillId="5" borderId="6" xfId="6" applyFont="1" applyFill="1" applyBorder="1" applyAlignment="1">
      <alignment horizontal="right"/>
    </xf>
    <xf numFmtId="2" fontId="10" fillId="5" borderId="7" xfId="6" applyNumberFormat="1" applyFont="1" applyFill="1" applyBorder="1" applyAlignment="1">
      <alignment horizontal="right"/>
    </xf>
    <xf numFmtId="176" fontId="10" fillId="5" borderId="1" xfId="5" applyNumberFormat="1" applyFont="1" applyFill="1" applyBorder="1">
      <alignment vertical="center"/>
    </xf>
    <xf numFmtId="0" fontId="10" fillId="5" borderId="5" xfId="6" applyFont="1" applyFill="1" applyBorder="1" applyAlignment="1">
      <alignment horizontal="right" vertical="center"/>
    </xf>
    <xf numFmtId="0" fontId="10" fillId="5" borderId="6" xfId="6" applyFont="1" applyFill="1" applyBorder="1" applyAlignment="1">
      <alignment horizontal="right" vertical="center"/>
    </xf>
    <xf numFmtId="0" fontId="10" fillId="5" borderId="10" xfId="6" applyFont="1" applyFill="1" applyBorder="1" applyAlignment="1">
      <alignment horizontal="right" vertical="center"/>
    </xf>
    <xf numFmtId="0" fontId="10" fillId="5" borderId="11" xfId="6" applyFont="1" applyFill="1" applyBorder="1" applyAlignment="1">
      <alignment horizontal="right" vertical="center"/>
    </xf>
    <xf numFmtId="2" fontId="10" fillId="5" borderId="12" xfId="6" applyNumberFormat="1" applyFont="1" applyFill="1" applyBorder="1" applyAlignment="1">
      <alignment horizontal="right"/>
    </xf>
    <xf numFmtId="2" fontId="10" fillId="5" borderId="14" xfId="5" applyNumberFormat="1" applyFont="1" applyFill="1" applyBorder="1">
      <alignment vertical="center"/>
    </xf>
    <xf numFmtId="0" fontId="10" fillId="5" borderId="2" xfId="5" applyFont="1" applyFill="1" applyBorder="1">
      <alignment vertical="center"/>
    </xf>
    <xf numFmtId="180" fontId="10" fillId="5" borderId="6" xfId="5" applyNumberFormat="1" applyFont="1" applyFill="1" applyBorder="1">
      <alignment vertical="center"/>
    </xf>
    <xf numFmtId="0" fontId="10" fillId="5" borderId="6" xfId="5" applyFont="1" applyFill="1" applyBorder="1">
      <alignment vertical="center"/>
    </xf>
    <xf numFmtId="180" fontId="10" fillId="5" borderId="11" xfId="5" applyNumberFormat="1" applyFont="1" applyFill="1" applyBorder="1">
      <alignment vertical="center"/>
    </xf>
    <xf numFmtId="0" fontId="10" fillId="2" borderId="1" xfId="5" applyFont="1" applyFill="1" applyBorder="1">
      <alignment vertical="center"/>
    </xf>
    <xf numFmtId="178" fontId="2" fillId="5" borderId="1" xfId="1" applyNumberFormat="1" applyFont="1" applyFill="1" applyBorder="1"/>
    <xf numFmtId="182" fontId="2" fillId="5" borderId="2" xfId="1" applyNumberFormat="1" applyFont="1" applyFill="1" applyBorder="1"/>
    <xf numFmtId="182" fontId="2" fillId="5" borderId="4" xfId="1" applyNumberFormat="1" applyFont="1" applyFill="1" applyBorder="1"/>
    <xf numFmtId="182" fontId="2" fillId="5" borderId="7" xfId="1" applyNumberFormat="1" applyFont="1" applyFill="1" applyBorder="1"/>
    <xf numFmtId="182" fontId="2" fillId="5" borderId="12" xfId="1" applyNumberFormat="1" applyFont="1" applyFill="1" applyBorder="1"/>
    <xf numFmtId="1" fontId="2" fillId="5" borderId="1" xfId="1" applyNumberFormat="1" applyFont="1" applyFill="1" applyBorder="1"/>
    <xf numFmtId="181" fontId="2" fillId="0" borderId="8" xfId="1" applyNumberFormat="1" applyFont="1" applyFill="1" applyBorder="1"/>
    <xf numFmtId="0" fontId="10" fillId="6" borderId="16" xfId="7" applyFont="1" applyFill="1" applyBorder="1" applyAlignment="1">
      <alignment wrapText="1"/>
    </xf>
    <xf numFmtId="182" fontId="2" fillId="0" borderId="8" xfId="1" applyNumberFormat="1" applyFont="1" applyFill="1" applyBorder="1"/>
    <xf numFmtId="0" fontId="10" fillId="0" borderId="1" xfId="4" applyFont="1" applyBorder="1">
      <alignment vertical="center"/>
    </xf>
    <xf numFmtId="0" fontId="10" fillId="0" borderId="0" xfId="1" applyFont="1"/>
    <xf numFmtId="0" fontId="2" fillId="7" borderId="1" xfId="3" applyFont="1" applyFill="1" applyBorder="1" applyAlignment="1">
      <alignment horizontal="center" vertical="center" wrapText="1"/>
    </xf>
    <xf numFmtId="0" fontId="2" fillId="7" borderId="2" xfId="3" applyFont="1" applyFill="1" applyBorder="1" applyAlignment="1">
      <alignment horizontal="center" vertical="center" wrapText="1"/>
    </xf>
    <xf numFmtId="176" fontId="2" fillId="0" borderId="0" xfId="3" applyNumberFormat="1" applyFont="1">
      <alignment vertical="center"/>
    </xf>
    <xf numFmtId="0" fontId="2" fillId="0" borderId="0" xfId="1" applyFont="1"/>
    <xf numFmtId="0" fontId="2" fillId="0" borderId="0" xfId="1" applyFont="1" applyAlignment="1">
      <alignment horizontal="center"/>
    </xf>
    <xf numFmtId="0" fontId="2" fillId="7" borderId="1" xfId="1" applyFont="1" applyFill="1" applyBorder="1"/>
    <xf numFmtId="0" fontId="2" fillId="7" borderId="1" xfId="1" applyFont="1" applyFill="1" applyBorder="1" applyAlignment="1">
      <alignment horizontal="center"/>
    </xf>
    <xf numFmtId="0" fontId="2" fillId="7" borderId="2" xfId="1" applyFont="1" applyFill="1" applyBorder="1" applyAlignment="1">
      <alignment horizontal="center"/>
    </xf>
    <xf numFmtId="182" fontId="2" fillId="5" borderId="0" xfId="1" applyNumberFormat="1" applyFont="1" applyFill="1"/>
    <xf numFmtId="181" fontId="2" fillId="5" borderId="0" xfId="1" applyNumberFormat="1" applyFont="1" applyFill="1"/>
    <xf numFmtId="0" fontId="2" fillId="0" borderId="1" xfId="1" applyFont="1" applyBorder="1"/>
    <xf numFmtId="0" fontId="5" fillId="0" borderId="0" xfId="1" applyFont="1"/>
    <xf numFmtId="0" fontId="2" fillId="7" borderId="3" xfId="1" applyFont="1" applyFill="1" applyBorder="1" applyAlignment="1">
      <alignment horizontal="center"/>
    </xf>
    <xf numFmtId="9" fontId="2" fillId="7" borderId="3" xfId="1" applyNumberFormat="1" applyFont="1" applyFill="1" applyBorder="1"/>
    <xf numFmtId="0" fontId="2" fillId="7" borderId="5" xfId="1" applyFont="1" applyFill="1" applyBorder="1" applyAlignment="1">
      <alignment horizontal="center"/>
    </xf>
    <xf numFmtId="9" fontId="2" fillId="7" borderId="5" xfId="1" applyNumberFormat="1" applyFont="1" applyFill="1" applyBorder="1"/>
    <xf numFmtId="0" fontId="2" fillId="7" borderId="0" xfId="1" applyFont="1" applyFill="1"/>
    <xf numFmtId="9" fontId="2" fillId="7" borderId="10" xfId="1" applyNumberFormat="1" applyFont="1" applyFill="1" applyBorder="1"/>
    <xf numFmtId="0" fontId="2" fillId="7" borderId="11" xfId="1" applyFont="1" applyFill="1" applyBorder="1" applyAlignment="1">
      <alignment horizontal="center"/>
    </xf>
    <xf numFmtId="2" fontId="2" fillId="0" borderId="0" xfId="1" applyNumberFormat="1" applyFont="1"/>
    <xf numFmtId="0" fontId="10" fillId="8" borderId="8" xfId="7" applyFont="1" applyFill="1" applyBorder="1"/>
    <xf numFmtId="0" fontId="10" fillId="8" borderId="9" xfId="7" applyFont="1" applyFill="1" applyBorder="1"/>
    <xf numFmtId="0" fontId="10" fillId="8" borderId="1" xfId="7" applyFont="1" applyFill="1" applyBorder="1"/>
    <xf numFmtId="0" fontId="10" fillId="8" borderId="2" xfId="7" applyFont="1" applyFill="1" applyBorder="1"/>
    <xf numFmtId="0" fontId="10" fillId="8" borderId="16" xfId="7" applyFont="1" applyFill="1" applyBorder="1"/>
    <xf numFmtId="0" fontId="10" fillId="6" borderId="8" xfId="7" applyFont="1" applyFill="1" applyBorder="1"/>
    <xf numFmtId="0" fontId="10" fillId="6" borderId="9" xfId="7" applyFont="1" applyFill="1" applyBorder="1"/>
    <xf numFmtId="0" fontId="10" fillId="6" borderId="0" xfId="7" applyFont="1" applyFill="1" applyBorder="1" applyAlignment="1">
      <alignment horizontal="center"/>
    </xf>
    <xf numFmtId="0" fontId="2" fillId="7" borderId="1" xfId="1" applyFont="1" applyFill="1" applyBorder="1" applyAlignment="1">
      <alignment horizontal="center"/>
    </xf>
    <xf numFmtId="0" fontId="6" fillId="0" borderId="1" xfId="1" applyFont="1" applyBorder="1" applyAlignment="1">
      <alignment horizontal="center"/>
    </xf>
    <xf numFmtId="0" fontId="2" fillId="7" borderId="1" xfId="1" applyFont="1" applyFill="1" applyBorder="1" applyAlignment="1">
      <alignment horizontal="left" vertical="top" wrapText="1"/>
    </xf>
    <xf numFmtId="177" fontId="2" fillId="5" borderId="1" xfId="1" applyNumberFormat="1" applyFont="1" applyFill="1" applyBorder="1" applyAlignment="1">
      <alignment horizontal="center" vertical="center"/>
    </xf>
    <xf numFmtId="0" fontId="2" fillId="0" borderId="0" xfId="1" applyFont="1" applyAlignment="1">
      <alignment horizontal="center" vertical="center"/>
    </xf>
    <xf numFmtId="0" fontId="10" fillId="6" borderId="8" xfId="7" applyFont="1" applyFill="1" applyBorder="1" applyAlignment="1">
      <alignment horizontal="left" wrapText="1"/>
    </xf>
    <xf numFmtId="0" fontId="10" fillId="6" borderId="9" xfId="7" applyFont="1" applyFill="1" applyBorder="1" applyAlignment="1">
      <alignment horizontal="left" wrapText="1"/>
    </xf>
    <xf numFmtId="0" fontId="2" fillId="0" borderId="8" xfId="1" applyFont="1" applyFill="1" applyBorder="1" applyAlignment="1">
      <alignment horizontal="center"/>
    </xf>
    <xf numFmtId="0" fontId="2" fillId="0" borderId="9" xfId="1" applyFont="1" applyFill="1" applyBorder="1" applyAlignment="1">
      <alignment horizontal="center"/>
    </xf>
    <xf numFmtId="0" fontId="10" fillId="5" borderId="8" xfId="5" applyFont="1" applyFill="1" applyBorder="1" applyAlignment="1">
      <alignment horizontal="center" vertical="center"/>
    </xf>
    <xf numFmtId="0" fontId="10" fillId="5" borderId="9" xfId="5" applyFont="1" applyFill="1" applyBorder="1" applyAlignment="1">
      <alignment horizontal="center" vertical="center"/>
    </xf>
  </cellXfs>
  <cellStyles count="9">
    <cellStyle name="Comma_考试题-绘图1" xfId="2" xr:uid="{00000000-0005-0000-0000-000000000000}"/>
    <cellStyle name="常规" xfId="0" builtinId="0"/>
    <cellStyle name="常规 2" xfId="1" xr:uid="{00000000-0005-0000-0000-000002000000}"/>
    <cellStyle name="常规 3" xfId="8" xr:uid="{00000000-0005-0000-0000-000003000000}"/>
    <cellStyle name="常规_第1套第6题解答" xfId="7" xr:uid="{00000000-0005-0000-0000-000005000000}"/>
    <cellStyle name="常规_第4章刘兰娟 第四章考题" xfId="3" xr:uid="{00000000-0005-0000-0000-000007000000}"/>
    <cellStyle name="常规_第6章-经济订货量补考答案2" xfId="4" xr:uid="{00000000-0005-0000-0000-000008000000}"/>
    <cellStyle name="常规_第9章A卷题目答案陈" xfId="6" xr:uid="{00000000-0005-0000-0000-000009000000}"/>
    <cellStyle name="常规_第9章D题目答案陈" xfId="5" xr:uid="{00000000-0005-0000-0000-00000A00000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zh-CN" altLang="en-US"/>
              <a:t>销售额的季节变化情况</a:t>
            </a:r>
          </a:p>
        </c:rich>
      </c:tx>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tx>
            <c:v>第一年</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[5]第1题!$C$2:$C$5</c:f>
              <c:numCache>
                <c:formatCode>General</c:formatCode>
                <c:ptCount val="4"/>
                <c:pt idx="0">
                  <c:v>1</c:v>
                </c:pt>
                <c:pt idx="1">
                  <c:v>2</c:v>
                </c:pt>
                <c:pt idx="2">
                  <c:v>3</c:v>
                </c:pt>
                <c:pt idx="3">
                  <c:v>4</c:v>
                </c:pt>
              </c:numCache>
            </c:numRef>
          </c:xVal>
          <c:yVal>
            <c:numRef>
              <c:f>[5]第1题!$D$2:$D$5</c:f>
              <c:numCache>
                <c:formatCode>General</c:formatCode>
                <c:ptCount val="4"/>
                <c:pt idx="0">
                  <c:v>60</c:v>
                </c:pt>
                <c:pt idx="1">
                  <c:v>20</c:v>
                </c:pt>
                <c:pt idx="2">
                  <c:v>40</c:v>
                </c:pt>
                <c:pt idx="3">
                  <c:v>70</c:v>
                </c:pt>
              </c:numCache>
            </c:numRef>
          </c:yVal>
          <c:smooth val="0"/>
          <c:extLst>
            <c:ext xmlns:c16="http://schemas.microsoft.com/office/drawing/2014/chart" uri="{C3380CC4-5D6E-409C-BE32-E72D297353CC}">
              <c16:uniqueId val="{00000000-8FC6-4262-89DC-879F24BC6FE3}"/>
            </c:ext>
          </c:extLst>
        </c:ser>
        <c:ser>
          <c:idx val="1"/>
          <c:order val="1"/>
          <c:tx>
            <c:v>第二年</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[5]第1题!$C$6:$C$9</c:f>
              <c:numCache>
                <c:formatCode>General</c:formatCode>
                <c:ptCount val="4"/>
                <c:pt idx="0">
                  <c:v>1</c:v>
                </c:pt>
                <c:pt idx="1">
                  <c:v>2</c:v>
                </c:pt>
                <c:pt idx="2">
                  <c:v>3</c:v>
                </c:pt>
                <c:pt idx="3">
                  <c:v>4</c:v>
                </c:pt>
              </c:numCache>
            </c:numRef>
          </c:xVal>
          <c:yVal>
            <c:numRef>
              <c:f>[5]第1题!$D$6:$D$9</c:f>
              <c:numCache>
                <c:formatCode>General</c:formatCode>
                <c:ptCount val="4"/>
                <c:pt idx="0">
                  <c:v>100</c:v>
                </c:pt>
                <c:pt idx="1">
                  <c:v>30</c:v>
                </c:pt>
                <c:pt idx="2">
                  <c:v>50</c:v>
                </c:pt>
                <c:pt idx="3">
                  <c:v>140</c:v>
                </c:pt>
              </c:numCache>
            </c:numRef>
          </c:yVal>
          <c:smooth val="0"/>
          <c:extLst>
            <c:ext xmlns:c16="http://schemas.microsoft.com/office/drawing/2014/chart" uri="{C3380CC4-5D6E-409C-BE32-E72D297353CC}">
              <c16:uniqueId val="{00000001-8FC6-4262-89DC-879F24BC6FE3}"/>
            </c:ext>
          </c:extLst>
        </c:ser>
        <c:ser>
          <c:idx val="2"/>
          <c:order val="2"/>
          <c:tx>
            <c:v>第三年</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[5]第1题!$C$10:$C$13</c:f>
              <c:numCache>
                <c:formatCode>General</c:formatCode>
                <c:ptCount val="4"/>
                <c:pt idx="0">
                  <c:v>1</c:v>
                </c:pt>
                <c:pt idx="1">
                  <c:v>2</c:v>
                </c:pt>
                <c:pt idx="2">
                  <c:v>3</c:v>
                </c:pt>
                <c:pt idx="3">
                  <c:v>4</c:v>
                </c:pt>
              </c:numCache>
            </c:numRef>
          </c:xVal>
          <c:yVal>
            <c:numRef>
              <c:f>([5]第1题!$D$14,[5]第1题!$D$10:$D$13)</c:f>
              <c:numCache>
                <c:formatCode>General</c:formatCode>
                <c:ptCount val="5"/>
                <c:pt idx="0">
                  <c:v>180</c:v>
                </c:pt>
                <c:pt idx="1">
                  <c:v>120</c:v>
                </c:pt>
                <c:pt idx="2">
                  <c:v>90</c:v>
                </c:pt>
                <c:pt idx="3">
                  <c:v>70</c:v>
                </c:pt>
                <c:pt idx="4">
                  <c:v>160</c:v>
                </c:pt>
              </c:numCache>
            </c:numRef>
          </c:yVal>
          <c:smooth val="0"/>
          <c:extLst>
            <c:ext xmlns:c16="http://schemas.microsoft.com/office/drawing/2014/chart" uri="{C3380CC4-5D6E-409C-BE32-E72D297353CC}">
              <c16:uniqueId val="{00000002-8FC6-4262-89DC-879F24BC6FE3}"/>
            </c:ext>
          </c:extLst>
        </c:ser>
        <c:ser>
          <c:idx val="3"/>
          <c:order val="3"/>
          <c:tx>
            <c:v>第四年</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[5]第1题!$C$14:$C$17</c:f>
              <c:numCache>
                <c:formatCode>General</c:formatCode>
                <c:ptCount val="4"/>
                <c:pt idx="0">
                  <c:v>1</c:v>
                </c:pt>
                <c:pt idx="1">
                  <c:v>2</c:v>
                </c:pt>
                <c:pt idx="2">
                  <c:v>3</c:v>
                </c:pt>
                <c:pt idx="3">
                  <c:v>4</c:v>
                </c:pt>
              </c:numCache>
            </c:numRef>
          </c:xVal>
          <c:yVal>
            <c:numRef>
              <c:f>[5]第1题!$D$14:$D$17</c:f>
              <c:numCache>
                <c:formatCode>General</c:formatCode>
                <c:ptCount val="4"/>
                <c:pt idx="0">
                  <c:v>180</c:v>
                </c:pt>
                <c:pt idx="1">
                  <c:v>100</c:v>
                </c:pt>
                <c:pt idx="2">
                  <c:v>130</c:v>
                </c:pt>
                <c:pt idx="3">
                  <c:v>220</c:v>
                </c:pt>
              </c:numCache>
            </c:numRef>
          </c:yVal>
          <c:smooth val="0"/>
          <c:extLst>
            <c:ext xmlns:c16="http://schemas.microsoft.com/office/drawing/2014/chart" uri="{C3380CC4-5D6E-409C-BE32-E72D297353CC}">
              <c16:uniqueId val="{00000003-8FC6-4262-89DC-879F24BC6FE3}"/>
            </c:ext>
          </c:extLst>
        </c:ser>
        <c:dLbls>
          <c:showLegendKey val="0"/>
          <c:showVal val="0"/>
          <c:showCatName val="0"/>
          <c:showSerName val="0"/>
          <c:showPercent val="0"/>
          <c:showBubbleSize val="0"/>
        </c:dLbls>
        <c:axId val="2119684288"/>
        <c:axId val="2119683456"/>
      </c:scatterChart>
      <c:valAx>
        <c:axId val="2119684288"/>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2119683456"/>
        <c:crosses val="autoZero"/>
        <c:crossBetween val="midCat"/>
      </c:valAx>
      <c:valAx>
        <c:axId val="211968345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211968428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lang="zh-CN" sz="1600" b="0" i="0" u="none" strike="noStrike" kern="1200" cap="none" spc="50" normalizeH="0" baseline="0">
              <a:solidFill>
                <a:schemeClr val="tx1">
                  <a:lumMod val="65000"/>
                  <a:lumOff val="35000"/>
                </a:schemeClr>
              </a:solidFill>
              <a:latin typeface="+mj-lt"/>
              <a:ea typeface="+mj-ea"/>
              <a:cs typeface="+mj-cs"/>
            </a:defRPr>
          </a:pPr>
          <a:endParaRPr lang="zh-CN"/>
        </a:p>
      </c:txPr>
    </c:title>
    <c:autoTitleDeleted val="0"/>
    <c:plotArea>
      <c:layout/>
      <c:scatterChart>
        <c:scatterStyle val="lineMarker"/>
        <c:varyColors val="0"/>
        <c:ser>
          <c:idx val="0"/>
          <c:order val="0"/>
          <c:tx>
            <c:v>季度预测值</c:v>
          </c:tx>
          <c:spPr>
            <a:ln w="19050" cap="rnd">
              <a:solidFill>
                <a:schemeClr val="accent1">
                  <a:alpha val="60000"/>
                </a:schemeClr>
              </a:solidFill>
              <a:round/>
            </a:ln>
            <a:effectLst/>
          </c:spPr>
          <c:marker>
            <c:symbol val="circle"/>
            <c:size val="6"/>
            <c:spPr>
              <a:solidFill>
                <a:schemeClr val="lt1"/>
              </a:solidFill>
              <a:ln w="38100">
                <a:solidFill>
                  <a:schemeClr val="accent1">
                    <a:alpha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yVal>
            <c:numRef>
              <c:f>[5]第1题!$J$2:$J$21</c:f>
              <c:numCache>
                <c:formatCode>General</c:formatCode>
                <c:ptCount val="20"/>
                <c:pt idx="0">
                  <c:v>37.6565235163336</c:v>
                </c:pt>
                <c:pt idx="1">
                  <c:v>23.721501027926902</c:v>
                </c:pt>
                <c:pt idx="2">
                  <c:v>30.523191610360499</c:v>
                </c:pt>
                <c:pt idx="3">
                  <c:v>74.536612410195303</c:v>
                </c:pt>
                <c:pt idx="4">
                  <c:v>90.942746358235894</c:v>
                </c:pt>
                <c:pt idx="5">
                  <c:v>48.517044702585103</c:v>
                </c:pt>
                <c:pt idx="6">
                  <c:v>55.818289966395298</c:v>
                </c:pt>
                <c:pt idx="7">
                  <c:v>125.70530108432099</c:v>
                </c:pt>
                <c:pt idx="8">
                  <c:v>144.22896920013801</c:v>
                </c:pt>
                <c:pt idx="9">
                  <c:v>73.312588377243202</c:v>
                </c:pt>
                <c:pt idx="10">
                  <c:v>81.113388322430197</c:v>
                </c:pt>
                <c:pt idx="11">
                  <c:v>176.87398975844599</c:v>
                </c:pt>
                <c:pt idx="12">
                  <c:v>197.51519204204101</c:v>
                </c:pt>
                <c:pt idx="13">
                  <c:v>98.108132051901407</c:v>
                </c:pt>
                <c:pt idx="14">
                  <c:v>106.408486678465</c:v>
                </c:pt>
                <c:pt idx="15">
                  <c:v>228.04267843257099</c:v>
                </c:pt>
                <c:pt idx="16">
                  <c:v>250.80141488394301</c:v>
                </c:pt>
                <c:pt idx="17">
                  <c:v>122.90367572656</c:v>
                </c:pt>
                <c:pt idx="18">
                  <c:v>131.70358503450001</c:v>
                </c:pt>
                <c:pt idx="19">
                  <c:v>279.211367106696</c:v>
                </c:pt>
              </c:numCache>
            </c:numRef>
          </c:yVal>
          <c:smooth val="0"/>
          <c:extLst>
            <c:ext xmlns:c16="http://schemas.microsoft.com/office/drawing/2014/chart" uri="{C3380CC4-5D6E-409C-BE32-E72D297353CC}">
              <c16:uniqueId val="{00000000-722F-43F9-A2E8-3A1AC30165EE}"/>
            </c:ext>
          </c:extLst>
        </c:ser>
        <c:ser>
          <c:idx val="1"/>
          <c:order val="1"/>
          <c:tx>
            <c:v>趋势预测值</c:v>
          </c:tx>
          <c:spPr>
            <a:ln w="19050" cap="rnd">
              <a:solidFill>
                <a:schemeClr val="accent2">
                  <a:alpha val="60000"/>
                </a:schemeClr>
              </a:solidFill>
              <a:round/>
            </a:ln>
            <a:effectLst/>
          </c:spPr>
          <c:marker>
            <c:symbol val="circle"/>
            <c:size val="6"/>
            <c:spPr>
              <a:solidFill>
                <a:schemeClr val="lt1"/>
              </a:solidFill>
              <a:ln w="38100">
                <a:solidFill>
                  <a:schemeClr val="accent2">
                    <a:alpha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xVal>
            <c:numRef>
              <c:f>[5]第1题!$A$2:$A$21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[5]第1题!$D$2:$D$17</c:f>
              <c:numCache>
                <c:formatCode>General</c:formatCode>
                <c:ptCount val="16"/>
                <c:pt idx="0">
                  <c:v>60</c:v>
                </c:pt>
                <c:pt idx="1">
                  <c:v>20</c:v>
                </c:pt>
                <c:pt idx="2">
                  <c:v>40</c:v>
                </c:pt>
                <c:pt idx="3">
                  <c:v>70</c:v>
                </c:pt>
                <c:pt idx="4">
                  <c:v>100</c:v>
                </c:pt>
                <c:pt idx="5">
                  <c:v>30</c:v>
                </c:pt>
                <c:pt idx="6">
                  <c:v>50</c:v>
                </c:pt>
                <c:pt idx="7">
                  <c:v>140</c:v>
                </c:pt>
                <c:pt idx="8">
                  <c:v>120</c:v>
                </c:pt>
                <c:pt idx="9">
                  <c:v>90</c:v>
                </c:pt>
                <c:pt idx="10">
                  <c:v>70</c:v>
                </c:pt>
                <c:pt idx="11">
                  <c:v>160</c:v>
                </c:pt>
                <c:pt idx="12">
                  <c:v>180</c:v>
                </c:pt>
                <c:pt idx="13">
                  <c:v>100</c:v>
                </c:pt>
                <c:pt idx="14">
                  <c:v>130</c:v>
                </c:pt>
                <c:pt idx="15">
                  <c:v>220</c:v>
                </c:pt>
              </c:numCache>
            </c:numRef>
          </c:yVal>
          <c:smooth val="0"/>
          <c:extLst>
            <c:ext xmlns:c16="http://schemas.microsoft.com/office/drawing/2014/chart" uri="{C3380CC4-5D6E-409C-BE32-E72D297353CC}">
              <c16:uniqueId val="{00000001-722F-43F9-A2E8-3A1AC30165EE}"/>
            </c:ext>
          </c:extLst>
        </c:ser>
        <c:dLbls>
          <c:showLegendKey val="0"/>
          <c:showVal val="1"/>
          <c:showCatName val="0"/>
          <c:showSerName val="0"/>
          <c:showPercent val="0"/>
          <c:showBubbleSize val="0"/>
        </c:dLbls>
        <c:axId val="1761442528"/>
        <c:axId val="1761443360"/>
      </c:scatterChart>
      <c:valAx>
        <c:axId val="176144252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lang="zh-CN" sz="900" b="0" i="0" u="none" strike="noStrike" kern="1200" cap="none" spc="20" normalizeH="0" baseline="0">
                <a:solidFill>
                  <a:schemeClr val="tx1">
                    <a:lumMod val="65000"/>
                    <a:lumOff val="35000"/>
                  </a:schemeClr>
                </a:solidFill>
                <a:latin typeface="+mn-lt"/>
                <a:ea typeface="+mn-ea"/>
                <a:cs typeface="+mn-cs"/>
              </a:defRPr>
            </a:pPr>
            <a:endParaRPr lang="zh-CN"/>
          </a:p>
        </c:txPr>
        <c:crossAx val="1761443360"/>
        <c:crosses val="autoZero"/>
        <c:crossBetween val="midCat"/>
      </c:valAx>
      <c:valAx>
        <c:axId val="176144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lang="zh-CN" sz="900" b="0" i="0" u="none" strike="noStrike" kern="1200" spc="20" baseline="0">
                <a:solidFill>
                  <a:schemeClr val="tx1">
                    <a:lumMod val="65000"/>
                    <a:lumOff val="35000"/>
                  </a:schemeClr>
                </a:solidFill>
                <a:latin typeface="+mn-lt"/>
                <a:ea typeface="+mn-ea"/>
                <a:cs typeface="+mn-cs"/>
              </a:defRPr>
            </a:pPr>
            <a:endParaRPr lang="zh-CN"/>
          </a:p>
        </c:txPr>
        <c:crossAx val="1761442528"/>
        <c:crosses val="autoZero"/>
        <c:crossBetween val="midCat"/>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lang="zh-CN"/>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392415122428022"/>
          <c:y val="0.13903743315508021"/>
          <c:w val="0.83544377564472161"/>
          <c:h val="0.73529411764705888"/>
        </c:manualLayout>
      </c:layout>
      <c:scatterChart>
        <c:scatterStyle val="lineMarker"/>
        <c:varyColors val="0"/>
        <c:ser>
          <c:idx val="0"/>
          <c:order val="0"/>
          <c:tx>
            <c:strRef>
              <c:f>第5题!$O$1</c:f>
              <c:strCache>
                <c:ptCount val="1"/>
                <c:pt idx="0">
                  <c:v>工厂A</c:v>
                </c:pt>
              </c:strCache>
            </c:strRef>
          </c:tx>
          <c:spPr>
            <a:ln w="25400">
              <a:solidFill>
                <a:srgbClr val="0000FF"/>
              </a:solidFill>
              <a:prstDash val="solid"/>
            </a:ln>
          </c:spPr>
          <c:marker>
            <c:symbol val="none"/>
          </c:marker>
          <c:xVal>
            <c:numRef>
              <c:f>第5题!$N$3:$N$23</c:f>
              <c:numCache>
                <c:formatCode>General</c:formatCode>
                <c:ptCount val="21"/>
                <c:pt idx="0">
                  <c:v>1000</c:v>
                </c:pt>
                <c:pt idx="1">
                  <c:v>1100</c:v>
                </c:pt>
                <c:pt idx="2">
                  <c:v>1200</c:v>
                </c:pt>
                <c:pt idx="3">
                  <c:v>1300</c:v>
                </c:pt>
                <c:pt idx="4">
                  <c:v>1400</c:v>
                </c:pt>
                <c:pt idx="5">
                  <c:v>1500</c:v>
                </c:pt>
                <c:pt idx="6">
                  <c:v>1600</c:v>
                </c:pt>
                <c:pt idx="7">
                  <c:v>1700</c:v>
                </c:pt>
                <c:pt idx="8">
                  <c:v>1800</c:v>
                </c:pt>
                <c:pt idx="9">
                  <c:v>1900</c:v>
                </c:pt>
                <c:pt idx="10">
                  <c:v>2000</c:v>
                </c:pt>
                <c:pt idx="11">
                  <c:v>2100</c:v>
                </c:pt>
                <c:pt idx="12">
                  <c:v>2200</c:v>
                </c:pt>
                <c:pt idx="13">
                  <c:v>2300</c:v>
                </c:pt>
                <c:pt idx="14">
                  <c:v>2400</c:v>
                </c:pt>
                <c:pt idx="15">
                  <c:v>2500</c:v>
                </c:pt>
                <c:pt idx="16">
                  <c:v>2600</c:v>
                </c:pt>
                <c:pt idx="17">
                  <c:v>2700</c:v>
                </c:pt>
                <c:pt idx="18">
                  <c:v>2800</c:v>
                </c:pt>
                <c:pt idx="19">
                  <c:v>2900</c:v>
                </c:pt>
                <c:pt idx="20">
                  <c:v>3000</c:v>
                </c:pt>
              </c:numCache>
            </c:numRef>
          </c:xVal>
          <c:yVal>
            <c:numRef>
              <c:f>第5题!$O$3:$O$23</c:f>
              <c:numCache>
                <c:formatCode>General</c:formatCode>
                <c:ptCount val="21"/>
                <c:pt idx="0">
                  <c:v>-6400</c:v>
                </c:pt>
                <c:pt idx="1">
                  <c:v>-5030</c:v>
                </c:pt>
                <c:pt idx="2">
                  <c:v>-3660</c:v>
                </c:pt>
                <c:pt idx="3">
                  <c:v>-2290</c:v>
                </c:pt>
                <c:pt idx="4">
                  <c:v>-920</c:v>
                </c:pt>
                <c:pt idx="5">
                  <c:v>450</c:v>
                </c:pt>
                <c:pt idx="6">
                  <c:v>1820</c:v>
                </c:pt>
                <c:pt idx="7">
                  <c:v>3190</c:v>
                </c:pt>
                <c:pt idx="8">
                  <c:v>4560</c:v>
                </c:pt>
                <c:pt idx="9">
                  <c:v>5930</c:v>
                </c:pt>
                <c:pt idx="10">
                  <c:v>7300</c:v>
                </c:pt>
                <c:pt idx="11">
                  <c:v>8670</c:v>
                </c:pt>
                <c:pt idx="12">
                  <c:v>10040</c:v>
                </c:pt>
                <c:pt idx="13">
                  <c:v>11410</c:v>
                </c:pt>
                <c:pt idx="14">
                  <c:v>12780</c:v>
                </c:pt>
                <c:pt idx="15">
                  <c:v>14150</c:v>
                </c:pt>
                <c:pt idx="16">
                  <c:v>15520</c:v>
                </c:pt>
                <c:pt idx="17">
                  <c:v>16890</c:v>
                </c:pt>
                <c:pt idx="18">
                  <c:v>18260</c:v>
                </c:pt>
                <c:pt idx="19">
                  <c:v>19630</c:v>
                </c:pt>
                <c:pt idx="20">
                  <c:v>21000</c:v>
                </c:pt>
              </c:numCache>
            </c:numRef>
          </c:yVal>
          <c:smooth val="0"/>
          <c:extLst>
            <c:ext xmlns:c16="http://schemas.microsoft.com/office/drawing/2014/chart" uri="{C3380CC4-5D6E-409C-BE32-E72D297353CC}">
              <c16:uniqueId val="{00000000-FC95-42B4-BB83-E49CCBB11E72}"/>
            </c:ext>
          </c:extLst>
        </c:ser>
        <c:ser>
          <c:idx val="1"/>
          <c:order val="1"/>
          <c:tx>
            <c:strRef>
              <c:f>第5题!$P$1</c:f>
              <c:strCache>
                <c:ptCount val="1"/>
                <c:pt idx="0">
                  <c:v>工厂B</c:v>
                </c:pt>
              </c:strCache>
            </c:strRef>
          </c:tx>
          <c:spPr>
            <a:ln w="25400">
              <a:solidFill>
                <a:srgbClr val="FF00FF"/>
              </a:solidFill>
              <a:prstDash val="solid"/>
            </a:ln>
          </c:spPr>
          <c:marker>
            <c:symbol val="none"/>
          </c:marker>
          <c:xVal>
            <c:numRef>
              <c:f>第5题!$N$3:$N$23</c:f>
              <c:numCache>
                <c:formatCode>General</c:formatCode>
                <c:ptCount val="21"/>
                <c:pt idx="0">
                  <c:v>1000</c:v>
                </c:pt>
                <c:pt idx="1">
                  <c:v>1100</c:v>
                </c:pt>
                <c:pt idx="2">
                  <c:v>1200</c:v>
                </c:pt>
                <c:pt idx="3">
                  <c:v>1300</c:v>
                </c:pt>
                <c:pt idx="4">
                  <c:v>1400</c:v>
                </c:pt>
                <c:pt idx="5">
                  <c:v>1500</c:v>
                </c:pt>
                <c:pt idx="6">
                  <c:v>1600</c:v>
                </c:pt>
                <c:pt idx="7">
                  <c:v>1700</c:v>
                </c:pt>
                <c:pt idx="8">
                  <c:v>1800</c:v>
                </c:pt>
                <c:pt idx="9">
                  <c:v>1900</c:v>
                </c:pt>
                <c:pt idx="10">
                  <c:v>2000</c:v>
                </c:pt>
                <c:pt idx="11">
                  <c:v>2100</c:v>
                </c:pt>
                <c:pt idx="12">
                  <c:v>2200</c:v>
                </c:pt>
                <c:pt idx="13">
                  <c:v>2300</c:v>
                </c:pt>
                <c:pt idx="14">
                  <c:v>2400</c:v>
                </c:pt>
                <c:pt idx="15">
                  <c:v>2500</c:v>
                </c:pt>
                <c:pt idx="16">
                  <c:v>2600</c:v>
                </c:pt>
                <c:pt idx="17">
                  <c:v>2700</c:v>
                </c:pt>
                <c:pt idx="18">
                  <c:v>2800</c:v>
                </c:pt>
                <c:pt idx="19">
                  <c:v>2900</c:v>
                </c:pt>
                <c:pt idx="20">
                  <c:v>3000</c:v>
                </c:pt>
              </c:numCache>
            </c:numRef>
          </c:xVal>
          <c:yVal>
            <c:numRef>
              <c:f>第5题!$P$3:$P$23</c:f>
              <c:numCache>
                <c:formatCode>General</c:formatCode>
                <c:ptCount val="21"/>
                <c:pt idx="0">
                  <c:v>-5000</c:v>
                </c:pt>
                <c:pt idx="1">
                  <c:v>-3900</c:v>
                </c:pt>
                <c:pt idx="2">
                  <c:v>-2800</c:v>
                </c:pt>
                <c:pt idx="3">
                  <c:v>-1700</c:v>
                </c:pt>
                <c:pt idx="4">
                  <c:v>-600</c:v>
                </c:pt>
                <c:pt idx="5">
                  <c:v>500</c:v>
                </c:pt>
                <c:pt idx="6">
                  <c:v>1600</c:v>
                </c:pt>
                <c:pt idx="7">
                  <c:v>2700</c:v>
                </c:pt>
                <c:pt idx="8">
                  <c:v>3800</c:v>
                </c:pt>
                <c:pt idx="9">
                  <c:v>4900</c:v>
                </c:pt>
                <c:pt idx="10">
                  <c:v>6000</c:v>
                </c:pt>
                <c:pt idx="11">
                  <c:v>7100</c:v>
                </c:pt>
                <c:pt idx="12">
                  <c:v>8200</c:v>
                </c:pt>
                <c:pt idx="13">
                  <c:v>9300</c:v>
                </c:pt>
                <c:pt idx="14">
                  <c:v>10400</c:v>
                </c:pt>
                <c:pt idx="15">
                  <c:v>11500</c:v>
                </c:pt>
                <c:pt idx="16">
                  <c:v>12600</c:v>
                </c:pt>
                <c:pt idx="17">
                  <c:v>13700</c:v>
                </c:pt>
                <c:pt idx="18">
                  <c:v>14800</c:v>
                </c:pt>
                <c:pt idx="19">
                  <c:v>15900</c:v>
                </c:pt>
                <c:pt idx="20">
                  <c:v>17000</c:v>
                </c:pt>
              </c:numCache>
            </c:numRef>
          </c:yVal>
          <c:smooth val="0"/>
          <c:extLst>
            <c:ext xmlns:c16="http://schemas.microsoft.com/office/drawing/2014/chart" uri="{C3380CC4-5D6E-409C-BE32-E72D297353CC}">
              <c16:uniqueId val="{00000001-FC95-42B4-BB83-E49CCBB11E72}"/>
            </c:ext>
          </c:extLst>
        </c:ser>
        <c:dLbls>
          <c:showLegendKey val="0"/>
          <c:showVal val="0"/>
          <c:showCatName val="0"/>
          <c:showSerName val="0"/>
          <c:showPercent val="0"/>
          <c:showBubbleSize val="0"/>
        </c:dLbls>
        <c:axId val="189280192"/>
        <c:axId val="189280768"/>
      </c:scatterChart>
      <c:valAx>
        <c:axId val="189280192"/>
        <c:scaling>
          <c:orientation val="minMax"/>
          <c:max val="3000"/>
          <c:min val="1000"/>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宋体"/>
                <a:ea typeface="宋体"/>
                <a:cs typeface="宋体"/>
              </a:defRPr>
            </a:pPr>
            <a:endParaRPr lang="zh-CN"/>
          </a:p>
        </c:txPr>
        <c:crossAx val="189280768"/>
        <c:crosses val="autoZero"/>
        <c:crossBetween val="midCat"/>
        <c:majorUnit val="250"/>
      </c:valAx>
      <c:valAx>
        <c:axId val="189280768"/>
        <c:scaling>
          <c:orientation val="minMax"/>
        </c:scaling>
        <c:delete val="0"/>
        <c:axPos val="l"/>
        <c:numFmt formatCode="General" sourceLinked="1"/>
        <c:majorTickMark val="in"/>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宋体"/>
                <a:ea typeface="宋体"/>
                <a:cs typeface="宋体"/>
              </a:defRPr>
            </a:pPr>
            <a:endParaRPr lang="zh-CN"/>
          </a:p>
        </c:txPr>
        <c:crossAx val="189280192"/>
        <c:crosses val="autoZero"/>
        <c:crossBetween val="midCat"/>
      </c:valAx>
      <c:spPr>
        <a:solidFill>
          <a:srgbClr val="C0C0C0"/>
        </a:solidFill>
        <a:ln w="12700">
          <a:solidFill>
            <a:srgbClr val="808080"/>
          </a:solidFill>
          <a:prstDash val="solid"/>
        </a:ln>
      </c:spPr>
    </c:plotArea>
    <c:legend>
      <c:legendPos val="b"/>
      <c:layout>
        <c:manualLayout>
          <c:xMode val="edge"/>
          <c:yMode val="edge"/>
          <c:x val="0.39963868921533224"/>
          <c:y val="0.90909090909090906"/>
          <c:w val="0.23688990175207475"/>
          <c:h val="5.3475935828877004E-2"/>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宋体"/>
          <a:ea typeface="宋体"/>
          <a:cs typeface="宋体"/>
        </a:defRPr>
      </a:pPr>
      <a:endParaRPr lang="zh-CN"/>
    </a:p>
  </c:txPr>
  <c:printSettings>
    <c:headerFooter alignWithMargins="0"/>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a:solidFill>
          <a:schemeClr val="tx1">
            <a:lumMod val="15000"/>
            <a:lumOff val="85000"/>
          </a:schemeClr>
        </a:solidFill>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19050" cap="rnd">
        <a:solidFill>
          <a:schemeClr val="phClr">
            <a:alpha val="60000"/>
          </a:schemeClr>
        </a:solidFill>
        <a:round/>
      </a:ln>
    </cs:spPr>
  </cs:dataPointLine>
  <cs:dataPointMarker>
    <cs:lnRef idx="0">
      <cs:styleClr val="auto"/>
    </cs:lnRef>
    <cs:fillRef idx="0">
      <cs:styleClr val="auto"/>
    </cs:fillRef>
    <cs:effectRef idx="0"/>
    <cs:fontRef idx="minor">
      <a:schemeClr val="dk1"/>
    </cs:fontRef>
    <cs:spPr>
      <a:solidFill>
        <a:schemeClr val="lt1"/>
      </a:solidFill>
      <a:ln w="38100">
        <a:solidFill>
          <a:schemeClr val="phClr">
            <a:alpha val="60000"/>
          </a:schemeClr>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a:solidFill>
          <a:schemeClr val="tx1">
            <a:lumMod val="15000"/>
            <a:lumOff val="85000"/>
          </a:schemeClr>
        </a:solidFill>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a:solidFill>
          <a:schemeClr val="tx1">
            <a:lumMod val="25000"/>
            <a:lumOff val="75000"/>
          </a:schemeClr>
        </a:solidFill>
      </a:ln>
    </cs:spPr>
    <cs:defRPr sz="900" kern="1200" spc="20" baseline="0"/>
  </cs:valueAxis>
  <cs:wall>
    <cs:lnRef idx="0"/>
    <cs:fillRef idx="0"/>
    <cs:effectRef idx="0"/>
    <cs:fontRef idx="minor">
      <a:schemeClr val="dk1"/>
    </cs:fontRef>
  </cs:wall>
</cs:chartStyle>
</file>

<file path=xl/ctrlProps/ctrlProp1.xml><?xml version="1.0" encoding="utf-8"?>
<formControlPr xmlns="http://schemas.microsoft.com/office/spreadsheetml/2009/9/main" objectType="Spin" dx="26" fmlaLink="$D$3" inc="0" max="0" page="10" val="0"/>
</file>

<file path=xl/ctrlProps/ctrlProp2.xml><?xml version="1.0" encoding="utf-8"?>
<formControlPr xmlns="http://schemas.microsoft.com/office/spreadsheetml/2009/9/main" objectType="Spin" dx="16" fmlaLink="$D$4" inc="20" max="1000" page="10" val="0"/>
</file>

<file path=xl/ctrlProps/ctrlProp3.xml><?xml version="1.0" encoding="utf-8"?>
<formControlPr xmlns="http://schemas.microsoft.com/office/spreadsheetml/2009/9/main" objectType="Spin" dx="26" fmlaLink="$D$4" inc="20" max="1000" page="10"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_rels/drawing5.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5.emf"/></Relationships>
</file>

<file path=xl/drawings/_rels/drawing6.x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_rels/drawing7.x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15</xdr:col>
      <xdr:colOff>116571</xdr:colOff>
      <xdr:row>0</xdr:row>
      <xdr:rowOff>140970</xdr:rowOff>
    </xdr:from>
    <xdr:to>
      <xdr:col>21</xdr:col>
      <xdr:colOff>298451</xdr:colOff>
      <xdr:row>11</xdr:row>
      <xdr:rowOff>120650</xdr:rowOff>
    </xdr:to>
    <xdr:grpSp>
      <xdr:nvGrpSpPr>
        <xdr:cNvPr id="2" name="组合 1">
          <a:extLst>
            <a:ext uri="{FF2B5EF4-FFF2-40B4-BE49-F238E27FC236}">
              <a16:creationId xmlns:a16="http://schemas.microsoft.com/office/drawing/2014/main" id="{00000000-0008-0000-0000-000002000000}"/>
            </a:ext>
          </a:extLst>
        </xdr:cNvPr>
        <xdr:cNvGrpSpPr/>
      </xdr:nvGrpSpPr>
      <xdr:grpSpPr>
        <a:xfrm>
          <a:off x="6326871" y="140970"/>
          <a:ext cx="3801380" cy="2357120"/>
          <a:chOff x="7606943" y="39619"/>
          <a:chExt cx="3705225" cy="1885950"/>
        </a:xfrm>
      </xdr:grpSpPr>
      <xdr:sp macro="" textlink="">
        <xdr:nvSpPr>
          <xdr:cNvPr id="3" name="Text Box 6">
            <a:extLst>
              <a:ext uri="{FF2B5EF4-FFF2-40B4-BE49-F238E27FC236}">
                <a16:creationId xmlns:a16="http://schemas.microsoft.com/office/drawing/2014/main" id="{00000000-0008-0000-0000-000003000000}"/>
              </a:ext>
            </a:extLst>
          </xdr:cNvPr>
          <xdr:cNvSpPr txBox="1">
            <a:spLocks noChangeArrowheads="1"/>
          </xdr:cNvSpPr>
        </xdr:nvSpPr>
        <xdr:spPr>
          <a:xfrm>
            <a:off x="7606943" y="39619"/>
            <a:ext cx="3705225" cy="1885950"/>
          </a:xfrm>
          <a:prstGeom prst="rect">
            <a:avLst/>
          </a:prstGeom>
          <a:solidFill>
            <a:schemeClr val="accent5">
              <a:lumMod val="40000"/>
              <a:lumOff val="60000"/>
            </a:schemeClr>
          </a:solidFill>
          <a:ln w="9525">
            <a:solidFill>
              <a:schemeClr val="bg1">
                <a:lumMod val="75000"/>
              </a:schemeClr>
            </a:solidFill>
            <a:miter lim="800000"/>
          </a:ln>
        </xdr:spPr>
        <xdr:txBody>
          <a:bodyPr vertOverflow="clip" wrap="square" lIns="36576" tIns="18288" rIns="0" bIns="0" anchor="t" upright="1"/>
          <a:lstStyle/>
          <a:p>
            <a:pPr algn="l" rtl="0">
              <a:defRPr sz="1000"/>
            </a:pPr>
            <a:r>
              <a:rPr lang="zh-CN" altLang="en-US" sz="1100" b="1" i="0" u="none" strike="noStrike" baseline="0">
                <a:solidFill>
                  <a:srgbClr val="000000"/>
                </a:solidFill>
                <a:latin typeface="宋体" panose="02010600030101010101" pitchFamily="7" charset="-122"/>
                <a:ea typeface="宋体" panose="02010600030101010101" pitchFamily="7" charset="-122"/>
              </a:rPr>
              <a:t>第</a:t>
            </a:r>
            <a:r>
              <a:rPr lang="en-US" altLang="zh-CN" sz="1100" b="1" i="0" u="none" strike="noStrike" baseline="0">
                <a:solidFill>
                  <a:srgbClr val="000000"/>
                </a:solidFill>
                <a:latin typeface="宋体" panose="02010600030101010101" pitchFamily="7" charset="-122"/>
                <a:ea typeface="宋体" panose="02010600030101010101" pitchFamily="7" charset="-122"/>
              </a:rPr>
              <a:t>1</a:t>
            </a:r>
            <a:r>
              <a:rPr lang="zh-CN" altLang="en-US" sz="1100" b="1" i="0" u="none" strike="noStrike" baseline="0">
                <a:solidFill>
                  <a:srgbClr val="000000"/>
                </a:solidFill>
                <a:latin typeface="宋体" panose="02010600030101010101" pitchFamily="7" charset="-122"/>
                <a:ea typeface="宋体" panose="02010600030101010101" pitchFamily="7" charset="-122"/>
              </a:rPr>
              <a:t>题</a:t>
            </a:r>
            <a:r>
              <a:rPr lang="zh-CN" altLang="en-US" sz="1100" b="0" i="0" u="none" strike="noStrike" baseline="0">
                <a:solidFill>
                  <a:srgbClr val="000000"/>
                </a:solidFill>
                <a:latin typeface="宋体" panose="02010600030101010101" pitchFamily="7" charset="-122"/>
                <a:ea typeface="宋体" panose="02010600030101010101" pitchFamily="7" charset="-122"/>
              </a:rPr>
              <a:t>　某软件公司在过去</a:t>
            </a:r>
            <a:r>
              <a:rPr lang="zh-CN" altLang="en-US" sz="1100" b="0" i="0" u="none" strike="noStrike" baseline="0">
                <a:solidFill>
                  <a:srgbClr val="000000"/>
                </a:solidFill>
                <a:latin typeface="Times New Roman" panose="02020603050405020304" pitchFamily="12"/>
                <a:ea typeface="宋体" panose="02010600030101010101" pitchFamily="7" charset="-122"/>
                <a:cs typeface="Times New Roman" panose="02020603050405020304" pitchFamily="12"/>
              </a:rPr>
              <a:t>4</a:t>
            </a:r>
            <a:r>
              <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rPr>
              <a:t>年中的实际销售额资料如下表：</a:t>
            </a:r>
          </a:p>
          <a:p>
            <a:pPr algn="l"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lnSpc>
                <a:spcPts val="1300"/>
              </a:lnSpc>
              <a:defRPr sz="1000"/>
            </a:pPr>
            <a:r>
              <a:rPr lang="zh-CN" altLang="en-US" sz="1100" b="0" i="0" u="none" strike="noStrike" baseline="0">
                <a:solidFill>
                  <a:srgbClr val="000000"/>
                </a:solidFill>
                <a:latin typeface="Times New Roman" panose="02020603050405020304" pitchFamily="12"/>
                <a:cs typeface="Times New Roman" panose="02020603050405020304" pitchFamily="12"/>
              </a:rPr>
              <a:t> </a:t>
            </a:r>
            <a:endParaRPr lang="en-US" altLang="zh-CN" sz="1100" b="0" i="0" u="none" strike="noStrike" baseline="0">
              <a:solidFill>
                <a:srgbClr val="000000"/>
              </a:solidFill>
              <a:latin typeface="Times New Roman" panose="02020603050405020304" pitchFamily="12"/>
              <a:cs typeface="Times New Roman" panose="02020603050405020304" pitchFamily="12"/>
            </a:endParaRPr>
          </a:p>
          <a:p>
            <a:pPr algn="l" rtl="0">
              <a:lnSpc>
                <a:spcPts val="1300"/>
              </a:lnSpc>
              <a:defRPr sz="1000"/>
            </a:pPr>
            <a:r>
              <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rPr>
              <a:t>试利用这些数据建立季节指数数据模型与图形模型，预测未来四个季度的销售额并在图形上显示预测值。</a:t>
            </a:r>
          </a:p>
          <a:p>
            <a:pPr algn="l"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endParaRPr>
          </a:p>
        </xdr:txBody>
      </xdr:sp>
      <xdr:pic>
        <xdr:nvPicPr>
          <xdr:cNvPr id="4" name="Picture 7">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8055353" y="261362"/>
            <a:ext cx="2537712" cy="695828"/>
          </a:xfrm>
          <a:prstGeom prst="rect">
            <a:avLst/>
          </a:prstGeom>
          <a:noFill/>
          <a:ln w="9525">
            <a:solidFill>
              <a:srgbClr xmlns:mc="http://schemas.openxmlformats.org/markup-compatibility/2006" xmlns:a14="http://schemas.microsoft.com/office/drawing/2010/main" val="000000" mc:Ignorable="a14" a14:legacySpreadsheetColorIndex="8"/>
            </a:solidFill>
            <a:miter lim="800000"/>
            <a:headEnd/>
            <a:tailEnd/>
          </a:ln>
          <a:extLst>
            <a:ext uri="{909E8E84-426E-40DD-AFC4-6F175D3DCCD1}">
              <a14:hiddenFill xmlns:a14="http://schemas.microsoft.com/office/drawing/2010/main">
                <a:solidFill>
                  <a:srgbClr xmlns:mc="http://schemas.openxmlformats.org/markup-compatibility/2006" val="CCFFFF" mc:Ignorable="a14" a14:legacySpreadsheetColorIndex="41"/>
                </a:solidFill>
              </a14:hiddenFill>
            </a:ext>
          </a:extLst>
        </xdr:spPr>
      </xdr:pic>
    </xdr:grpSp>
    <xdr:clientData/>
  </xdr:twoCellAnchor>
  <xdr:twoCellAnchor>
    <xdr:from>
      <xdr:col>9</xdr:col>
      <xdr:colOff>423861</xdr:colOff>
      <xdr:row>22</xdr:row>
      <xdr:rowOff>157161</xdr:rowOff>
    </xdr:from>
    <xdr:to>
      <xdr:col>19</xdr:col>
      <xdr:colOff>485775</xdr:colOff>
      <xdr:row>42</xdr:row>
      <xdr:rowOff>161925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33337</xdr:colOff>
      <xdr:row>5</xdr:row>
      <xdr:rowOff>85725</xdr:rowOff>
    </xdr:from>
    <xdr:to>
      <xdr:col>26</xdr:col>
      <xdr:colOff>490537</xdr:colOff>
      <xdr:row>21</xdr:row>
      <xdr:rowOff>85725</xdr:rowOff>
    </xdr:to>
    <xdr:graphicFrame macro="">
      <xdr:nvGraphicFramePr>
        <xdr:cNvPr id="6" name="图表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9525</xdr:colOff>
      <xdr:row>1</xdr:row>
      <xdr:rowOff>38100</xdr:rowOff>
    </xdr:from>
    <xdr:to>
      <xdr:col>23</xdr:col>
      <xdr:colOff>133350</xdr:colOff>
      <xdr:row>17</xdr:row>
      <xdr:rowOff>104775</xdr:rowOff>
    </xdr:to>
    <xdr:sp macro="" textlink="">
      <xdr:nvSpPr>
        <xdr:cNvPr id="2" name="Text Box 3">
          <a:extLst>
            <a:ext uri="{FF2B5EF4-FFF2-40B4-BE49-F238E27FC236}">
              <a16:creationId xmlns:a16="http://schemas.microsoft.com/office/drawing/2014/main" id="{00000000-0008-0000-0100-000002000000}"/>
            </a:ext>
          </a:extLst>
        </xdr:cNvPr>
        <xdr:cNvSpPr txBox="1">
          <a:spLocks noChangeArrowheads="1"/>
        </xdr:cNvSpPr>
      </xdr:nvSpPr>
      <xdr:spPr>
        <a:xfrm>
          <a:off x="7599045" y="220980"/>
          <a:ext cx="4444365" cy="2992755"/>
        </a:xfrm>
        <a:prstGeom prst="rect">
          <a:avLst/>
        </a:prstGeom>
        <a:solidFill>
          <a:schemeClr val="accent5">
            <a:lumMod val="40000"/>
            <a:lumOff val="60000"/>
          </a:schemeClr>
        </a:solidFill>
        <a:ln w="9525">
          <a:solidFill>
            <a:schemeClr val="bg1">
              <a:lumMod val="75000"/>
            </a:schemeClr>
          </a:solidFill>
          <a:miter lim="800000"/>
        </a:ln>
      </xdr:spPr>
      <xdr:txBody>
        <a:bodyPr vertOverflow="clip" wrap="square" lIns="36576" tIns="18288" rIns="0" bIns="0" anchor="t" upright="1"/>
        <a:lstStyle/>
        <a:p>
          <a:r>
            <a:rPr lang="zh-CN" altLang="en-US" sz="1100" b="1" i="0" u="none" strike="noStrike" baseline="0">
              <a:solidFill>
                <a:srgbClr val="000000"/>
              </a:solidFill>
              <a:latin typeface="宋体" panose="02010600030101010101" pitchFamily="7" charset="-122"/>
              <a:ea typeface="宋体" panose="02010600030101010101" pitchFamily="7" charset="-122"/>
            </a:rPr>
            <a:t>第</a:t>
          </a:r>
          <a:r>
            <a:rPr lang="en-US" altLang="zh-CN" sz="1100" b="1" i="0" u="none" strike="noStrike" baseline="0">
              <a:solidFill>
                <a:srgbClr val="000000"/>
              </a:solidFill>
              <a:latin typeface="Arial" panose="020B0604020202020204"/>
              <a:ea typeface="宋体" panose="02010600030101010101" pitchFamily="7" charset="-122"/>
              <a:cs typeface="Arial" panose="020B0604020202020204"/>
            </a:rPr>
            <a:t>2</a:t>
          </a:r>
          <a:r>
            <a:rPr lang="zh-CN" altLang="en-US" sz="1100" b="1" i="0" u="none" strike="noStrike" baseline="0">
              <a:solidFill>
                <a:srgbClr val="000000"/>
              </a:solidFill>
              <a:latin typeface="宋体" panose="02010600030101010101" pitchFamily="7" charset="-122"/>
              <a:ea typeface="宋体" panose="02010600030101010101" pitchFamily="7" charset="-122"/>
              <a:cs typeface="Arial" panose="020B0604020202020204"/>
            </a:rPr>
            <a:t>题</a:t>
          </a:r>
          <a:r>
            <a:rPr lang="zh-CN" altLang="en-US" sz="1100" b="1" i="0" u="none" strike="noStrike" baseline="0">
              <a:solidFill>
                <a:srgbClr val="FF0000"/>
              </a:solidFill>
              <a:latin typeface="Arial" panose="020B0604020202020204"/>
              <a:ea typeface="宋体" panose="02010600030101010101" pitchFamily="7" charset="-122"/>
              <a:cs typeface="Arial" panose="020B0604020202020204"/>
            </a:rPr>
            <a:t>  </a:t>
          </a:r>
          <a:r>
            <a:rPr lang="zh-CN" altLang="zh-CN" sz="1100">
              <a:effectLst/>
              <a:latin typeface="+mn-lt"/>
              <a:ea typeface="+mn-ea"/>
              <a:cs typeface="+mn-cs"/>
            </a:rPr>
            <a:t>某人即将大学毕业并考取了研究生。摆在他面前有二种方案可选择：方案一，继续攻读研究生学位，研究生学习时间为</a:t>
          </a:r>
          <a:r>
            <a:rPr lang="en-US" altLang="zh-CN" sz="1100">
              <a:effectLst/>
              <a:latin typeface="+mn-lt"/>
              <a:ea typeface="+mn-ea"/>
              <a:cs typeface="+mn-cs"/>
            </a:rPr>
            <a:t>3</a:t>
          </a:r>
          <a:r>
            <a:rPr lang="zh-CN" altLang="zh-CN" sz="1100">
              <a:effectLst/>
              <a:latin typeface="+mn-lt"/>
              <a:ea typeface="+mn-ea"/>
              <a:cs typeface="+mn-cs"/>
            </a:rPr>
            <a:t>年，每年需投入</a:t>
          </a:r>
          <a:r>
            <a:rPr lang="en-US" altLang="zh-CN" sz="1100">
              <a:effectLst/>
              <a:latin typeface="+mn-lt"/>
              <a:ea typeface="+mn-ea"/>
              <a:cs typeface="+mn-cs"/>
            </a:rPr>
            <a:t>40000</a:t>
          </a:r>
          <a:r>
            <a:rPr lang="zh-CN" altLang="zh-CN" sz="1100">
              <a:effectLst/>
              <a:latin typeface="+mn-lt"/>
              <a:ea typeface="+mn-ea"/>
              <a:cs typeface="+mn-cs"/>
            </a:rPr>
            <a:t>元，毕业工作后预见年收入</a:t>
          </a:r>
          <a:r>
            <a:rPr lang="en-US" altLang="zh-CN" sz="1100">
              <a:effectLst/>
              <a:latin typeface="+mn-lt"/>
              <a:ea typeface="+mn-ea"/>
              <a:cs typeface="+mn-cs"/>
            </a:rPr>
            <a:t>160000</a:t>
          </a:r>
          <a:r>
            <a:rPr lang="zh-CN" altLang="zh-CN" sz="1100">
              <a:effectLst/>
              <a:latin typeface="+mn-lt"/>
              <a:ea typeface="+mn-ea"/>
              <a:cs typeface="+mn-cs"/>
            </a:rPr>
            <a:t>元；方案二，大学毕业后马上工作，预见前</a:t>
          </a:r>
          <a:r>
            <a:rPr lang="en-US" altLang="zh-CN" sz="1100">
              <a:effectLst/>
              <a:latin typeface="+mn-lt"/>
              <a:ea typeface="+mn-ea"/>
              <a:cs typeface="+mn-cs"/>
            </a:rPr>
            <a:t>10</a:t>
          </a:r>
          <a:r>
            <a:rPr lang="zh-CN" altLang="zh-CN" sz="1100">
              <a:effectLst/>
              <a:latin typeface="+mn-lt"/>
              <a:ea typeface="+mn-ea"/>
              <a:cs typeface="+mn-cs"/>
            </a:rPr>
            <a:t>年的年收入为</a:t>
          </a:r>
          <a:r>
            <a:rPr lang="en-US" altLang="zh-CN" sz="1100">
              <a:effectLst/>
              <a:latin typeface="+mn-lt"/>
              <a:ea typeface="+mn-ea"/>
              <a:cs typeface="+mn-cs"/>
            </a:rPr>
            <a:t>72000</a:t>
          </a:r>
          <a:r>
            <a:rPr lang="zh-CN" altLang="zh-CN" sz="1100">
              <a:effectLst/>
              <a:latin typeface="+mn-lt"/>
              <a:ea typeface="+mn-ea"/>
              <a:cs typeface="+mn-cs"/>
            </a:rPr>
            <a:t>元，第</a:t>
          </a:r>
          <a:r>
            <a:rPr lang="en-US" altLang="zh-CN" sz="1100">
              <a:effectLst/>
              <a:latin typeface="+mn-lt"/>
              <a:ea typeface="+mn-ea"/>
              <a:cs typeface="+mn-cs"/>
            </a:rPr>
            <a:t>11</a:t>
          </a:r>
          <a:r>
            <a:rPr lang="zh-CN" altLang="zh-CN" sz="1100">
              <a:effectLst/>
              <a:latin typeface="+mn-lt"/>
              <a:ea typeface="+mn-ea"/>
              <a:cs typeface="+mn-cs"/>
            </a:rPr>
            <a:t>年及以后的每年收入增长到年收入</a:t>
          </a:r>
          <a:r>
            <a:rPr lang="en-US" altLang="zh-CN" sz="1100">
              <a:effectLst/>
              <a:latin typeface="+mn-lt"/>
              <a:ea typeface="+mn-ea"/>
              <a:cs typeface="+mn-cs"/>
            </a:rPr>
            <a:t>160000</a:t>
          </a:r>
          <a:r>
            <a:rPr lang="zh-CN" altLang="zh-CN" sz="1100">
              <a:effectLst/>
              <a:latin typeface="+mn-lt"/>
              <a:ea typeface="+mn-ea"/>
              <a:cs typeface="+mn-cs"/>
            </a:rPr>
            <a:t>元。假定贴现率为</a:t>
          </a:r>
          <a:r>
            <a:rPr lang="en-US" altLang="zh-CN" sz="1100">
              <a:effectLst/>
              <a:latin typeface="+mn-lt"/>
              <a:ea typeface="+mn-ea"/>
              <a:cs typeface="+mn-cs"/>
            </a:rPr>
            <a:t>11%</a:t>
          </a:r>
          <a:r>
            <a:rPr lang="zh-CN" altLang="zh-CN" sz="1100">
              <a:effectLst/>
              <a:latin typeface="+mn-lt"/>
              <a:ea typeface="+mn-ea"/>
              <a:cs typeface="+mn-cs"/>
            </a:rPr>
            <a:t>，在作决策时只考虑大学毕业后</a:t>
          </a:r>
          <a:r>
            <a:rPr lang="en-US" altLang="zh-CN" sz="1100">
              <a:effectLst/>
              <a:latin typeface="+mn-lt"/>
              <a:ea typeface="+mn-ea"/>
              <a:cs typeface="+mn-cs"/>
            </a:rPr>
            <a:t>20</a:t>
          </a:r>
          <a:r>
            <a:rPr lang="zh-CN" altLang="zh-CN" sz="1100">
              <a:effectLst/>
              <a:latin typeface="+mn-lt"/>
              <a:ea typeface="+mn-ea"/>
              <a:cs typeface="+mn-cs"/>
            </a:rPr>
            <a:t>年的情况。现在，根据两种方案的现值来判断哪种方案对他更为有利。要求：</a:t>
          </a:r>
        </a:p>
        <a:p>
          <a:r>
            <a:rPr lang="en-US" altLang="zh-CN" sz="1100">
              <a:effectLst/>
              <a:latin typeface="+mn-lt"/>
              <a:ea typeface="+mn-ea"/>
              <a:cs typeface="+mn-cs"/>
            </a:rPr>
            <a:t>1. </a:t>
          </a:r>
          <a:r>
            <a:rPr lang="zh-CN" altLang="zh-CN" sz="1100">
              <a:effectLst/>
              <a:latin typeface="+mn-lt"/>
              <a:ea typeface="+mn-ea"/>
              <a:cs typeface="+mn-cs"/>
            </a:rPr>
            <a:t>在本工作表中建立一个对两种方案进行比较的模型，最后在一个单元格中使用</a:t>
          </a:r>
          <a:r>
            <a:rPr lang="en-US" altLang="zh-CN" sz="1100">
              <a:effectLst/>
              <a:latin typeface="+mn-lt"/>
              <a:ea typeface="+mn-ea"/>
              <a:cs typeface="+mn-cs"/>
            </a:rPr>
            <a:t>IF()</a:t>
          </a:r>
          <a:r>
            <a:rPr lang="zh-CN" altLang="zh-CN" sz="1100">
              <a:effectLst/>
              <a:latin typeface="+mn-lt"/>
              <a:ea typeface="+mn-ea"/>
              <a:cs typeface="+mn-cs"/>
            </a:rPr>
            <a:t>函数给出“方案</a:t>
          </a:r>
          <a:r>
            <a:rPr lang="en-US" altLang="zh-CN" sz="1100">
              <a:effectLst/>
              <a:latin typeface="+mn-lt"/>
              <a:ea typeface="+mn-ea"/>
              <a:cs typeface="+mn-cs"/>
            </a:rPr>
            <a:t>X</a:t>
          </a:r>
          <a:r>
            <a:rPr lang="zh-CN" altLang="zh-CN" sz="1100">
              <a:effectLst/>
              <a:latin typeface="+mn-lt"/>
              <a:ea typeface="+mn-ea"/>
              <a:cs typeface="+mn-cs"/>
            </a:rPr>
            <a:t>有利”的结论（其中“</a:t>
          </a:r>
          <a:r>
            <a:rPr lang="en-US" altLang="zh-CN" sz="1100">
              <a:effectLst/>
              <a:latin typeface="+mn-lt"/>
              <a:ea typeface="+mn-ea"/>
              <a:cs typeface="+mn-cs"/>
            </a:rPr>
            <a:t>X”</a:t>
          </a:r>
          <a:r>
            <a:rPr lang="zh-CN" altLang="zh-CN" sz="1100">
              <a:effectLst/>
              <a:latin typeface="+mn-lt"/>
              <a:ea typeface="+mn-ea"/>
              <a:cs typeface="+mn-cs"/>
            </a:rPr>
            <a:t>为一或二）；</a:t>
          </a:r>
        </a:p>
        <a:p>
          <a:r>
            <a:rPr lang="en-US" altLang="zh-CN" sz="1100">
              <a:effectLst/>
              <a:latin typeface="+mn-lt"/>
              <a:ea typeface="+mn-ea"/>
              <a:cs typeface="+mn-cs"/>
            </a:rPr>
            <a:t>2. </a:t>
          </a:r>
          <a:r>
            <a:rPr lang="zh-CN" altLang="zh-CN" sz="1100">
              <a:effectLst/>
              <a:latin typeface="+mn-lt"/>
              <a:ea typeface="+mn-ea"/>
              <a:cs typeface="+mn-cs"/>
            </a:rPr>
            <a:t>改变贴现率的大小会使两种方案的优劣关系发生变化，在一个单元格中使用一个</a:t>
          </a:r>
          <a:r>
            <a:rPr lang="en-US" altLang="zh-CN" sz="1100">
              <a:effectLst/>
              <a:latin typeface="+mn-lt"/>
              <a:ea typeface="+mn-ea"/>
              <a:cs typeface="+mn-cs"/>
            </a:rPr>
            <a:t>Excel</a:t>
          </a:r>
          <a:r>
            <a:rPr lang="zh-CN" altLang="zh-CN" sz="1100">
              <a:effectLst/>
              <a:latin typeface="+mn-lt"/>
              <a:ea typeface="+mn-ea"/>
              <a:cs typeface="+mn-cs"/>
            </a:rPr>
            <a:t>内建函数求出使两种方案的净现值达到相等的贴现率；</a:t>
          </a:r>
        </a:p>
        <a:p>
          <a:r>
            <a:rPr lang="en-US" altLang="zh-CN" sz="1100">
              <a:effectLst/>
              <a:latin typeface="+mn-lt"/>
              <a:ea typeface="+mn-ea"/>
              <a:cs typeface="+mn-cs"/>
            </a:rPr>
            <a:t>3. </a:t>
          </a:r>
          <a:r>
            <a:rPr lang="zh-CN" altLang="zh-CN" sz="1100">
              <a:effectLst/>
              <a:latin typeface="+mn-lt"/>
              <a:ea typeface="+mn-ea"/>
              <a:cs typeface="+mn-cs"/>
            </a:rPr>
            <a:t>在另一个单元格中利用灵敏度分析生成的自变量</a:t>
          </a:r>
          <a:r>
            <a:rPr lang="en-US" altLang="zh-CN" sz="1100">
              <a:effectLst/>
              <a:latin typeface="+mn-lt"/>
              <a:ea typeface="+mn-ea"/>
              <a:cs typeface="+mn-cs"/>
            </a:rPr>
            <a:t>-</a:t>
          </a:r>
          <a:r>
            <a:rPr lang="zh-CN" altLang="zh-CN" sz="1100">
              <a:effectLst/>
              <a:latin typeface="+mn-lt"/>
              <a:ea typeface="+mn-ea"/>
              <a:cs typeface="+mn-cs"/>
            </a:rPr>
            <a:t>函数对照表中查表加内插的方法再次求出使两种方案的净现值达到相等的贴现率。</a:t>
          </a: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mc:AlternateContent xmlns:mc="http://schemas.openxmlformats.org/markup-compatibility/2006">
    <mc:Choice xmlns:a14="http://schemas.microsoft.com/office/drawing/2010/main" Requires="a14">
      <xdr:twoCellAnchor>
        <xdr:from>
          <xdr:col>3</xdr:col>
          <xdr:colOff>30480</xdr:colOff>
          <xdr:row>2</xdr:row>
          <xdr:rowOff>30480</xdr:rowOff>
        </xdr:from>
        <xdr:to>
          <xdr:col>3</xdr:col>
          <xdr:colOff>320040</xdr:colOff>
          <xdr:row>2</xdr:row>
          <xdr:rowOff>167640</xdr:rowOff>
        </xdr:to>
        <xdr:sp macro="" textlink="">
          <xdr:nvSpPr>
            <xdr:cNvPr id="2049" name="Spinner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9</xdr:col>
      <xdr:colOff>163857</xdr:colOff>
      <xdr:row>1</xdr:row>
      <xdr:rowOff>34773</xdr:rowOff>
    </xdr:from>
    <xdr:to>
      <xdr:col>15</xdr:col>
      <xdr:colOff>106707</xdr:colOff>
      <xdr:row>17</xdr:row>
      <xdr:rowOff>90135</xdr:rowOff>
    </xdr:to>
    <xdr:grpSp>
      <xdr:nvGrpSpPr>
        <xdr:cNvPr id="2" name="Group 3">
          <a:extLst>
            <a:ext uri="{FF2B5EF4-FFF2-40B4-BE49-F238E27FC236}">
              <a16:creationId xmlns:a16="http://schemas.microsoft.com/office/drawing/2014/main" id="{00000000-0008-0000-0200-000002000000}"/>
            </a:ext>
          </a:extLst>
        </xdr:cNvPr>
        <xdr:cNvGrpSpPr>
          <a:grpSpLocks/>
        </xdr:cNvGrpSpPr>
      </xdr:nvGrpSpPr>
      <xdr:grpSpPr bwMode="auto">
        <a:xfrm>
          <a:off x="4568217" y="217653"/>
          <a:ext cx="3600450" cy="2981442"/>
          <a:chOff x="342" y="19"/>
          <a:chExt cx="426" cy="321"/>
        </a:xfrm>
      </xdr:grpSpPr>
      <xdr:sp macro="" textlink="">
        <xdr:nvSpPr>
          <xdr:cNvPr id="3" name="Text Box 4">
            <a:extLst>
              <a:ext uri="{FF2B5EF4-FFF2-40B4-BE49-F238E27FC236}">
                <a16:creationId xmlns:a16="http://schemas.microsoft.com/office/drawing/2014/main" id="{00000000-0008-0000-0200-000003000000}"/>
              </a:ext>
            </a:extLst>
          </xdr:cNvPr>
          <xdr:cNvSpPr txBox="1">
            <a:spLocks noChangeArrowheads="1"/>
          </xdr:cNvSpPr>
        </xdr:nvSpPr>
        <xdr:spPr bwMode="auto">
          <a:xfrm>
            <a:off x="342" y="19"/>
            <a:ext cx="426" cy="321"/>
          </a:xfrm>
          <a:prstGeom prst="rect">
            <a:avLst/>
          </a:prstGeom>
          <a:solidFill>
            <a:schemeClr val="accent5">
              <a:lumMod val="40000"/>
              <a:lumOff val="60000"/>
            </a:schemeClr>
          </a:solidFill>
          <a:ln w="9525">
            <a:solidFill>
              <a:schemeClr val="bg1">
                <a:lumMod val="75000"/>
              </a:schemeClr>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72000" tIns="46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3</a:t>
            </a:r>
            <a:r>
              <a:rPr lang="zh-CN" altLang="en-US" sz="1100" b="1" i="0" u="none" strike="noStrike" baseline="0">
                <a:solidFill>
                  <a:srgbClr val="000000"/>
                </a:solidFill>
                <a:latin typeface="宋体"/>
                <a:ea typeface="宋体"/>
                <a:cs typeface="Arial"/>
              </a:rPr>
              <a:t>题</a:t>
            </a:r>
            <a:r>
              <a:rPr lang="zh-CN" altLang="en-US" sz="1100" b="0" i="0" u="none" strike="noStrike" baseline="0">
                <a:solidFill>
                  <a:srgbClr val="000000"/>
                </a:solidFill>
                <a:latin typeface="Arial"/>
                <a:ea typeface="宋体"/>
                <a:cs typeface="Arial"/>
              </a:rPr>
              <a:t>  </a:t>
            </a:r>
            <a:r>
              <a:rPr lang="zh-CN" altLang="zh-CN" sz="1100">
                <a:effectLst/>
                <a:latin typeface="+mn-lt"/>
                <a:ea typeface="+mn-ea"/>
                <a:cs typeface="+mn-cs"/>
              </a:rPr>
              <a:t>某仓储公司一种产品存放在全国</a:t>
            </a:r>
            <a:r>
              <a:rPr lang="en-US" altLang="zh-CN" sz="1100">
                <a:effectLst/>
                <a:latin typeface="+mn-lt"/>
                <a:ea typeface="+mn-ea"/>
                <a:cs typeface="+mn-cs"/>
              </a:rPr>
              <a:t>4</a:t>
            </a:r>
            <a:r>
              <a:rPr lang="zh-CN" altLang="zh-CN" sz="1100">
                <a:effectLst/>
                <a:latin typeface="+mn-lt"/>
                <a:ea typeface="+mn-ea"/>
                <a:cs typeface="+mn-cs"/>
              </a:rPr>
              <a:t>个仓库（仓库</a:t>
            </a:r>
            <a:r>
              <a:rPr lang="en-US" altLang="zh-CN" sz="1100">
                <a:effectLst/>
                <a:latin typeface="+mn-lt"/>
                <a:ea typeface="+mn-ea"/>
                <a:cs typeface="+mn-cs"/>
              </a:rPr>
              <a:t>A</a:t>
            </a:r>
            <a:r>
              <a:rPr lang="zh-CN" altLang="zh-CN" sz="1100">
                <a:effectLst/>
                <a:latin typeface="+mn-lt"/>
                <a:ea typeface="+mn-ea"/>
                <a:cs typeface="+mn-cs"/>
              </a:rPr>
              <a:t>、仓库</a:t>
            </a:r>
            <a:r>
              <a:rPr lang="en-US" altLang="zh-CN" sz="1100">
                <a:effectLst/>
                <a:latin typeface="+mn-lt"/>
                <a:ea typeface="+mn-ea"/>
                <a:cs typeface="+mn-cs"/>
              </a:rPr>
              <a:t>B</a:t>
            </a:r>
            <a:r>
              <a:rPr lang="zh-CN" altLang="zh-CN" sz="1100">
                <a:effectLst/>
                <a:latin typeface="+mn-lt"/>
                <a:ea typeface="+mn-ea"/>
                <a:cs typeface="+mn-cs"/>
              </a:rPr>
              <a:t>、仓库</a:t>
            </a:r>
            <a:r>
              <a:rPr lang="en-US" altLang="zh-CN" sz="1100">
                <a:effectLst/>
                <a:latin typeface="+mn-lt"/>
                <a:ea typeface="+mn-ea"/>
                <a:cs typeface="+mn-cs"/>
              </a:rPr>
              <a:t>C</a:t>
            </a:r>
            <a:r>
              <a:rPr lang="zh-CN" altLang="zh-CN" sz="1100">
                <a:effectLst/>
                <a:latin typeface="+mn-lt"/>
                <a:ea typeface="+mn-ea"/>
                <a:cs typeface="+mn-cs"/>
              </a:rPr>
              <a:t>和仓库</a:t>
            </a:r>
            <a:r>
              <a:rPr lang="en-US" altLang="zh-CN" sz="1100">
                <a:effectLst/>
                <a:latin typeface="+mn-lt"/>
                <a:ea typeface="+mn-ea"/>
                <a:cs typeface="+mn-cs"/>
              </a:rPr>
              <a:t>D</a:t>
            </a:r>
            <a:r>
              <a:rPr lang="zh-CN" altLang="zh-CN" sz="1100">
                <a:effectLst/>
                <a:latin typeface="+mn-lt"/>
                <a:ea typeface="+mn-ea"/>
                <a:cs typeface="+mn-cs"/>
              </a:rPr>
              <a:t>）。各仓库的最大供应量分别为</a:t>
            </a:r>
            <a:r>
              <a:rPr lang="en-US" altLang="zh-CN" sz="1100">
                <a:effectLst/>
                <a:latin typeface="+mn-lt"/>
                <a:ea typeface="+mn-ea"/>
                <a:cs typeface="+mn-cs"/>
              </a:rPr>
              <a:t>120</a:t>
            </a:r>
            <a:r>
              <a:rPr lang="zh-CN" altLang="zh-CN" sz="1100">
                <a:effectLst/>
                <a:latin typeface="+mn-lt"/>
                <a:ea typeface="+mn-ea"/>
                <a:cs typeface="+mn-cs"/>
              </a:rPr>
              <a:t>吨、</a:t>
            </a:r>
            <a:r>
              <a:rPr lang="en-US" altLang="zh-CN" sz="1100">
                <a:effectLst/>
                <a:latin typeface="+mn-lt"/>
                <a:ea typeface="+mn-ea"/>
                <a:cs typeface="+mn-cs"/>
              </a:rPr>
              <a:t>100</a:t>
            </a:r>
            <a:r>
              <a:rPr lang="zh-CN" altLang="zh-CN" sz="1100">
                <a:effectLst/>
                <a:latin typeface="+mn-lt"/>
                <a:ea typeface="+mn-ea"/>
                <a:cs typeface="+mn-cs"/>
              </a:rPr>
              <a:t>吨、</a:t>
            </a:r>
            <a:r>
              <a:rPr lang="en-US" altLang="zh-CN" sz="1100">
                <a:effectLst/>
                <a:latin typeface="+mn-lt"/>
                <a:ea typeface="+mn-ea"/>
                <a:cs typeface="+mn-cs"/>
              </a:rPr>
              <a:t>80</a:t>
            </a:r>
            <a:r>
              <a:rPr lang="zh-CN" altLang="zh-CN" sz="1100">
                <a:effectLst/>
                <a:latin typeface="+mn-lt"/>
                <a:ea typeface="+mn-ea"/>
                <a:cs typeface="+mn-cs"/>
              </a:rPr>
              <a:t>吨和</a:t>
            </a:r>
            <a:r>
              <a:rPr lang="en-US" altLang="zh-CN" sz="1100">
                <a:effectLst/>
                <a:latin typeface="+mn-lt"/>
                <a:ea typeface="+mn-ea"/>
                <a:cs typeface="+mn-cs"/>
              </a:rPr>
              <a:t>200</a:t>
            </a:r>
            <a:r>
              <a:rPr lang="zh-CN" altLang="zh-CN" sz="1100">
                <a:effectLst/>
                <a:latin typeface="+mn-lt"/>
                <a:ea typeface="+mn-ea"/>
                <a:cs typeface="+mn-cs"/>
              </a:rPr>
              <a:t>吨。各个仓库要向</a:t>
            </a:r>
            <a:r>
              <a:rPr lang="en-US" altLang="zh-CN" sz="1100">
                <a:effectLst/>
                <a:latin typeface="+mn-lt"/>
                <a:ea typeface="+mn-ea"/>
                <a:cs typeface="+mn-cs"/>
              </a:rPr>
              <a:t>3</a:t>
            </a:r>
            <a:r>
              <a:rPr lang="zh-CN" altLang="zh-CN" sz="1100">
                <a:effectLst/>
                <a:latin typeface="+mn-lt"/>
                <a:ea typeface="+mn-ea"/>
                <a:cs typeface="+mn-cs"/>
              </a:rPr>
              <a:t>个城市（城市</a:t>
            </a:r>
            <a:r>
              <a:rPr lang="en-US" altLang="zh-CN" sz="1100">
                <a:effectLst/>
                <a:latin typeface="+mn-lt"/>
                <a:ea typeface="+mn-ea"/>
                <a:cs typeface="+mn-cs"/>
              </a:rPr>
              <a:t>1</a:t>
            </a:r>
            <a:r>
              <a:rPr lang="zh-CN" altLang="zh-CN" sz="1100">
                <a:effectLst/>
                <a:latin typeface="+mn-lt"/>
                <a:ea typeface="+mn-ea"/>
                <a:cs typeface="+mn-cs"/>
              </a:rPr>
              <a:t>、城市</a:t>
            </a:r>
            <a:r>
              <a:rPr lang="en-US" altLang="zh-CN" sz="1100">
                <a:effectLst/>
                <a:latin typeface="+mn-lt"/>
                <a:ea typeface="+mn-ea"/>
                <a:cs typeface="+mn-cs"/>
              </a:rPr>
              <a:t>2</a:t>
            </a:r>
            <a:r>
              <a:rPr lang="zh-CN" altLang="zh-CN" sz="1100">
                <a:effectLst/>
                <a:latin typeface="+mn-lt"/>
                <a:ea typeface="+mn-ea"/>
                <a:cs typeface="+mn-cs"/>
              </a:rPr>
              <a:t>、和城市</a:t>
            </a:r>
            <a:r>
              <a:rPr lang="en-US" altLang="zh-CN" sz="1100">
                <a:effectLst/>
                <a:latin typeface="+mn-lt"/>
                <a:ea typeface="+mn-ea"/>
                <a:cs typeface="+mn-cs"/>
              </a:rPr>
              <a:t>3</a:t>
            </a:r>
            <a:r>
              <a:rPr lang="zh-CN" altLang="zh-CN" sz="1100">
                <a:effectLst/>
                <a:latin typeface="+mn-lt"/>
                <a:ea typeface="+mn-ea"/>
                <a:cs typeface="+mn-cs"/>
              </a:rPr>
              <a:t>）供货。这三个城市的需要量分别为</a:t>
            </a:r>
            <a:r>
              <a:rPr lang="en-US" altLang="zh-CN" sz="1100">
                <a:effectLst/>
                <a:latin typeface="+mn-lt"/>
                <a:ea typeface="+mn-ea"/>
                <a:cs typeface="+mn-cs"/>
              </a:rPr>
              <a:t>150</a:t>
            </a:r>
            <a:r>
              <a:rPr lang="zh-CN" altLang="zh-CN" sz="1100">
                <a:effectLst/>
                <a:latin typeface="+mn-lt"/>
                <a:ea typeface="+mn-ea"/>
                <a:cs typeface="+mn-cs"/>
              </a:rPr>
              <a:t>吨、</a:t>
            </a:r>
            <a:r>
              <a:rPr lang="en-US" altLang="zh-CN" sz="1100">
                <a:effectLst/>
                <a:latin typeface="+mn-lt"/>
                <a:ea typeface="+mn-ea"/>
                <a:cs typeface="+mn-cs"/>
              </a:rPr>
              <a:t>200</a:t>
            </a:r>
            <a:r>
              <a:rPr lang="zh-CN" altLang="zh-CN" sz="1100">
                <a:effectLst/>
                <a:latin typeface="+mn-lt"/>
                <a:ea typeface="+mn-ea"/>
                <a:cs typeface="+mn-cs"/>
              </a:rPr>
              <a:t>吨和</a:t>
            </a:r>
            <a:r>
              <a:rPr lang="en-US" altLang="zh-CN" sz="1100">
                <a:effectLst/>
                <a:latin typeface="+mn-lt"/>
                <a:ea typeface="+mn-ea"/>
                <a:cs typeface="+mn-cs"/>
              </a:rPr>
              <a:t>100</a:t>
            </a:r>
            <a:r>
              <a:rPr lang="zh-CN" altLang="zh-CN" sz="1100">
                <a:effectLst/>
                <a:latin typeface="+mn-lt"/>
                <a:ea typeface="+mn-ea"/>
                <a:cs typeface="+mn-cs"/>
              </a:rPr>
              <a:t>吨。每吨货物从仓库运到各城市的运费如下表所示。</a:t>
            </a:r>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zh-CN" altLang="zh-CN" sz="1100">
              <a:effectLst/>
              <a:latin typeface="+mn-lt"/>
              <a:ea typeface="+mn-ea"/>
              <a:cs typeface="+mn-cs"/>
            </a:endParaRPr>
          </a:p>
          <a:p>
            <a:r>
              <a:rPr lang="zh-CN" altLang="zh-CN" sz="1100">
                <a:effectLst/>
                <a:latin typeface="+mn-lt"/>
                <a:ea typeface="+mn-ea"/>
                <a:cs typeface="+mn-cs"/>
              </a:rPr>
              <a:t>该公司怎样安排运输量，可以使总运费最小？要求各仓库的实际运输量不能超过其最大供应量，同时要满足各城市的需要量，并且各运输量为整吨。将规划求解参数保存在</a:t>
            </a:r>
            <a:r>
              <a:rPr lang="en-US" altLang="zh-CN" sz="1100">
                <a:effectLst/>
                <a:latin typeface="+mn-lt"/>
                <a:ea typeface="+mn-ea"/>
                <a:cs typeface="+mn-cs"/>
              </a:rPr>
              <a:t>A1</a:t>
            </a:r>
            <a:r>
              <a:rPr lang="zh-CN" altLang="zh-CN" sz="1100">
                <a:effectLst/>
                <a:latin typeface="+mn-lt"/>
                <a:ea typeface="+mn-ea"/>
                <a:cs typeface="+mn-cs"/>
              </a:rPr>
              <a:t>开始的单元格处。</a:t>
            </a:r>
          </a:p>
          <a:p>
            <a:pPr algn="l" rtl="0">
              <a:lnSpc>
                <a:spcPts val="1200"/>
              </a:lnSpc>
              <a:defRPr sz="1000"/>
            </a:pPr>
            <a:endParaRPr lang="zh-CN" altLang="en-US" sz="1100" b="0" i="0" u="none" strike="noStrike" baseline="0">
              <a:solidFill>
                <a:srgbClr val="000000"/>
              </a:solidFill>
              <a:latin typeface="宋体"/>
              <a:ea typeface="宋体"/>
              <a:cs typeface="Arial"/>
            </a:endParaRPr>
          </a:p>
          <a:p>
            <a:pPr algn="l" rtl="0">
              <a:lnSpc>
                <a:spcPts val="1200"/>
              </a:lnSpc>
              <a:defRPr sz="1000"/>
            </a:pPr>
            <a:endParaRPr lang="zh-CN" altLang="en-US" sz="1100" b="0" i="0" u="none" strike="noStrike" baseline="0">
              <a:solidFill>
                <a:srgbClr val="000000"/>
              </a:solidFill>
              <a:latin typeface="宋体"/>
              <a:ea typeface="宋体"/>
              <a:cs typeface="Arial"/>
            </a:endParaRPr>
          </a:p>
          <a:p>
            <a:pPr algn="l" rtl="0">
              <a:lnSpc>
                <a:spcPts val="1200"/>
              </a:lnSpc>
              <a:defRPr sz="1000"/>
            </a:pPr>
            <a:endParaRPr lang="zh-CN" altLang="en-US" sz="1100" b="0" i="0" u="none" strike="noStrike" baseline="0">
              <a:solidFill>
                <a:srgbClr val="000000"/>
              </a:solidFill>
              <a:latin typeface="宋体"/>
              <a:ea typeface="宋体"/>
            </a:endParaRPr>
          </a:p>
        </xdr:txBody>
      </xdr:sp>
      <xdr:pic>
        <xdr:nvPicPr>
          <xdr:cNvPr id="4" name="Picture 5">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1" y="133"/>
            <a:ext cx="326" cy="97"/>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editAs="oneCell">
    <xdr:from>
      <xdr:col>15</xdr:col>
      <xdr:colOff>266700</xdr:colOff>
      <xdr:row>2</xdr:row>
      <xdr:rowOff>121920</xdr:rowOff>
    </xdr:from>
    <xdr:to>
      <xdr:col>21</xdr:col>
      <xdr:colOff>312420</xdr:colOff>
      <xdr:row>16</xdr:row>
      <xdr:rowOff>169545</xdr:rowOff>
    </xdr:to>
    <xdr:pic>
      <xdr:nvPicPr>
        <xdr:cNvPr id="5" name="Picture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28660" y="487680"/>
          <a:ext cx="3703320" cy="260794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331470</xdr:colOff>
      <xdr:row>0</xdr:row>
      <xdr:rowOff>99060</xdr:rowOff>
    </xdr:from>
    <xdr:to>
      <xdr:col>15</xdr:col>
      <xdr:colOff>160020</xdr:colOff>
      <xdr:row>21</xdr:row>
      <xdr:rowOff>164187</xdr:rowOff>
    </xdr:to>
    <xdr:grpSp>
      <xdr:nvGrpSpPr>
        <xdr:cNvPr id="2" name="组合 1">
          <a:extLst>
            <a:ext uri="{FF2B5EF4-FFF2-40B4-BE49-F238E27FC236}">
              <a16:creationId xmlns:a16="http://schemas.microsoft.com/office/drawing/2014/main" id="{00000000-0008-0000-0300-000002000000}"/>
            </a:ext>
          </a:extLst>
        </xdr:cNvPr>
        <xdr:cNvGrpSpPr/>
      </xdr:nvGrpSpPr>
      <xdr:grpSpPr>
        <a:xfrm>
          <a:off x="4659630" y="99060"/>
          <a:ext cx="4705350" cy="3905607"/>
          <a:chOff x="4010025" y="143294"/>
          <a:chExt cx="5314950" cy="3771900"/>
        </a:xfrm>
      </xdr:grpSpPr>
      <xdr:sp macro="" textlink="">
        <xdr:nvSpPr>
          <xdr:cNvPr id="3" name="Text Box 8">
            <a:extLst>
              <a:ext uri="{FF2B5EF4-FFF2-40B4-BE49-F238E27FC236}">
                <a16:creationId xmlns:a16="http://schemas.microsoft.com/office/drawing/2014/main" id="{00000000-0008-0000-0300-000003000000}"/>
              </a:ext>
            </a:extLst>
          </xdr:cNvPr>
          <xdr:cNvSpPr txBox="1">
            <a:spLocks noChangeArrowheads="1"/>
          </xdr:cNvSpPr>
        </xdr:nvSpPr>
        <xdr:spPr bwMode="auto">
          <a:xfrm>
            <a:off x="4010025" y="143294"/>
            <a:ext cx="5314950" cy="3771900"/>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4</a:t>
            </a:r>
            <a:r>
              <a:rPr lang="zh-CN" altLang="en-US" sz="1100" b="1" i="0" u="none" strike="noStrike" baseline="0">
                <a:solidFill>
                  <a:srgbClr val="000000"/>
                </a:solidFill>
                <a:latin typeface="宋体"/>
                <a:ea typeface="宋体"/>
              </a:rPr>
              <a:t>题</a:t>
            </a:r>
            <a:r>
              <a:rPr lang="zh-CN" altLang="en-US" sz="1100" b="0" i="0" u="none" strike="noStrike" baseline="0">
                <a:solidFill>
                  <a:srgbClr val="000000"/>
                </a:solidFill>
                <a:latin typeface="宋体"/>
                <a:ea typeface="宋体"/>
              </a:rPr>
              <a:t>　</a:t>
            </a:r>
            <a:r>
              <a:rPr lang="zh-CN" altLang="zh-CN" sz="1100">
                <a:effectLst/>
                <a:latin typeface="+mn-lt"/>
                <a:ea typeface="+mn-ea"/>
                <a:cs typeface="+mn-cs"/>
              </a:rPr>
              <a:t>利用</a:t>
            </a:r>
            <a:r>
              <a:rPr lang="en-US" altLang="zh-CN" sz="1100">
                <a:effectLst/>
                <a:latin typeface="+mn-lt"/>
                <a:ea typeface="+mn-ea"/>
                <a:cs typeface="+mn-cs"/>
              </a:rPr>
              <a:t>Excel</a:t>
            </a:r>
            <a:r>
              <a:rPr lang="zh-CN" altLang="zh-CN" sz="1100">
                <a:effectLst/>
                <a:latin typeface="+mn-lt"/>
                <a:ea typeface="+mn-ea"/>
                <a:cs typeface="+mn-cs"/>
              </a:rPr>
              <a:t>建立模型，模拟在满足经济订货量的前提下</a:t>
            </a:r>
            <a:r>
              <a:rPr lang="en-US" altLang="zh-CN" sz="1100">
                <a:effectLst/>
                <a:latin typeface="+mn-lt"/>
                <a:ea typeface="+mn-ea"/>
                <a:cs typeface="+mn-cs"/>
              </a:rPr>
              <a:t>50</a:t>
            </a:r>
            <a:r>
              <a:rPr lang="zh-CN" altLang="zh-CN" sz="1100">
                <a:effectLst/>
                <a:latin typeface="+mn-lt"/>
                <a:ea typeface="+mn-ea"/>
                <a:cs typeface="+mn-cs"/>
              </a:rPr>
              <a:t>天内产品库存随时间（天数）变化的情况。假设年需求量为</a:t>
            </a:r>
            <a:r>
              <a:rPr lang="en-US" altLang="zh-CN" sz="1100">
                <a:effectLst/>
                <a:latin typeface="+mn-lt"/>
                <a:ea typeface="+mn-ea"/>
                <a:cs typeface="+mn-cs"/>
              </a:rPr>
              <a:t>10000</a:t>
            </a:r>
            <a:r>
              <a:rPr lang="zh-CN" altLang="zh-CN" sz="1100">
                <a:effectLst/>
                <a:latin typeface="+mn-lt"/>
                <a:ea typeface="+mn-ea"/>
                <a:cs typeface="+mn-cs"/>
              </a:rPr>
              <a:t>件。一件商品在仓库里储存一年的费用为</a:t>
            </a:r>
            <a:r>
              <a:rPr lang="en-US" altLang="zh-CN" sz="1100">
                <a:effectLst/>
                <a:latin typeface="+mn-lt"/>
                <a:ea typeface="+mn-ea"/>
                <a:cs typeface="+mn-cs"/>
              </a:rPr>
              <a:t>30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订一次货的成本为</a:t>
            </a:r>
            <a:r>
              <a:rPr lang="en-US" altLang="zh-CN" sz="1100">
                <a:effectLst/>
                <a:latin typeface="+mn-lt"/>
                <a:ea typeface="+mn-ea"/>
                <a:cs typeface="+mn-cs"/>
              </a:rPr>
              <a:t>500</a:t>
            </a:r>
            <a:r>
              <a:rPr lang="zh-CN" altLang="zh-CN" sz="1100">
                <a:effectLst/>
                <a:latin typeface="+mn-lt"/>
                <a:ea typeface="+mn-ea"/>
                <a:cs typeface="+mn-cs"/>
              </a:rPr>
              <a:t>元。要求：</a:t>
            </a:r>
          </a:p>
          <a:p>
            <a:r>
              <a:rPr lang="en-US" altLang="zh-CN" sz="1100">
                <a:effectLst/>
                <a:latin typeface="+mn-lt"/>
                <a:ea typeface="+mn-ea"/>
                <a:cs typeface="+mn-cs"/>
              </a:rPr>
              <a:t>1.</a:t>
            </a:r>
            <a:r>
              <a:rPr lang="zh-CN" altLang="zh-CN" sz="1100">
                <a:effectLst/>
                <a:latin typeface="+mn-lt"/>
                <a:ea typeface="+mn-ea"/>
                <a:cs typeface="+mn-cs"/>
              </a:rPr>
              <a:t>计算经济订货量；</a:t>
            </a:r>
          </a:p>
          <a:p>
            <a:r>
              <a:rPr lang="en-US" altLang="zh-CN" sz="1100">
                <a:effectLst/>
                <a:latin typeface="+mn-lt"/>
                <a:ea typeface="+mn-ea"/>
                <a:cs typeface="+mn-cs"/>
              </a:rPr>
              <a:t>2.</a:t>
            </a:r>
            <a:r>
              <a:rPr lang="zh-CN" altLang="zh-CN" sz="1100">
                <a:effectLst/>
                <a:latin typeface="+mn-lt"/>
                <a:ea typeface="+mn-ea"/>
                <a:cs typeface="+mn-cs"/>
              </a:rPr>
              <a:t>计算在经济订货量下</a:t>
            </a:r>
            <a:r>
              <a:rPr lang="en-US" altLang="zh-CN" sz="1100">
                <a:effectLst/>
                <a:latin typeface="+mn-lt"/>
                <a:ea typeface="+mn-ea"/>
                <a:cs typeface="+mn-cs"/>
              </a:rPr>
              <a:t>1</a:t>
            </a:r>
            <a:r>
              <a:rPr lang="zh-CN" altLang="zh-CN" sz="1100">
                <a:effectLst/>
                <a:latin typeface="+mn-lt"/>
                <a:ea typeface="+mn-ea"/>
                <a:cs typeface="+mn-cs"/>
              </a:rPr>
              <a:t>到</a:t>
            </a:r>
            <a:r>
              <a:rPr lang="en-US" altLang="zh-CN" sz="1100">
                <a:effectLst/>
                <a:latin typeface="+mn-lt"/>
                <a:ea typeface="+mn-ea"/>
                <a:cs typeface="+mn-cs"/>
              </a:rPr>
              <a:t>50</a:t>
            </a:r>
            <a:r>
              <a:rPr lang="zh-CN" altLang="zh-CN" sz="1100">
                <a:effectLst/>
                <a:latin typeface="+mn-lt"/>
                <a:ea typeface="+mn-ea"/>
                <a:cs typeface="+mn-cs"/>
              </a:rPr>
              <a:t>天的实际库存量；</a:t>
            </a:r>
          </a:p>
          <a:p>
            <a:r>
              <a:rPr lang="en-US" altLang="zh-CN" sz="1100">
                <a:effectLst/>
                <a:latin typeface="+mn-lt"/>
                <a:ea typeface="+mn-ea"/>
                <a:cs typeface="+mn-cs"/>
              </a:rPr>
              <a:t>3.</a:t>
            </a:r>
            <a:r>
              <a:rPr lang="zh-CN" altLang="zh-CN" sz="1100">
                <a:effectLst/>
                <a:latin typeface="+mn-lt"/>
                <a:ea typeface="+mn-ea"/>
                <a:cs typeface="+mn-cs"/>
              </a:rPr>
              <a:t>绘制如下的产品库存量随时间（天数）变化的图形。</a:t>
            </a:r>
          </a:p>
          <a:p>
            <a:pPr algn="l" rtl="0">
              <a:lnSpc>
                <a:spcPts val="1300"/>
              </a:lnSpc>
              <a:defRPr sz="1000"/>
            </a:pPr>
            <a:endParaRPr lang="zh-CN" altLang="en-US" sz="1100" b="0" i="0" u="none" strike="noStrike" baseline="0">
              <a:solidFill>
                <a:srgbClr val="000000"/>
              </a:solidFill>
              <a:latin typeface="宋体"/>
              <a:ea typeface="宋体"/>
            </a:endParaRPr>
          </a:p>
        </xdr:txBody>
      </xdr:sp>
      <xdr:pic>
        <xdr:nvPicPr>
          <xdr:cNvPr id="4" name="图片 3">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81840" y="1303009"/>
            <a:ext cx="5105400" cy="253365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180976</xdr:colOff>
      <xdr:row>0</xdr:row>
      <xdr:rowOff>123826</xdr:rowOff>
    </xdr:from>
    <xdr:to>
      <xdr:col>25</xdr:col>
      <xdr:colOff>304800</xdr:colOff>
      <xdr:row>25</xdr:row>
      <xdr:rowOff>47625</xdr:rowOff>
    </xdr:to>
    <xdr:grpSp>
      <xdr:nvGrpSpPr>
        <xdr:cNvPr id="2" name="组合 1">
          <a:extLst>
            <a:ext uri="{FF2B5EF4-FFF2-40B4-BE49-F238E27FC236}">
              <a16:creationId xmlns:a16="http://schemas.microsoft.com/office/drawing/2014/main" id="{00000000-0008-0000-0400-000002000000}"/>
            </a:ext>
          </a:extLst>
        </xdr:cNvPr>
        <xdr:cNvGrpSpPr/>
      </xdr:nvGrpSpPr>
      <xdr:grpSpPr>
        <a:xfrm>
          <a:off x="4986058" y="123826"/>
          <a:ext cx="3951754" cy="4791634"/>
          <a:chOff x="5495926" y="123826"/>
          <a:chExt cx="4391024" cy="4817475"/>
        </a:xfrm>
      </xdr:grpSpPr>
      <xdr:sp macro="" textlink="">
        <xdr:nvSpPr>
          <xdr:cNvPr id="3" name="Text Box 8">
            <a:extLst>
              <a:ext uri="{FF2B5EF4-FFF2-40B4-BE49-F238E27FC236}">
                <a16:creationId xmlns:a16="http://schemas.microsoft.com/office/drawing/2014/main" id="{00000000-0008-0000-0400-000003000000}"/>
              </a:ext>
            </a:extLst>
          </xdr:cNvPr>
          <xdr:cNvSpPr txBox="1">
            <a:spLocks noChangeArrowheads="1"/>
          </xdr:cNvSpPr>
        </xdr:nvSpPr>
        <xdr:spPr bwMode="auto">
          <a:xfrm>
            <a:off x="5495926" y="123826"/>
            <a:ext cx="4391024" cy="4817475"/>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27432"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5</a:t>
            </a:r>
            <a:r>
              <a:rPr lang="zh-CN" altLang="en-US" sz="1100" b="1" i="0" u="none" strike="noStrike" baseline="0">
                <a:solidFill>
                  <a:srgbClr val="000000"/>
                </a:solidFill>
                <a:latin typeface="宋体"/>
                <a:ea typeface="宋体"/>
                <a:cs typeface="Arial"/>
              </a:rPr>
              <a:t>题　</a:t>
            </a:r>
            <a:r>
              <a:rPr lang="zh-CN" altLang="zh-CN" sz="1100">
                <a:effectLst/>
                <a:latin typeface="+mn-lt"/>
                <a:ea typeface="+mn-ea"/>
                <a:cs typeface="+mn-cs"/>
              </a:rPr>
              <a:t>某公司接到一个订单，需要生产某产品</a:t>
            </a:r>
            <a:r>
              <a:rPr lang="en-US" altLang="zh-CN" sz="1100">
                <a:effectLst/>
                <a:latin typeface="+mn-lt"/>
                <a:ea typeface="+mn-ea"/>
                <a:cs typeface="+mn-cs"/>
              </a:rPr>
              <a:t>2000</a:t>
            </a:r>
            <a:r>
              <a:rPr lang="zh-CN" altLang="zh-CN" sz="1100">
                <a:effectLst/>
                <a:latin typeface="+mn-lt"/>
                <a:ea typeface="+mn-ea"/>
                <a:cs typeface="+mn-cs"/>
              </a:rPr>
              <a:t>个（根据市场需求，公司可以决定追加生产量）。此产品预计售价</a:t>
            </a:r>
            <a:r>
              <a:rPr lang="en-US" altLang="zh-CN" sz="1100">
                <a:effectLst/>
                <a:latin typeface="+mn-lt"/>
                <a:ea typeface="+mn-ea"/>
                <a:cs typeface="+mn-cs"/>
              </a:rPr>
              <a:t>30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个。此公司有两个下属工厂可生产此产品，工厂</a:t>
            </a:r>
            <a:r>
              <a:rPr lang="en-US" altLang="zh-CN" sz="1100">
                <a:effectLst/>
                <a:latin typeface="+mn-lt"/>
                <a:ea typeface="+mn-ea"/>
                <a:cs typeface="+mn-cs"/>
              </a:rPr>
              <a:t>A</a:t>
            </a:r>
            <a:r>
              <a:rPr lang="zh-CN" altLang="zh-CN" sz="1100">
                <a:effectLst/>
                <a:latin typeface="+mn-lt"/>
                <a:ea typeface="+mn-ea"/>
                <a:cs typeface="+mn-cs"/>
              </a:rPr>
              <a:t>和工厂</a:t>
            </a:r>
            <a:r>
              <a:rPr lang="en-US" altLang="zh-CN" sz="1100">
                <a:effectLst/>
                <a:latin typeface="+mn-lt"/>
                <a:ea typeface="+mn-ea"/>
                <a:cs typeface="+mn-cs"/>
              </a:rPr>
              <a:t>B</a:t>
            </a:r>
            <a:r>
              <a:rPr lang="zh-CN" altLang="zh-CN" sz="1100">
                <a:effectLst/>
                <a:latin typeface="+mn-lt"/>
                <a:ea typeface="+mn-ea"/>
                <a:cs typeface="+mn-cs"/>
              </a:rPr>
              <a:t>的固定成本、单位可变成本的数据如模型所示。要求：</a:t>
            </a:r>
          </a:p>
          <a:p>
            <a:r>
              <a:rPr lang="en-US" altLang="zh-CN" sz="1100">
                <a:effectLst/>
                <a:latin typeface="+mn-lt"/>
                <a:ea typeface="+mn-ea"/>
                <a:cs typeface="+mn-cs"/>
              </a:rPr>
              <a:t>1. </a:t>
            </a:r>
            <a:r>
              <a:rPr lang="zh-CN" altLang="zh-CN" sz="1100">
                <a:effectLst/>
                <a:latin typeface="+mn-lt"/>
                <a:ea typeface="+mn-ea"/>
                <a:cs typeface="+mn-cs"/>
              </a:rPr>
              <a:t>在本工作表中，计算出销售收益、边际贡献、总成本和预计利润；</a:t>
            </a:r>
          </a:p>
          <a:p>
            <a:r>
              <a:rPr lang="en-US" altLang="zh-CN" sz="1100">
                <a:effectLst/>
                <a:latin typeface="+mn-lt"/>
                <a:ea typeface="+mn-ea"/>
                <a:cs typeface="+mn-cs"/>
              </a:rPr>
              <a:t>2. </a:t>
            </a:r>
            <a:r>
              <a:rPr lang="zh-CN" altLang="zh-CN" sz="1100">
                <a:effectLst/>
                <a:latin typeface="+mn-lt"/>
                <a:ea typeface="+mn-ea"/>
                <a:cs typeface="+mn-cs"/>
              </a:rPr>
              <a:t>计算出每个工厂的各自盈亏平衡点；</a:t>
            </a:r>
          </a:p>
          <a:p>
            <a:r>
              <a:rPr lang="en-US" altLang="zh-CN" sz="1100">
                <a:effectLst/>
                <a:latin typeface="+mn-lt"/>
                <a:ea typeface="+mn-ea"/>
                <a:cs typeface="+mn-cs"/>
              </a:rPr>
              <a:t>3. </a:t>
            </a:r>
            <a:r>
              <a:rPr lang="zh-CN" altLang="zh-CN" sz="1100">
                <a:effectLst/>
                <a:latin typeface="+mn-lt"/>
                <a:ea typeface="+mn-ea"/>
                <a:cs typeface="+mn-cs"/>
              </a:rPr>
              <a:t>当生产量从</a:t>
            </a:r>
            <a:r>
              <a:rPr lang="en-US" altLang="zh-CN" sz="1100">
                <a:effectLst/>
                <a:latin typeface="+mn-lt"/>
                <a:ea typeface="+mn-ea"/>
                <a:cs typeface="+mn-cs"/>
              </a:rPr>
              <a:t>1000</a:t>
            </a:r>
            <a:r>
              <a:rPr lang="zh-CN" altLang="zh-CN" sz="1100">
                <a:effectLst/>
                <a:latin typeface="+mn-lt"/>
                <a:ea typeface="+mn-ea"/>
                <a:cs typeface="+mn-cs"/>
              </a:rPr>
              <a:t>按步长</a:t>
            </a:r>
            <a:r>
              <a:rPr lang="en-US" altLang="zh-CN" sz="1100">
                <a:effectLst/>
                <a:latin typeface="+mn-lt"/>
                <a:ea typeface="+mn-ea"/>
                <a:cs typeface="+mn-cs"/>
              </a:rPr>
              <a:t>100</a:t>
            </a:r>
            <a:r>
              <a:rPr lang="zh-CN" altLang="zh-CN" sz="1100">
                <a:effectLst/>
                <a:latin typeface="+mn-lt"/>
                <a:ea typeface="+mn-ea"/>
                <a:cs typeface="+mn-cs"/>
              </a:rPr>
              <a:t>变化到</a:t>
            </a:r>
            <a:r>
              <a:rPr lang="en-US" altLang="zh-CN" sz="1100">
                <a:effectLst/>
                <a:latin typeface="+mn-lt"/>
                <a:ea typeface="+mn-ea"/>
                <a:cs typeface="+mn-cs"/>
              </a:rPr>
              <a:t>3000</a:t>
            </a:r>
            <a:r>
              <a:rPr lang="zh-CN" altLang="zh-CN" sz="1100">
                <a:effectLst/>
                <a:latin typeface="+mn-lt"/>
                <a:ea typeface="+mn-ea"/>
                <a:cs typeface="+mn-cs"/>
              </a:rPr>
              <a:t>时，构建生产量与预计利润的数据表。利用此数据表，采用查表插值法，计算出两个工厂的相对盈亏平衡点及相对盈亏平衡点相应的预计利润；</a:t>
            </a:r>
          </a:p>
          <a:p>
            <a:r>
              <a:rPr lang="en-US" altLang="zh-CN" sz="1100">
                <a:effectLst/>
                <a:latin typeface="+mn-lt"/>
                <a:ea typeface="+mn-ea"/>
                <a:cs typeface="+mn-cs"/>
              </a:rPr>
              <a:t>4. </a:t>
            </a:r>
            <a:r>
              <a:rPr lang="zh-CN" altLang="zh-CN" sz="1100">
                <a:effectLst/>
                <a:latin typeface="+mn-lt"/>
                <a:ea typeface="+mn-ea"/>
                <a:cs typeface="+mn-cs"/>
              </a:rPr>
              <a:t>根据模型中的数据，在决策结论单元格中写出由哪个工厂生产的结论文字；</a:t>
            </a:r>
          </a:p>
          <a:p>
            <a:r>
              <a:rPr lang="en-US" altLang="zh-CN" sz="1100">
                <a:effectLst/>
                <a:latin typeface="+mn-lt"/>
                <a:ea typeface="+mn-ea"/>
                <a:cs typeface="+mn-cs"/>
              </a:rPr>
              <a:t>5. </a:t>
            </a:r>
            <a:r>
              <a:rPr lang="zh-CN" altLang="zh-CN" sz="1100">
                <a:effectLst/>
                <a:latin typeface="+mn-lt"/>
                <a:ea typeface="+mn-ea"/>
                <a:cs typeface="+mn-cs"/>
              </a:rPr>
              <a:t>假定：生产量基数为</a:t>
            </a:r>
            <a:r>
              <a:rPr lang="en-US" altLang="zh-CN" sz="1100">
                <a:effectLst/>
                <a:latin typeface="+mn-lt"/>
                <a:ea typeface="+mn-ea"/>
                <a:cs typeface="+mn-cs"/>
              </a:rPr>
              <a:t>2000</a:t>
            </a:r>
            <a:r>
              <a:rPr lang="zh-CN" altLang="zh-CN" sz="1100">
                <a:effectLst/>
                <a:latin typeface="+mn-lt"/>
                <a:ea typeface="+mn-ea"/>
                <a:cs typeface="+mn-cs"/>
              </a:rPr>
              <a:t>时，售价为</a:t>
            </a:r>
            <a:r>
              <a:rPr lang="en-US" altLang="zh-CN" sz="1100">
                <a:effectLst/>
                <a:latin typeface="+mn-lt"/>
                <a:ea typeface="+mn-ea"/>
                <a:cs typeface="+mn-cs"/>
              </a:rPr>
              <a:t>30</a:t>
            </a:r>
            <a:r>
              <a:rPr lang="zh-CN" altLang="zh-CN" sz="1100">
                <a:effectLst/>
                <a:latin typeface="+mn-lt"/>
                <a:ea typeface="+mn-ea"/>
                <a:cs typeface="+mn-cs"/>
              </a:rPr>
              <a:t>元；增加的生产量小于等于</a:t>
            </a:r>
            <a:r>
              <a:rPr lang="en-US" altLang="zh-CN" sz="1100">
                <a:effectLst/>
                <a:latin typeface="+mn-lt"/>
                <a:ea typeface="+mn-ea"/>
                <a:cs typeface="+mn-cs"/>
              </a:rPr>
              <a:t>100</a:t>
            </a:r>
            <a:r>
              <a:rPr lang="zh-CN" altLang="zh-CN" sz="1100">
                <a:effectLst/>
                <a:latin typeface="+mn-lt"/>
                <a:ea typeface="+mn-ea"/>
                <a:cs typeface="+mn-cs"/>
              </a:rPr>
              <a:t>时，售价不变，仍保持</a:t>
            </a:r>
            <a:r>
              <a:rPr lang="en-US" altLang="zh-CN" sz="1100">
                <a:effectLst/>
                <a:latin typeface="+mn-lt"/>
                <a:ea typeface="+mn-ea"/>
                <a:cs typeface="+mn-cs"/>
              </a:rPr>
              <a:t>30</a:t>
            </a:r>
            <a:r>
              <a:rPr lang="zh-CN" altLang="zh-CN" sz="1100">
                <a:effectLst/>
                <a:latin typeface="+mn-lt"/>
                <a:ea typeface="+mn-ea"/>
                <a:cs typeface="+mn-cs"/>
              </a:rPr>
              <a:t>元；当增加的生产量超过</a:t>
            </a:r>
            <a:r>
              <a:rPr lang="en-US" altLang="zh-CN" sz="1100">
                <a:effectLst/>
                <a:latin typeface="+mn-lt"/>
                <a:ea typeface="+mn-ea"/>
                <a:cs typeface="+mn-cs"/>
              </a:rPr>
              <a:t>100</a:t>
            </a:r>
            <a:r>
              <a:rPr lang="zh-CN" altLang="zh-CN" sz="1100">
                <a:effectLst/>
                <a:latin typeface="+mn-lt"/>
                <a:ea typeface="+mn-ea"/>
                <a:cs typeface="+mn-cs"/>
              </a:rPr>
              <a:t>又小于等于</a:t>
            </a:r>
            <a:r>
              <a:rPr lang="en-US" altLang="zh-CN" sz="1100">
                <a:effectLst/>
                <a:latin typeface="+mn-lt"/>
                <a:ea typeface="+mn-ea"/>
                <a:cs typeface="+mn-cs"/>
              </a:rPr>
              <a:t>200</a:t>
            </a:r>
            <a:r>
              <a:rPr lang="zh-CN" altLang="zh-CN" sz="1100">
                <a:effectLst/>
                <a:latin typeface="+mn-lt"/>
                <a:ea typeface="+mn-ea"/>
                <a:cs typeface="+mn-cs"/>
              </a:rPr>
              <a:t>时，售价增加</a:t>
            </a:r>
            <a:r>
              <a:rPr lang="en-US" altLang="zh-CN" sz="1100">
                <a:effectLst/>
                <a:latin typeface="+mn-lt"/>
                <a:ea typeface="+mn-ea"/>
                <a:cs typeface="+mn-cs"/>
              </a:rPr>
              <a:t>3</a:t>
            </a:r>
            <a:r>
              <a:rPr lang="zh-CN" altLang="zh-CN" sz="1100">
                <a:effectLst/>
                <a:latin typeface="+mn-lt"/>
                <a:ea typeface="+mn-ea"/>
                <a:cs typeface="+mn-cs"/>
              </a:rPr>
              <a:t>元；增加的生产量大于</a:t>
            </a:r>
            <a:r>
              <a:rPr lang="en-US" altLang="zh-CN" sz="1100">
                <a:effectLst/>
                <a:latin typeface="+mn-lt"/>
                <a:ea typeface="+mn-ea"/>
                <a:cs typeface="+mn-cs"/>
              </a:rPr>
              <a:t>200</a:t>
            </a:r>
            <a:r>
              <a:rPr lang="zh-CN" altLang="zh-CN" sz="1100">
                <a:effectLst/>
                <a:latin typeface="+mn-lt"/>
                <a:ea typeface="+mn-ea"/>
                <a:cs typeface="+mn-cs"/>
              </a:rPr>
              <a:t>又小于等于</a:t>
            </a:r>
            <a:r>
              <a:rPr lang="en-US" altLang="zh-CN" sz="1100">
                <a:effectLst/>
                <a:latin typeface="+mn-lt"/>
                <a:ea typeface="+mn-ea"/>
                <a:cs typeface="+mn-cs"/>
              </a:rPr>
              <a:t>500</a:t>
            </a:r>
            <a:r>
              <a:rPr lang="zh-CN" altLang="zh-CN" sz="1100">
                <a:effectLst/>
                <a:latin typeface="+mn-lt"/>
                <a:ea typeface="+mn-ea"/>
                <a:cs typeface="+mn-cs"/>
              </a:rPr>
              <a:t>时，售价增加</a:t>
            </a:r>
            <a:r>
              <a:rPr lang="en-US" altLang="zh-CN" sz="1100">
                <a:effectLst/>
                <a:latin typeface="+mn-lt"/>
                <a:ea typeface="+mn-ea"/>
                <a:cs typeface="+mn-cs"/>
              </a:rPr>
              <a:t>5</a:t>
            </a:r>
            <a:r>
              <a:rPr lang="zh-CN" altLang="zh-CN" sz="1100">
                <a:effectLst/>
                <a:latin typeface="+mn-lt"/>
                <a:ea typeface="+mn-ea"/>
                <a:cs typeface="+mn-cs"/>
              </a:rPr>
              <a:t>元；增加的生产量大于</a:t>
            </a:r>
            <a:r>
              <a:rPr lang="en-US" altLang="zh-CN" sz="1100">
                <a:effectLst/>
                <a:latin typeface="+mn-lt"/>
                <a:ea typeface="+mn-ea"/>
                <a:cs typeface="+mn-cs"/>
              </a:rPr>
              <a:t>500</a:t>
            </a:r>
            <a:r>
              <a:rPr lang="zh-CN" altLang="zh-CN" sz="1100">
                <a:effectLst/>
                <a:latin typeface="+mn-lt"/>
                <a:ea typeface="+mn-ea"/>
                <a:cs typeface="+mn-cs"/>
              </a:rPr>
              <a:t>又小于等于</a:t>
            </a:r>
            <a:r>
              <a:rPr lang="en-US" altLang="zh-CN" sz="1100">
                <a:effectLst/>
                <a:latin typeface="+mn-lt"/>
                <a:ea typeface="+mn-ea"/>
                <a:cs typeface="+mn-cs"/>
              </a:rPr>
              <a:t>10000</a:t>
            </a:r>
            <a:r>
              <a:rPr lang="zh-CN" altLang="zh-CN" sz="1100">
                <a:effectLst/>
                <a:latin typeface="+mn-lt"/>
                <a:ea typeface="+mn-ea"/>
                <a:cs typeface="+mn-cs"/>
              </a:rPr>
              <a:t>时，售价增加</a:t>
            </a:r>
            <a:r>
              <a:rPr lang="en-US" altLang="zh-CN" sz="1100">
                <a:effectLst/>
                <a:latin typeface="+mn-lt"/>
                <a:ea typeface="+mn-ea"/>
                <a:cs typeface="+mn-cs"/>
              </a:rPr>
              <a:t>7</a:t>
            </a:r>
            <a:r>
              <a:rPr lang="zh-CN" altLang="zh-CN" sz="1100">
                <a:effectLst/>
                <a:latin typeface="+mn-lt"/>
                <a:ea typeface="+mn-ea"/>
                <a:cs typeface="+mn-cs"/>
              </a:rPr>
              <a:t>元。添加一个微调项，使增加的生产量从</a:t>
            </a:r>
            <a:r>
              <a:rPr lang="en-US" altLang="zh-CN" sz="1100">
                <a:effectLst/>
                <a:latin typeface="+mn-lt"/>
                <a:ea typeface="+mn-ea"/>
                <a:cs typeface="+mn-cs"/>
              </a:rPr>
              <a:t>0</a:t>
            </a:r>
            <a:r>
              <a:rPr lang="zh-CN" altLang="zh-CN" sz="1100">
                <a:effectLst/>
                <a:latin typeface="+mn-lt"/>
                <a:ea typeface="+mn-ea"/>
                <a:cs typeface="+mn-cs"/>
              </a:rPr>
              <a:t>按步长</a:t>
            </a:r>
            <a:r>
              <a:rPr lang="en-US" altLang="zh-CN" sz="1100">
                <a:effectLst/>
                <a:latin typeface="+mn-lt"/>
                <a:ea typeface="+mn-ea"/>
                <a:cs typeface="+mn-cs"/>
              </a:rPr>
              <a:t>20</a:t>
            </a:r>
            <a:r>
              <a:rPr lang="zh-CN" altLang="zh-CN" sz="1100">
                <a:effectLst/>
                <a:latin typeface="+mn-lt"/>
                <a:ea typeface="+mn-ea"/>
                <a:cs typeface="+mn-cs"/>
              </a:rPr>
              <a:t>变化到</a:t>
            </a:r>
            <a:r>
              <a:rPr lang="en-US" altLang="zh-CN" sz="1100">
                <a:effectLst/>
                <a:latin typeface="+mn-lt"/>
                <a:ea typeface="+mn-ea"/>
                <a:cs typeface="+mn-cs"/>
              </a:rPr>
              <a:t>1000</a:t>
            </a:r>
            <a:r>
              <a:rPr lang="zh-CN" altLang="zh-CN" sz="1100">
                <a:effectLst/>
                <a:latin typeface="+mn-lt"/>
                <a:ea typeface="+mn-ea"/>
                <a:cs typeface="+mn-cs"/>
              </a:rPr>
              <a:t>时，反映出每个工厂的各自的预计利润。</a:t>
            </a:r>
          </a:p>
        </xdr:txBody>
      </xdr:sp>
      <xdr:pic>
        <xdr:nvPicPr>
          <xdr:cNvPr id="4" name="Picture 9">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19788" y="3529804"/>
            <a:ext cx="3600450" cy="1304925"/>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CCFFFF" mc:Ignorable="a14" a14:legacySpreadsheetColorIndex="41"/>
                </a:solidFill>
              </a14:hiddenFill>
            </a:ext>
          </a:extLst>
        </xdr:spPr>
      </xdr:pic>
    </xdr:grpSp>
    <xdr:clientData/>
  </xdr:twoCellAnchor>
  <xdr:twoCellAnchor>
    <xdr:from>
      <xdr:col>1</xdr:col>
      <xdr:colOff>13335</xdr:colOff>
      <xdr:row>56</xdr:row>
      <xdr:rowOff>53340</xdr:rowOff>
    </xdr:from>
    <xdr:to>
      <xdr:col>18</xdr:col>
      <xdr:colOff>392430</xdr:colOff>
      <xdr:row>74</xdr:row>
      <xdr:rowOff>133350</xdr:rowOff>
    </xdr:to>
    <xdr:grpSp>
      <xdr:nvGrpSpPr>
        <xdr:cNvPr id="5" name="Group 16">
          <a:extLst>
            <a:ext uri="{FF2B5EF4-FFF2-40B4-BE49-F238E27FC236}">
              <a16:creationId xmlns:a16="http://schemas.microsoft.com/office/drawing/2014/main" id="{00000000-0008-0000-0400-000005000000}"/>
            </a:ext>
          </a:extLst>
        </xdr:cNvPr>
        <xdr:cNvGrpSpPr>
          <a:grpSpLocks/>
        </xdr:cNvGrpSpPr>
      </xdr:nvGrpSpPr>
      <xdr:grpSpPr bwMode="auto">
        <a:xfrm>
          <a:off x="138841" y="10533081"/>
          <a:ext cx="5058671" cy="3307304"/>
          <a:chOff x="10" y="1118"/>
          <a:chExt cx="652" cy="374"/>
        </a:xfrm>
      </xdr:grpSpPr>
      <xdr:graphicFrame macro="">
        <xdr:nvGraphicFramePr>
          <xdr:cNvPr id="6" name="图表 2">
            <a:extLst>
              <a:ext uri="{FF2B5EF4-FFF2-40B4-BE49-F238E27FC236}">
                <a16:creationId xmlns:a16="http://schemas.microsoft.com/office/drawing/2014/main" id="{00000000-0008-0000-0400-000006000000}"/>
              </a:ext>
            </a:extLst>
          </xdr:cNvPr>
          <xdr:cNvGraphicFramePr>
            <a:graphicFrameLocks/>
          </xdr:cNvGraphicFramePr>
        </xdr:nvGraphicFramePr>
        <xdr:xfrm>
          <a:off x="10" y="1118"/>
          <a:ext cx="652" cy="374"/>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7" name="Group 15">
            <a:extLst>
              <a:ext uri="{FF2B5EF4-FFF2-40B4-BE49-F238E27FC236}">
                <a16:creationId xmlns:a16="http://schemas.microsoft.com/office/drawing/2014/main" id="{00000000-0008-0000-0400-000007000000}"/>
              </a:ext>
            </a:extLst>
          </xdr:cNvPr>
          <xdr:cNvGrpSpPr>
            <a:grpSpLocks/>
          </xdr:cNvGrpSpPr>
        </xdr:nvGrpSpPr>
        <xdr:grpSpPr bwMode="auto">
          <a:xfrm>
            <a:off x="187" y="1137"/>
            <a:ext cx="129" cy="21"/>
            <a:chOff x="187" y="1137"/>
            <a:chExt cx="129" cy="21"/>
          </a:xfrm>
        </xdr:grpSpPr>
        <mc:AlternateContent xmlns:mc="http://schemas.openxmlformats.org/markup-compatibility/2006">
          <mc:Choice xmlns:a14="http://schemas.microsoft.com/office/drawing/2010/main" Requires="a14">
            <xdr:sp macro="" textlink="">
              <xdr:nvSpPr>
                <xdr:cNvPr id="10242" name="Spinner 2" hidden="1">
                  <a:extLst>
                    <a:ext uri="{63B3BB69-23CF-44E3-9099-C40C66FF867C}">
                      <a14:compatExt spid="_x0000_s10242"/>
                    </a:ext>
                    <a:ext uri="{FF2B5EF4-FFF2-40B4-BE49-F238E27FC236}">
                      <a16:creationId xmlns:a16="http://schemas.microsoft.com/office/drawing/2014/main" id="{00000000-0008-0000-0400-000002280000}"/>
                    </a:ext>
                  </a:extLst>
                </xdr:cNvPr>
                <xdr:cNvSpPr/>
              </xdr:nvSpPr>
              <xdr:spPr bwMode="auto">
                <a:xfrm>
                  <a:off x="187" y="1137"/>
                  <a:ext cx="23" cy="20"/>
                </a:xfrm>
                <a:prstGeom prst="rect">
                  <a:avLst/>
                </a:prstGeom>
                <a:noFill/>
                <a:ln w="9525">
                  <a:miter lim="800000"/>
                  <a:headEnd/>
                  <a:tailEnd/>
                </a:ln>
              </xdr:spPr>
            </xdr:sp>
          </mc:Choice>
          <mc:Fallback/>
        </mc:AlternateContent>
        <xdr:sp macro="" textlink="$B$22">
          <xdr:nvSpPr>
            <xdr:cNvPr id="10" name="Text Box 12">
              <a:extLst>
                <a:ext uri="{FF2B5EF4-FFF2-40B4-BE49-F238E27FC236}">
                  <a16:creationId xmlns:a16="http://schemas.microsoft.com/office/drawing/2014/main" id="{00000000-0008-0000-0400-00000A000000}"/>
                </a:ext>
              </a:extLst>
            </xdr:cNvPr>
            <xdr:cNvSpPr txBox="1">
              <a:spLocks noChangeArrowheads="1" noTextEdit="1"/>
            </xdr:cNvSpPr>
          </xdr:nvSpPr>
          <xdr:spPr bwMode="auto">
            <a:xfrm>
              <a:off x="209" y="1137"/>
              <a:ext cx="107" cy="21"/>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fld id="{18B54295-8032-410E-9959-341B34CD76AC}" type="TxLink">
                <a:rPr lang="zh-CN" altLang="en-US" sz="1100" b="0" i="0" u="none" strike="noStrike" baseline="0">
                  <a:solidFill>
                    <a:srgbClr val="000000"/>
                  </a:solidFill>
                  <a:latin typeface="Arial"/>
                  <a:cs typeface="Arial"/>
                </a:rPr>
                <a:pPr algn="ctr" rtl="0">
                  <a:defRPr sz="1000"/>
                </a:pPr>
                <a:t>生产量=2000</a:t>
              </a:fld>
              <a:endParaRPr lang="zh-CN" altLang="en-US" sz="1100" b="0" i="0" u="none" strike="noStrike" baseline="0">
                <a:solidFill>
                  <a:srgbClr val="000000"/>
                </a:solidFill>
                <a:latin typeface="Arial"/>
                <a:cs typeface="Arial"/>
              </a:endParaRPr>
            </a:p>
          </xdr:txBody>
        </xdr:sp>
      </xdr:grpSp>
      <xdr:sp macro="" textlink="$B$20">
        <xdr:nvSpPr>
          <xdr:cNvPr id="8" name="Text Box 14">
            <a:extLst>
              <a:ext uri="{FF2B5EF4-FFF2-40B4-BE49-F238E27FC236}">
                <a16:creationId xmlns:a16="http://schemas.microsoft.com/office/drawing/2014/main" id="{00000000-0008-0000-0400-000008000000}"/>
              </a:ext>
            </a:extLst>
          </xdr:cNvPr>
          <xdr:cNvSpPr txBox="1">
            <a:spLocks noChangeArrowheads="1" noTextEdit="1"/>
          </xdr:cNvSpPr>
        </xdr:nvSpPr>
        <xdr:spPr bwMode="auto">
          <a:xfrm>
            <a:off x="344" y="1137"/>
            <a:ext cx="136" cy="21"/>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fld id="{A99CD4D0-AD98-4D85-B746-BB63327CD3FD}" type="TxLink">
              <a:rPr lang="zh-CN" altLang="en-US" sz="1100" b="0" i="0" u="none" strike="noStrike" baseline="0">
                <a:solidFill>
                  <a:srgbClr val="000000"/>
                </a:solidFill>
                <a:latin typeface="Arial"/>
                <a:cs typeface="Arial"/>
              </a:rPr>
              <a:pPr algn="ctr" rtl="0">
                <a:defRPr sz="1000"/>
              </a:pPr>
              <a:t>工厂A生产最佳</a:t>
            </a:fld>
            <a:endParaRPr lang="zh-CN" altLang="en-US" sz="1100" b="0" i="0" u="none" strike="noStrike" baseline="0">
              <a:solidFill>
                <a:srgbClr val="000000"/>
              </a:solidFill>
              <a:latin typeface="Arial"/>
              <a:cs typeface="Arial"/>
            </a:endParaRPr>
          </a:p>
        </xdr:txBody>
      </xdr:sp>
    </xdr:grpSp>
    <xdr:clientData/>
  </xdr:twoCellAnchor>
  <mc:AlternateContent xmlns:mc="http://schemas.openxmlformats.org/markup-compatibility/2006">
    <mc:Choice xmlns:a14="http://schemas.microsoft.com/office/drawing/2010/main" Requires="a14">
      <xdr:twoCellAnchor>
        <xdr:from>
          <xdr:col>3</xdr:col>
          <xdr:colOff>15240</xdr:colOff>
          <xdr:row>3</xdr:row>
          <xdr:rowOff>7620</xdr:rowOff>
        </xdr:from>
        <xdr:to>
          <xdr:col>3</xdr:col>
          <xdr:colOff>251460</xdr:colOff>
          <xdr:row>4</xdr:row>
          <xdr:rowOff>7620</xdr:rowOff>
        </xdr:to>
        <xdr:sp macro="" textlink="">
          <xdr:nvSpPr>
            <xdr:cNvPr id="10243" name="Spinner 3" hidden="1">
              <a:extLst>
                <a:ext uri="{63B3BB69-23CF-44E3-9099-C40C66FF867C}">
                  <a14:compatExt spid="_x0000_s10243"/>
                </a:ext>
                <a:ext uri="{FF2B5EF4-FFF2-40B4-BE49-F238E27FC236}">
                  <a16:creationId xmlns:a16="http://schemas.microsoft.com/office/drawing/2014/main" id="{00000000-0008-0000-0400-0000032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oneCellAnchor>
    <xdr:from>
      <xdr:col>5</xdr:col>
      <xdr:colOff>361950</xdr:colOff>
      <xdr:row>14</xdr:row>
      <xdr:rowOff>104775</xdr:rowOff>
    </xdr:from>
    <xdr:ext cx="76200" cy="219075"/>
    <xdr:sp macro="" textlink="">
      <xdr:nvSpPr>
        <xdr:cNvPr id="2" name="Text Box 1">
          <a:extLst>
            <a:ext uri="{FF2B5EF4-FFF2-40B4-BE49-F238E27FC236}">
              <a16:creationId xmlns:a16="http://schemas.microsoft.com/office/drawing/2014/main" id="{00000000-0008-0000-0500-000002000000}"/>
            </a:ext>
          </a:extLst>
        </xdr:cNvPr>
        <xdr:cNvSpPr txBox="1">
          <a:spLocks noChangeArrowheads="1"/>
        </xdr:cNvSpPr>
      </xdr:nvSpPr>
      <xdr:spPr bwMode="auto">
        <a:xfrm>
          <a:off x="3448050" y="2619375"/>
          <a:ext cx="76200" cy="2190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twoCellAnchor>
    <xdr:from>
      <xdr:col>19</xdr:col>
      <xdr:colOff>95250</xdr:colOff>
      <xdr:row>0</xdr:row>
      <xdr:rowOff>0</xdr:rowOff>
    </xdr:from>
    <xdr:to>
      <xdr:col>28</xdr:col>
      <xdr:colOff>581025</xdr:colOff>
      <xdr:row>28</xdr:row>
      <xdr:rowOff>124996</xdr:rowOff>
    </xdr:to>
    <xdr:grpSp>
      <xdr:nvGrpSpPr>
        <xdr:cNvPr id="14" name="组合 13">
          <a:extLst>
            <a:ext uri="{FF2B5EF4-FFF2-40B4-BE49-F238E27FC236}">
              <a16:creationId xmlns:a16="http://schemas.microsoft.com/office/drawing/2014/main" id="{00000000-0008-0000-0500-00000E000000}"/>
            </a:ext>
          </a:extLst>
        </xdr:cNvPr>
        <xdr:cNvGrpSpPr/>
      </xdr:nvGrpSpPr>
      <xdr:grpSpPr>
        <a:xfrm>
          <a:off x="9384030" y="0"/>
          <a:ext cx="6040755" cy="5352316"/>
          <a:chOff x="10448925" y="0"/>
          <a:chExt cx="6657975" cy="5173246"/>
        </a:xfrm>
      </xdr:grpSpPr>
      <xdr:sp macro="" textlink="">
        <xdr:nvSpPr>
          <xdr:cNvPr id="9" name="Text Box 16">
            <a:extLst>
              <a:ext uri="{FF2B5EF4-FFF2-40B4-BE49-F238E27FC236}">
                <a16:creationId xmlns:a16="http://schemas.microsoft.com/office/drawing/2014/main" id="{00000000-0008-0000-0500-000009000000}"/>
              </a:ext>
            </a:extLst>
          </xdr:cNvPr>
          <xdr:cNvSpPr txBox="1">
            <a:spLocks noChangeArrowheads="1"/>
          </xdr:cNvSpPr>
        </xdr:nvSpPr>
        <xdr:spPr bwMode="auto">
          <a:xfrm>
            <a:off x="10448925" y="0"/>
            <a:ext cx="6657975" cy="5173246"/>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72000" tIns="46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Times New Roman"/>
                <a:ea typeface="宋体"/>
                <a:cs typeface="Times New Roman"/>
              </a:rPr>
              <a:t>6</a:t>
            </a:r>
            <a:r>
              <a:rPr lang="zh-CN" altLang="en-US" sz="1100" b="1" i="0" u="none" strike="noStrike" baseline="0">
                <a:solidFill>
                  <a:srgbClr val="000000"/>
                </a:solidFill>
                <a:latin typeface="宋体"/>
                <a:ea typeface="宋体"/>
                <a:cs typeface="Times New Roman"/>
              </a:rPr>
              <a:t>题</a:t>
            </a:r>
            <a:r>
              <a:rPr lang="zh-CN" altLang="en-US" sz="1100" b="0" i="0" u="none" strike="noStrike" baseline="0">
                <a:solidFill>
                  <a:srgbClr val="000000"/>
                </a:solidFill>
                <a:latin typeface="Times New Roman"/>
                <a:ea typeface="宋体"/>
                <a:cs typeface="Times New Roman"/>
              </a:rPr>
              <a:t>  </a:t>
            </a:r>
            <a:r>
              <a:rPr lang="zh-CN" altLang="zh-CN" sz="1100">
                <a:effectLst/>
                <a:latin typeface="+mn-lt"/>
                <a:ea typeface="+mn-ea"/>
                <a:cs typeface="+mn-cs"/>
              </a:rPr>
              <a:t>某销售人员一年可以销售某保健品</a:t>
            </a:r>
            <a:r>
              <a:rPr lang="en-US" altLang="zh-CN" sz="1100">
                <a:effectLst/>
                <a:latin typeface="+mn-lt"/>
                <a:ea typeface="+mn-ea"/>
                <a:cs typeface="+mn-cs"/>
              </a:rPr>
              <a:t>1000</a:t>
            </a:r>
            <a:r>
              <a:rPr lang="zh-CN" altLang="zh-CN" sz="1100">
                <a:effectLst/>
                <a:latin typeface="+mn-lt"/>
                <a:ea typeface="+mn-ea"/>
                <a:cs typeface="+mn-cs"/>
              </a:rPr>
              <a:t>件到</a:t>
            </a:r>
            <a:r>
              <a:rPr lang="en-US" altLang="zh-CN" sz="1100">
                <a:effectLst/>
                <a:latin typeface="+mn-lt"/>
                <a:ea typeface="+mn-ea"/>
                <a:cs typeface="+mn-cs"/>
              </a:rPr>
              <a:t>1700</a:t>
            </a:r>
            <a:r>
              <a:rPr lang="zh-CN" altLang="zh-CN" sz="1100">
                <a:effectLst/>
                <a:latin typeface="+mn-lt"/>
                <a:ea typeface="+mn-ea"/>
                <a:cs typeface="+mn-cs"/>
              </a:rPr>
              <a:t>件。每次从公司提货时，他需要联系公司、安排车辆运输，这些费用为</a:t>
            </a:r>
            <a:r>
              <a:rPr lang="en-US" altLang="zh-CN" sz="1100">
                <a:effectLst/>
                <a:latin typeface="+mn-lt"/>
                <a:ea typeface="+mn-ea"/>
                <a:cs typeface="+mn-cs"/>
              </a:rPr>
              <a:t>600</a:t>
            </a:r>
            <a:r>
              <a:rPr lang="zh-CN" altLang="zh-CN" sz="1100">
                <a:effectLst/>
                <a:latin typeface="+mn-lt"/>
                <a:ea typeface="+mn-ea"/>
                <a:cs typeface="+mn-cs"/>
              </a:rPr>
              <a:t>元。保存一件保健品一年需要花费</a:t>
            </a:r>
            <a:r>
              <a:rPr lang="en-US" altLang="zh-CN" sz="1100">
                <a:effectLst/>
                <a:latin typeface="+mn-lt"/>
                <a:ea typeface="+mn-ea"/>
                <a:cs typeface="+mn-cs"/>
              </a:rPr>
              <a:t>50</a:t>
            </a:r>
            <a:r>
              <a:rPr lang="zh-CN" altLang="zh-CN" sz="1100">
                <a:effectLst/>
                <a:latin typeface="+mn-lt"/>
                <a:ea typeface="+mn-ea"/>
                <a:cs typeface="+mn-cs"/>
              </a:rPr>
              <a:t>元。公司的政策是，如果一年的销售量达到一定数额，销售人员全年的提货均可享受价格折扣</a:t>
            </a:r>
            <a:r>
              <a:rPr lang="en-US" altLang="zh-CN" sz="1100">
                <a:effectLst/>
                <a:latin typeface="+mn-lt"/>
                <a:ea typeface="+mn-ea"/>
                <a:cs typeface="+mn-cs"/>
              </a:rPr>
              <a:t>(</a:t>
            </a:r>
            <a:r>
              <a:rPr lang="zh-CN" altLang="zh-CN" sz="1100">
                <a:effectLst/>
                <a:latin typeface="+mn-lt"/>
                <a:ea typeface="+mn-ea"/>
                <a:cs typeface="+mn-cs"/>
              </a:rPr>
              <a:t>公司年底结算时一并计入</a:t>
            </a:r>
            <a:r>
              <a:rPr lang="en-US" altLang="zh-CN" sz="1100">
                <a:effectLst/>
                <a:latin typeface="+mn-lt"/>
                <a:ea typeface="+mn-ea"/>
                <a:cs typeface="+mn-cs"/>
              </a:rPr>
              <a:t>)</a:t>
            </a:r>
            <a:r>
              <a:rPr lang="zh-CN" altLang="zh-CN" sz="1100">
                <a:effectLst/>
                <a:latin typeface="+mn-lt"/>
                <a:ea typeface="+mn-ea"/>
                <a:cs typeface="+mn-cs"/>
              </a:rPr>
              <a:t>。未打折时该保健品的提货价格为</a:t>
            </a:r>
            <a:r>
              <a:rPr lang="en-US" altLang="zh-CN" sz="1100">
                <a:effectLst/>
                <a:latin typeface="+mn-lt"/>
                <a:ea typeface="+mn-ea"/>
                <a:cs typeface="+mn-cs"/>
              </a:rPr>
              <a:t>60</a:t>
            </a:r>
            <a:r>
              <a:rPr lang="zh-CN" altLang="zh-CN" sz="1100">
                <a:effectLst/>
                <a:latin typeface="+mn-lt"/>
                <a:ea typeface="+mn-ea"/>
                <a:cs typeface="+mn-cs"/>
              </a:rPr>
              <a:t>元一件，全年销售量和对应的价格折扣见下表。请你帮助该销售人员做个成本结算，要求：</a:t>
            </a:r>
          </a:p>
          <a:p>
            <a:r>
              <a:rPr lang="en-US" altLang="zh-CN" sz="1100">
                <a:effectLst/>
                <a:latin typeface="+mn-lt"/>
                <a:ea typeface="+mn-ea"/>
                <a:cs typeface="+mn-cs"/>
              </a:rPr>
              <a:t>1. </a:t>
            </a:r>
            <a:r>
              <a:rPr lang="zh-CN" altLang="zh-CN" sz="1100">
                <a:effectLst/>
                <a:latin typeface="+mn-lt"/>
                <a:ea typeface="+mn-ea"/>
                <a:cs typeface="+mn-cs"/>
              </a:rPr>
              <a:t>确定每次提货量为</a:t>
            </a:r>
            <a:r>
              <a:rPr lang="en-US" altLang="zh-CN" sz="1100">
                <a:effectLst/>
                <a:latin typeface="+mn-lt"/>
                <a:ea typeface="+mn-ea"/>
                <a:cs typeface="+mn-cs"/>
              </a:rPr>
              <a:t>300</a:t>
            </a:r>
            <a:r>
              <a:rPr lang="zh-CN" altLang="zh-CN" sz="1100">
                <a:effectLst/>
                <a:latin typeface="+mn-lt"/>
                <a:ea typeface="+mn-ea"/>
                <a:cs typeface="+mn-cs"/>
              </a:rPr>
              <a:t>时对应的全年采购成本、订货成本、储存成本和总成本；</a:t>
            </a:r>
          </a:p>
          <a:p>
            <a:r>
              <a:rPr lang="en-US" altLang="zh-CN" sz="1100">
                <a:effectLst/>
                <a:latin typeface="+mn-lt"/>
                <a:ea typeface="+mn-ea"/>
                <a:cs typeface="+mn-cs"/>
              </a:rPr>
              <a:t>2. </a:t>
            </a:r>
            <a:r>
              <a:rPr lang="zh-CN" altLang="zh-CN" sz="1100">
                <a:effectLst/>
                <a:latin typeface="+mn-lt"/>
                <a:ea typeface="+mn-ea"/>
                <a:cs typeface="+mn-cs"/>
              </a:rPr>
              <a:t>计算经济订</a:t>
            </a:r>
            <a:r>
              <a:rPr lang="en-US" altLang="zh-CN" sz="1100">
                <a:effectLst/>
                <a:latin typeface="+mn-lt"/>
                <a:ea typeface="+mn-ea"/>
                <a:cs typeface="+mn-cs"/>
              </a:rPr>
              <a:t>(</a:t>
            </a:r>
            <a:r>
              <a:rPr lang="zh-CN" altLang="zh-CN" sz="1100">
                <a:effectLst/>
                <a:latin typeface="+mn-lt"/>
                <a:ea typeface="+mn-ea"/>
                <a:cs typeface="+mn-cs"/>
              </a:rPr>
              <a:t>提</a:t>
            </a:r>
            <a:r>
              <a:rPr lang="en-US" altLang="zh-CN" sz="1100">
                <a:effectLst/>
                <a:latin typeface="+mn-lt"/>
                <a:ea typeface="+mn-ea"/>
                <a:cs typeface="+mn-cs"/>
              </a:rPr>
              <a:t>)</a:t>
            </a:r>
            <a:r>
              <a:rPr lang="zh-CN" altLang="zh-CN" sz="1100">
                <a:effectLst/>
                <a:latin typeface="+mn-lt"/>
                <a:ea typeface="+mn-ea"/>
                <a:cs typeface="+mn-cs"/>
              </a:rPr>
              <a:t>货量，以及经济订货量下的采购成本、订货成本、储存成本和年总成本；</a:t>
            </a:r>
          </a:p>
          <a:p>
            <a:r>
              <a:rPr lang="en-US" altLang="zh-CN" sz="1100">
                <a:effectLst/>
                <a:latin typeface="+mn-lt"/>
                <a:ea typeface="+mn-ea"/>
                <a:cs typeface="+mn-cs"/>
              </a:rPr>
              <a:t>3. </a:t>
            </a:r>
            <a:r>
              <a:rPr lang="zh-CN" altLang="zh-CN" sz="1100">
                <a:effectLst/>
                <a:latin typeface="+mn-lt"/>
                <a:ea typeface="+mn-ea"/>
                <a:cs typeface="+mn-cs"/>
              </a:rPr>
              <a:t>绘制出全年销售量为</a:t>
            </a:r>
            <a:r>
              <a:rPr lang="en-US" altLang="zh-CN" sz="1100">
                <a:effectLst/>
                <a:latin typeface="+mn-lt"/>
                <a:ea typeface="+mn-ea"/>
                <a:cs typeface="+mn-cs"/>
              </a:rPr>
              <a:t>1000</a:t>
            </a:r>
            <a:r>
              <a:rPr lang="zh-CN" altLang="zh-CN" sz="1100">
                <a:effectLst/>
                <a:latin typeface="+mn-lt"/>
                <a:ea typeface="+mn-ea"/>
                <a:cs typeface="+mn-cs"/>
              </a:rPr>
              <a:t>，</a:t>
            </a:r>
            <a:r>
              <a:rPr lang="en-US" altLang="zh-CN" sz="1100">
                <a:effectLst/>
                <a:latin typeface="+mn-lt"/>
                <a:ea typeface="+mn-ea"/>
                <a:cs typeface="+mn-cs"/>
              </a:rPr>
              <a:t>1100</a:t>
            </a:r>
            <a:r>
              <a:rPr lang="zh-CN" altLang="zh-CN" sz="1100">
                <a:effectLst/>
                <a:latin typeface="+mn-lt"/>
                <a:ea typeface="+mn-ea"/>
                <a:cs typeface="+mn-cs"/>
              </a:rPr>
              <a:t>，</a:t>
            </a:r>
            <a:r>
              <a:rPr lang="en-US" altLang="zh-CN" sz="1100">
                <a:effectLst/>
                <a:latin typeface="+mn-lt"/>
                <a:ea typeface="+mn-ea"/>
                <a:cs typeface="+mn-cs"/>
              </a:rPr>
              <a:t>1200</a:t>
            </a:r>
            <a:r>
              <a:rPr lang="zh-CN" altLang="zh-CN" sz="1100">
                <a:effectLst/>
                <a:latin typeface="+mn-lt"/>
                <a:ea typeface="+mn-ea"/>
                <a:cs typeface="+mn-cs"/>
              </a:rPr>
              <a:t>，</a:t>
            </a:r>
            <a:r>
              <a:rPr lang="en-US" altLang="zh-CN" sz="1100">
                <a:effectLst/>
                <a:latin typeface="+mn-lt"/>
                <a:ea typeface="+mn-ea"/>
                <a:cs typeface="+mn-cs"/>
              </a:rPr>
              <a:t>1300</a:t>
            </a:r>
            <a:r>
              <a:rPr lang="zh-CN" altLang="zh-CN" sz="1100">
                <a:effectLst/>
                <a:latin typeface="+mn-lt"/>
                <a:ea typeface="+mn-ea"/>
                <a:cs typeface="+mn-cs"/>
              </a:rPr>
              <a:t>，</a:t>
            </a:r>
            <a:r>
              <a:rPr lang="en-US" altLang="zh-CN" sz="1100">
                <a:effectLst/>
                <a:latin typeface="+mn-lt"/>
                <a:ea typeface="+mn-ea"/>
                <a:cs typeface="+mn-cs"/>
              </a:rPr>
              <a:t>1400</a:t>
            </a:r>
            <a:r>
              <a:rPr lang="zh-CN" altLang="zh-CN" sz="1100">
                <a:effectLst/>
                <a:latin typeface="+mn-lt"/>
                <a:ea typeface="+mn-ea"/>
                <a:cs typeface="+mn-cs"/>
              </a:rPr>
              <a:t>，</a:t>
            </a:r>
            <a:r>
              <a:rPr lang="en-US" altLang="zh-CN" sz="1100">
                <a:effectLst/>
                <a:latin typeface="+mn-lt"/>
                <a:ea typeface="+mn-ea"/>
                <a:cs typeface="+mn-cs"/>
              </a:rPr>
              <a:t>1500</a:t>
            </a:r>
            <a:r>
              <a:rPr lang="zh-CN" altLang="zh-CN" sz="1100">
                <a:effectLst/>
                <a:latin typeface="+mn-lt"/>
                <a:ea typeface="+mn-ea"/>
                <a:cs typeface="+mn-cs"/>
              </a:rPr>
              <a:t>，</a:t>
            </a:r>
            <a:r>
              <a:rPr lang="en-US" altLang="zh-CN" sz="1100">
                <a:effectLst/>
                <a:latin typeface="+mn-lt"/>
                <a:ea typeface="+mn-ea"/>
                <a:cs typeface="+mn-cs"/>
              </a:rPr>
              <a:t>1600</a:t>
            </a:r>
            <a:r>
              <a:rPr lang="zh-CN" altLang="zh-CN" sz="1100">
                <a:effectLst/>
                <a:latin typeface="+mn-lt"/>
                <a:ea typeface="+mn-ea"/>
                <a:cs typeface="+mn-cs"/>
              </a:rPr>
              <a:t>，</a:t>
            </a:r>
            <a:r>
              <a:rPr lang="en-US" altLang="zh-CN" sz="1100">
                <a:effectLst/>
                <a:latin typeface="+mn-lt"/>
                <a:ea typeface="+mn-ea"/>
                <a:cs typeface="+mn-cs"/>
              </a:rPr>
              <a:t>1700</a:t>
            </a:r>
            <a:r>
              <a:rPr lang="zh-CN" altLang="zh-CN" sz="1100">
                <a:effectLst/>
                <a:latin typeface="+mn-lt"/>
                <a:ea typeface="+mn-ea"/>
                <a:cs typeface="+mn-cs"/>
              </a:rPr>
              <a:t>时的年总成本曲线</a:t>
            </a:r>
            <a:r>
              <a:rPr lang="en-US" altLang="zh-CN" sz="1100">
                <a:effectLst/>
                <a:latin typeface="+mn-lt"/>
                <a:ea typeface="+mn-ea"/>
                <a:cs typeface="+mn-cs"/>
              </a:rPr>
              <a:t>(</a:t>
            </a:r>
            <a:r>
              <a:rPr lang="zh-CN" altLang="zh-CN" sz="1100">
                <a:effectLst/>
                <a:latin typeface="+mn-lt"/>
                <a:ea typeface="+mn-ea"/>
                <a:cs typeface="+mn-cs"/>
              </a:rPr>
              <a:t>含采购成本</a:t>
            </a:r>
            <a:r>
              <a:rPr lang="en-US" altLang="zh-CN" sz="1100">
                <a:effectLst/>
                <a:latin typeface="+mn-lt"/>
                <a:ea typeface="+mn-ea"/>
                <a:cs typeface="+mn-cs"/>
              </a:rPr>
              <a:t>)</a:t>
            </a:r>
            <a:r>
              <a:rPr lang="zh-CN" altLang="zh-CN" sz="1100">
                <a:effectLst/>
                <a:latin typeface="+mn-lt"/>
                <a:ea typeface="+mn-ea"/>
                <a:cs typeface="+mn-cs"/>
              </a:rPr>
              <a:t>。在图上添加代表各个全年销售量下经济订货量的参考点；</a:t>
            </a:r>
          </a:p>
          <a:p>
            <a:r>
              <a:rPr lang="en-US" altLang="zh-CN" sz="1100">
                <a:effectLst/>
                <a:latin typeface="+mn-lt"/>
                <a:ea typeface="+mn-ea"/>
                <a:cs typeface="+mn-cs"/>
              </a:rPr>
              <a:t>4. </a:t>
            </a:r>
            <a:r>
              <a:rPr lang="zh-CN" altLang="zh-CN" sz="1100">
                <a:effectLst/>
                <a:latin typeface="+mn-lt"/>
                <a:ea typeface="+mn-ea"/>
                <a:cs typeface="+mn-cs"/>
              </a:rPr>
              <a:t>添加一个微调器及文本框，控制和显示当前的全年销售量。并在图上添加一条可以被微调器控制的当前全年销售量的总成本线，线上添加一个代表经济订货量的黑色参考点，并在点子旁显示出经济订货量下的全年总成本。</a:t>
            </a:r>
          </a:p>
          <a:p>
            <a:pPr algn="l" rtl="0">
              <a:lnSpc>
                <a:spcPts val="1300"/>
              </a:lnSpc>
              <a:defRPr sz="1000"/>
            </a:pPr>
            <a:endParaRPr lang="zh-CN" altLang="en-US" sz="1100" b="0" i="0" u="none" strike="noStrike" baseline="0">
              <a:solidFill>
                <a:srgbClr val="000000"/>
              </a:solidFill>
              <a:latin typeface="宋体"/>
              <a:ea typeface="宋体"/>
            </a:endParaRPr>
          </a:p>
        </xdr:txBody>
      </xdr:sp>
      <xdr:grpSp>
        <xdr:nvGrpSpPr>
          <xdr:cNvPr id="6" name="组合 5">
            <a:extLst>
              <a:ext uri="{FF2B5EF4-FFF2-40B4-BE49-F238E27FC236}">
                <a16:creationId xmlns:a16="http://schemas.microsoft.com/office/drawing/2014/main" id="{00000000-0008-0000-0500-000006000000}"/>
              </a:ext>
            </a:extLst>
          </xdr:cNvPr>
          <xdr:cNvGrpSpPr/>
        </xdr:nvGrpSpPr>
        <xdr:grpSpPr>
          <a:xfrm>
            <a:off x="10672762" y="1914525"/>
            <a:ext cx="6210300" cy="3162300"/>
            <a:chOff x="10725150" y="2038350"/>
            <a:chExt cx="6210300" cy="3162300"/>
          </a:xfrm>
        </xdr:grpSpPr>
        <xdr:pic>
          <xdr:nvPicPr>
            <xdr:cNvPr id="16" name="图片 15">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25150" y="2633663"/>
              <a:ext cx="1485900" cy="1971675"/>
            </a:xfrm>
            <a:prstGeom prst="rect">
              <a:avLst/>
            </a:prstGeom>
            <a:solidFill>
              <a:schemeClr val="bg1"/>
            </a:solidFill>
          </xdr:spPr>
        </xdr:pic>
        <xdr:pic>
          <xdr:nvPicPr>
            <xdr:cNvPr id="18" name="图片 17">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287250" y="2038350"/>
              <a:ext cx="4648200" cy="3162300"/>
            </a:xfrm>
            <a:prstGeom prst="rect">
              <a:avLst/>
            </a:prstGeom>
            <a:noFill/>
            <a:extLst>
              <a:ext uri="{909E8E84-426E-40DD-AFC4-6F175D3DCCD1}">
                <a14:hiddenFill xmlns:a14="http://schemas.microsoft.com/office/drawing/2010/main">
                  <a:solidFill>
                    <a:srgbClr val="FFFFFF"/>
                  </a:solidFill>
                </a14:hiddenFill>
              </a:ext>
            </a:extLst>
          </xdr:spPr>
        </xdr:pic>
      </xdr:grpSp>
    </xdr:grp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171450</xdr:colOff>
      <xdr:row>1</xdr:row>
      <xdr:rowOff>28575</xdr:rowOff>
    </xdr:from>
    <xdr:to>
      <xdr:col>16</xdr:col>
      <xdr:colOff>581025</xdr:colOff>
      <xdr:row>10</xdr:row>
      <xdr:rowOff>0</xdr:rowOff>
    </xdr:to>
    <xdr:sp macro="" textlink="">
      <xdr:nvSpPr>
        <xdr:cNvPr id="2" name="Text Box 5">
          <a:extLst>
            <a:ext uri="{FF2B5EF4-FFF2-40B4-BE49-F238E27FC236}">
              <a16:creationId xmlns:a16="http://schemas.microsoft.com/office/drawing/2014/main" id="{00000000-0008-0000-0600-000002000000}"/>
            </a:ext>
          </a:extLst>
        </xdr:cNvPr>
        <xdr:cNvSpPr txBox="1">
          <a:spLocks noChangeArrowheads="1"/>
        </xdr:cNvSpPr>
      </xdr:nvSpPr>
      <xdr:spPr bwMode="auto">
        <a:xfrm>
          <a:off x="5019675" y="28575"/>
          <a:ext cx="5210175" cy="1514475"/>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36576" tIns="18288" rIns="0" bIns="0" anchor="t" upright="1"/>
        <a:lstStyle/>
        <a:p>
          <a:pPr algn="l" rtl="0">
            <a:lnSpc>
              <a:spcPts val="1300"/>
            </a:lnSpc>
            <a:defRPr sz="1000"/>
          </a:pPr>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7</a:t>
          </a:r>
          <a:r>
            <a:rPr lang="zh-CN" altLang="en-US" sz="1100" b="1" i="0" u="none" strike="noStrike" baseline="0">
              <a:solidFill>
                <a:srgbClr val="000000"/>
              </a:solidFill>
              <a:latin typeface="宋体"/>
              <a:ea typeface="宋体"/>
            </a:rPr>
            <a:t>题</a:t>
          </a:r>
          <a:r>
            <a:rPr lang="zh-CN" altLang="en-US" sz="1100" b="0" i="0" u="none" strike="noStrike" baseline="0">
              <a:solidFill>
                <a:srgbClr val="000000"/>
              </a:solidFill>
              <a:latin typeface="宋体"/>
              <a:ea typeface="宋体"/>
            </a:rPr>
            <a:t>　某办公大楼的经理获悉，任一给定月份内办公房的出租数量服从在100至500之间变动的均匀分布。每房每月平均租金及其概率分布如下表：</a:t>
          </a:r>
        </a:p>
        <a:p>
          <a:pPr algn="l" rtl="0">
            <a:defRPr sz="1000"/>
          </a:pPr>
          <a:endParaRPr lang="zh-CN" altLang="en-US" sz="1100" b="0" i="0" u="none" strike="noStrike" baseline="0">
            <a:solidFill>
              <a:srgbClr val="000000"/>
            </a:solidFill>
            <a:latin typeface="宋体"/>
            <a:ea typeface="宋体"/>
          </a:endParaRPr>
        </a:p>
        <a:p>
          <a:pPr algn="l" rtl="0">
            <a:lnSpc>
              <a:spcPts val="1300"/>
            </a:lnSpc>
            <a:defRPr sz="1000"/>
          </a:pPr>
          <a:endParaRPr lang="zh-CN" altLang="en-US"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a:p>
          <a:pPr algn="l" rtl="0">
            <a:lnSpc>
              <a:spcPts val="1300"/>
            </a:lnSpc>
            <a:defRPr sz="1000"/>
          </a:pPr>
          <a:r>
            <a:rPr lang="zh-CN" altLang="en-US" sz="1100" b="0" i="0" u="none" strike="noStrike" baseline="0">
              <a:solidFill>
                <a:srgbClr val="000000"/>
              </a:solidFill>
              <a:latin typeface="宋体"/>
              <a:ea typeface="宋体"/>
            </a:rPr>
            <a:t>每月平均营业成本是1500000元，但略有变动，假定营业成本是标准差为300000元的正态变量。请在电子表格中建立风险分析模型，根据50次模拟的结果计算月利润超过1000000的概率是多少？</a:t>
          </a:r>
        </a:p>
        <a:p>
          <a:pPr algn="l" rtl="0">
            <a:defRPr sz="1000"/>
          </a:pPr>
          <a:endParaRPr lang="zh-CN" altLang="en-US" sz="1100" b="0" i="0" u="none" strike="noStrike" baseline="0">
            <a:solidFill>
              <a:srgbClr val="000000"/>
            </a:solidFill>
            <a:latin typeface="宋体"/>
            <a:ea typeface="宋体"/>
          </a:endParaRPr>
        </a:p>
        <a:p>
          <a:pPr algn="l" rtl="0">
            <a:lnSpc>
              <a:spcPts val="1300"/>
            </a:lnSpc>
            <a:defRPr sz="1000"/>
          </a:pPr>
          <a:endParaRPr lang="zh-CN" altLang="en-US" sz="1100" b="0" i="0" u="none" strike="noStrike" baseline="0">
            <a:solidFill>
              <a:srgbClr val="000000"/>
            </a:solidFill>
            <a:latin typeface="宋体"/>
            <a:ea typeface="宋体"/>
          </a:endParaRPr>
        </a:p>
      </xdr:txBody>
    </xdr:sp>
    <xdr:clientData/>
  </xdr:twoCellAnchor>
  <xdr:twoCellAnchor>
    <xdr:from>
      <xdr:col>10</xdr:col>
      <xdr:colOff>609600</xdr:colOff>
      <xdr:row>3</xdr:row>
      <xdr:rowOff>95250</xdr:rowOff>
    </xdr:from>
    <xdr:to>
      <xdr:col>14</xdr:col>
      <xdr:colOff>619125</xdr:colOff>
      <xdr:row>5</xdr:row>
      <xdr:rowOff>123825</xdr:rowOff>
    </xdr:to>
    <xdr:pic>
      <xdr:nvPicPr>
        <xdr:cNvPr id="3" name="Picture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43625" y="438150"/>
          <a:ext cx="2752725" cy="371475"/>
        </a:xfrm>
        <a:prstGeom prst="rect">
          <a:avLst/>
        </a:prstGeom>
        <a:noFill/>
        <a:extLst>
          <a:ext uri="{909E8E84-426E-40DD-AFC4-6F175D3DCCD1}">
            <a14:hiddenFill xmlns:a14="http://schemas.microsoft.com/office/drawing/2010/main">
              <a:solidFill>
                <a:srgbClr xmlns:mc="http://schemas.openxmlformats.org/markup-compatibility/2006" val="CCFFFF" mc:Ignorable="a14" a14:legacySpreadsheetColorIndex="41"/>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5838;&#31243;/&#36130;&#32463;&#31649;&#29702;&#35745;&#31639;&#26426;&#24212;&#29992;/200502/D&#20989;&#25968;&#32771;&#3906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5838;&#31243;/&#35745;&#31639;&#26426;&#24212;&#29992;/&#32771;&#39064;/2003-1/2002&#31179;&#35745;&#31639;&#26426;&#32771;&#35797;(C)&#31572;&#266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lgl/yy2/&#32771;&#39064;/2002-01&#32771;&#39064;/Teaching/2001Fall/&#36741;&#20462;/&#35797;&#39064;&#31572;&#2669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lgl/yy2/&#32771;&#39064;/2001-07&#32771;&#39064;/Exam1/Exam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SUS/Documents/tencent%20files/277338615/filerecv/&#31532;14&#22871;&#27169;&#25311;&#35797;&#21367;(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sheetData sheetId="2">
        <row r="1">
          <cell r="A1" t="str">
            <v>工业类型</v>
          </cell>
          <cell r="B1" t="str">
            <v>企业规模</v>
          </cell>
          <cell r="C1" t="str">
            <v>企业类型</v>
          </cell>
          <cell r="D1" t="str">
            <v>产值</v>
          </cell>
        </row>
        <row r="2">
          <cell r="A2" t="str">
            <v>轻工业</v>
          </cell>
          <cell r="B2" t="str">
            <v>小型</v>
          </cell>
          <cell r="C2" t="str">
            <v>国有及国有控股企业</v>
          </cell>
          <cell r="D2">
            <v>15008.16</v>
          </cell>
        </row>
        <row r="3">
          <cell r="A3" t="str">
            <v>轻工业</v>
          </cell>
          <cell r="B3" t="str">
            <v>小型</v>
          </cell>
          <cell r="C3" t="str">
            <v>国有及国有控股企业</v>
          </cell>
          <cell r="D3">
            <v>55788.45</v>
          </cell>
        </row>
        <row r="4">
          <cell r="A4" t="str">
            <v>重工业</v>
          </cell>
          <cell r="B4" t="str">
            <v>中型</v>
          </cell>
          <cell r="C4" t="str">
            <v>股份有限公司</v>
          </cell>
          <cell r="D4">
            <v>19514.89</v>
          </cell>
        </row>
        <row r="5">
          <cell r="A5" t="str">
            <v>重工业</v>
          </cell>
          <cell r="B5" t="str">
            <v>大型</v>
          </cell>
          <cell r="C5" t="str">
            <v>股份有限公司</v>
          </cell>
          <cell r="D5">
            <v>76910.34</v>
          </cell>
        </row>
        <row r="6">
          <cell r="A6" t="str">
            <v>轻工业</v>
          </cell>
          <cell r="B6" t="str">
            <v>大型</v>
          </cell>
          <cell r="C6" t="str">
            <v>外商投资企业</v>
          </cell>
          <cell r="D6">
            <v>57588.57</v>
          </cell>
        </row>
        <row r="7">
          <cell r="A7" t="str">
            <v>轻工业</v>
          </cell>
          <cell r="B7" t="str">
            <v>小型</v>
          </cell>
          <cell r="C7" t="str">
            <v>港澳台商投资企业</v>
          </cell>
          <cell r="D7">
            <v>98459.91</v>
          </cell>
        </row>
        <row r="8">
          <cell r="A8" t="str">
            <v>轻工业</v>
          </cell>
          <cell r="B8" t="str">
            <v>小型</v>
          </cell>
          <cell r="C8" t="str">
            <v>国有及国有控股企业</v>
          </cell>
          <cell r="D8">
            <v>95950.77</v>
          </cell>
        </row>
        <row r="9">
          <cell r="A9" t="str">
            <v>轻工业</v>
          </cell>
          <cell r="B9" t="str">
            <v>小型</v>
          </cell>
          <cell r="C9" t="str">
            <v>港澳台商投资企业</v>
          </cell>
          <cell r="D9">
            <v>53610.12</v>
          </cell>
        </row>
        <row r="10">
          <cell r="A10" t="str">
            <v>重工业</v>
          </cell>
          <cell r="B10" t="str">
            <v>小型</v>
          </cell>
          <cell r="C10" t="str">
            <v>港澳台商投资企业</v>
          </cell>
          <cell r="D10">
            <v>26083.279999999999</v>
          </cell>
        </row>
        <row r="11">
          <cell r="A11" t="str">
            <v>轻工业</v>
          </cell>
          <cell r="B11" t="str">
            <v>中型</v>
          </cell>
          <cell r="C11" t="str">
            <v>外商投资企业</v>
          </cell>
          <cell r="D11">
            <v>85073.17</v>
          </cell>
        </row>
        <row r="12">
          <cell r="A12" t="str">
            <v>重工业</v>
          </cell>
          <cell r="B12" t="str">
            <v>中型</v>
          </cell>
          <cell r="C12" t="str">
            <v>股份有限公司</v>
          </cell>
          <cell r="D12">
            <v>24690.799999999999</v>
          </cell>
        </row>
        <row r="13">
          <cell r="A13" t="str">
            <v>重工业</v>
          </cell>
          <cell r="B13" t="str">
            <v>小型</v>
          </cell>
          <cell r="C13" t="str">
            <v>港澳台商投资企业</v>
          </cell>
          <cell r="D13">
            <v>9522.1</v>
          </cell>
        </row>
        <row r="14">
          <cell r="A14" t="str">
            <v>轻工业</v>
          </cell>
          <cell r="B14" t="str">
            <v>小型</v>
          </cell>
          <cell r="C14" t="str">
            <v>国有及国有控股企业</v>
          </cell>
          <cell r="D14">
            <v>37684.04</v>
          </cell>
        </row>
        <row r="15">
          <cell r="A15" t="str">
            <v>轻工业</v>
          </cell>
          <cell r="B15" t="str">
            <v>大型</v>
          </cell>
          <cell r="C15" t="str">
            <v>国有及国有控股企业</v>
          </cell>
          <cell r="D15">
            <v>16045.63</v>
          </cell>
        </row>
        <row r="16">
          <cell r="A16" t="str">
            <v>轻工业</v>
          </cell>
          <cell r="B16" t="str">
            <v>中型</v>
          </cell>
          <cell r="C16" t="str">
            <v>股份有限公司</v>
          </cell>
          <cell r="D16">
            <v>5227.33</v>
          </cell>
        </row>
        <row r="17">
          <cell r="A17" t="str">
            <v>轻工业</v>
          </cell>
          <cell r="B17" t="str">
            <v>大型</v>
          </cell>
          <cell r="C17" t="str">
            <v>国有及国有控股企业</v>
          </cell>
          <cell r="D17">
            <v>58695.08</v>
          </cell>
        </row>
        <row r="18">
          <cell r="A18" t="str">
            <v>重工业</v>
          </cell>
          <cell r="B18" t="str">
            <v>中型</v>
          </cell>
          <cell r="C18" t="str">
            <v>集体企业</v>
          </cell>
          <cell r="D18">
            <v>65561.63</v>
          </cell>
        </row>
        <row r="19">
          <cell r="A19" t="str">
            <v>重工业</v>
          </cell>
          <cell r="B19" t="str">
            <v>小型</v>
          </cell>
          <cell r="C19" t="str">
            <v>国有及国有控股企业</v>
          </cell>
          <cell r="D19">
            <v>1873.21</v>
          </cell>
        </row>
        <row r="20">
          <cell r="A20" t="str">
            <v>重工业</v>
          </cell>
          <cell r="B20" t="str">
            <v>中型</v>
          </cell>
          <cell r="C20" t="str">
            <v>集体企业</v>
          </cell>
          <cell r="D20">
            <v>17940.259999999998</v>
          </cell>
        </row>
        <row r="21">
          <cell r="A21" t="str">
            <v>轻工业</v>
          </cell>
          <cell r="B21" t="str">
            <v>大型</v>
          </cell>
          <cell r="C21" t="str">
            <v>集体企业</v>
          </cell>
          <cell r="D21">
            <v>12431.5</v>
          </cell>
        </row>
        <row r="22">
          <cell r="A22" t="str">
            <v>重工业</v>
          </cell>
          <cell r="B22" t="str">
            <v>小型</v>
          </cell>
          <cell r="C22" t="str">
            <v>外商投资企业</v>
          </cell>
          <cell r="D22">
            <v>10913.71</v>
          </cell>
        </row>
        <row r="23">
          <cell r="A23" t="str">
            <v>轻工业</v>
          </cell>
          <cell r="B23" t="str">
            <v>大型</v>
          </cell>
          <cell r="C23" t="str">
            <v>国有及国有控股企业</v>
          </cell>
          <cell r="D23">
            <v>4630.91</v>
          </cell>
        </row>
        <row r="24">
          <cell r="A24" t="str">
            <v>轻工业</v>
          </cell>
          <cell r="B24" t="str">
            <v>小型</v>
          </cell>
          <cell r="C24" t="str">
            <v>港澳台商投资企业</v>
          </cell>
          <cell r="D24">
            <v>1296.26</v>
          </cell>
        </row>
        <row r="25">
          <cell r="A25" t="str">
            <v>轻工业</v>
          </cell>
          <cell r="B25" t="str">
            <v>大型</v>
          </cell>
          <cell r="C25" t="str">
            <v>国有及国有控股企业</v>
          </cell>
          <cell r="D25">
            <v>51686.97</v>
          </cell>
        </row>
        <row r="26">
          <cell r="A26" t="str">
            <v>轻工业</v>
          </cell>
          <cell r="B26" t="str">
            <v>小型</v>
          </cell>
          <cell r="C26" t="str">
            <v>港澳台商投资企业</v>
          </cell>
          <cell r="D26">
            <v>38875.599999999999</v>
          </cell>
        </row>
        <row r="27">
          <cell r="A27" t="str">
            <v>重工业</v>
          </cell>
          <cell r="B27" t="str">
            <v>大型</v>
          </cell>
          <cell r="C27" t="str">
            <v>国有及国有控股企业</v>
          </cell>
          <cell r="D27">
            <v>18409.88</v>
          </cell>
        </row>
        <row r="28">
          <cell r="A28" t="str">
            <v>重工业</v>
          </cell>
          <cell r="B28" t="str">
            <v>大型</v>
          </cell>
          <cell r="C28" t="str">
            <v>集体企业</v>
          </cell>
          <cell r="D28">
            <v>24532.92</v>
          </cell>
        </row>
        <row r="29">
          <cell r="A29" t="str">
            <v>重工业</v>
          </cell>
          <cell r="B29" t="str">
            <v>小型</v>
          </cell>
          <cell r="C29" t="str">
            <v>集体企业</v>
          </cell>
          <cell r="D29">
            <v>58960.84</v>
          </cell>
        </row>
        <row r="30">
          <cell r="A30" t="str">
            <v>轻工业</v>
          </cell>
          <cell r="B30" t="str">
            <v>中型</v>
          </cell>
          <cell r="C30" t="str">
            <v>股份有限公司</v>
          </cell>
          <cell r="D30">
            <v>75499.08</v>
          </cell>
        </row>
        <row r="31">
          <cell r="A31" t="str">
            <v>重工业</v>
          </cell>
          <cell r="B31" t="str">
            <v>中型</v>
          </cell>
          <cell r="C31" t="str">
            <v>集体企业</v>
          </cell>
          <cell r="D31">
            <v>97593.18</v>
          </cell>
        </row>
        <row r="32">
          <cell r="A32" t="str">
            <v>轻工业</v>
          </cell>
          <cell r="B32" t="str">
            <v>小型</v>
          </cell>
          <cell r="C32" t="str">
            <v>国有及国有控股企业</v>
          </cell>
          <cell r="D32">
            <v>83750.720000000001</v>
          </cell>
        </row>
        <row r="33">
          <cell r="A33" t="str">
            <v>轻工业</v>
          </cell>
          <cell r="B33" t="str">
            <v>中型</v>
          </cell>
          <cell r="C33" t="str">
            <v>股份有限公司</v>
          </cell>
          <cell r="D33">
            <v>36999.15</v>
          </cell>
        </row>
        <row r="34">
          <cell r="A34" t="str">
            <v>重工业</v>
          </cell>
          <cell r="B34" t="str">
            <v>中型</v>
          </cell>
          <cell r="C34" t="str">
            <v>外商投资企业</v>
          </cell>
          <cell r="D34">
            <v>89761.17</v>
          </cell>
        </row>
        <row r="35">
          <cell r="A35" t="str">
            <v>轻工业</v>
          </cell>
          <cell r="B35" t="str">
            <v>中型</v>
          </cell>
          <cell r="C35" t="str">
            <v>股份有限公司</v>
          </cell>
          <cell r="D35">
            <v>65555.11</v>
          </cell>
        </row>
        <row r="36">
          <cell r="A36" t="str">
            <v>重工业</v>
          </cell>
          <cell r="B36" t="str">
            <v>中型</v>
          </cell>
          <cell r="C36" t="str">
            <v>国有及国有控股企业</v>
          </cell>
          <cell r="D36">
            <v>37862.28</v>
          </cell>
        </row>
        <row r="37">
          <cell r="A37" t="str">
            <v>重工业</v>
          </cell>
          <cell r="B37" t="str">
            <v>小型</v>
          </cell>
          <cell r="C37" t="str">
            <v>股份有限公司</v>
          </cell>
          <cell r="D37">
            <v>66551.91</v>
          </cell>
        </row>
        <row r="38">
          <cell r="A38" t="str">
            <v>重工业</v>
          </cell>
          <cell r="B38" t="str">
            <v>大型</v>
          </cell>
          <cell r="C38" t="str">
            <v>股份有限公司</v>
          </cell>
          <cell r="D38">
            <v>27469.67</v>
          </cell>
        </row>
        <row r="39">
          <cell r="A39" t="str">
            <v>轻工业</v>
          </cell>
          <cell r="B39" t="str">
            <v>中型</v>
          </cell>
          <cell r="C39" t="str">
            <v>国有及国有控股企业</v>
          </cell>
          <cell r="D39">
            <v>804.44</v>
          </cell>
        </row>
        <row r="40">
          <cell r="A40" t="str">
            <v>轻工业</v>
          </cell>
          <cell r="B40" t="str">
            <v>大型</v>
          </cell>
          <cell r="C40" t="str">
            <v>国有及国有控股企业</v>
          </cell>
          <cell r="D40">
            <v>21530.240000000002</v>
          </cell>
        </row>
        <row r="41">
          <cell r="A41" t="str">
            <v>重工业</v>
          </cell>
          <cell r="B41" t="str">
            <v>中型</v>
          </cell>
          <cell r="C41" t="str">
            <v>国有及国有控股企业</v>
          </cell>
          <cell r="D41">
            <v>69650.320000000007</v>
          </cell>
        </row>
        <row r="42">
          <cell r="A42" t="str">
            <v>重工业</v>
          </cell>
          <cell r="B42" t="str">
            <v>大型</v>
          </cell>
          <cell r="C42" t="str">
            <v>国有及国有控股企业</v>
          </cell>
          <cell r="D42">
            <v>56947.37</v>
          </cell>
        </row>
        <row r="43">
          <cell r="A43" t="str">
            <v>重工业</v>
          </cell>
          <cell r="B43" t="str">
            <v>中型</v>
          </cell>
          <cell r="C43" t="str">
            <v>国有及国有控股企业</v>
          </cell>
          <cell r="D43">
            <v>1213.6300000000001</v>
          </cell>
        </row>
        <row r="44">
          <cell r="A44" t="str">
            <v>轻工业</v>
          </cell>
          <cell r="B44" t="str">
            <v>大型</v>
          </cell>
          <cell r="C44" t="str">
            <v>股份有限公司</v>
          </cell>
          <cell r="D44">
            <v>40162.51</v>
          </cell>
        </row>
        <row r="45">
          <cell r="A45" t="str">
            <v>轻工业</v>
          </cell>
          <cell r="B45" t="str">
            <v>小型</v>
          </cell>
          <cell r="C45" t="str">
            <v>国有及国有控股企业</v>
          </cell>
          <cell r="D45">
            <v>57128.959999999999</v>
          </cell>
        </row>
        <row r="46">
          <cell r="A46" t="str">
            <v>重工业</v>
          </cell>
          <cell r="B46" t="str">
            <v>中型</v>
          </cell>
          <cell r="C46" t="str">
            <v>集体企业</v>
          </cell>
          <cell r="D46">
            <v>84697.89</v>
          </cell>
        </row>
        <row r="47">
          <cell r="A47" t="str">
            <v>重工业</v>
          </cell>
          <cell r="B47" t="str">
            <v>小型</v>
          </cell>
          <cell r="C47" t="str">
            <v>港澳台商投资企业</v>
          </cell>
          <cell r="D47">
            <v>39062.11</v>
          </cell>
        </row>
        <row r="48">
          <cell r="A48" t="str">
            <v>重工业</v>
          </cell>
          <cell r="B48" t="str">
            <v>中型</v>
          </cell>
          <cell r="C48" t="str">
            <v>港澳台商投资企业</v>
          </cell>
          <cell r="D48">
            <v>50101.85</v>
          </cell>
        </row>
        <row r="49">
          <cell r="A49" t="str">
            <v>重工业</v>
          </cell>
          <cell r="B49" t="str">
            <v>大型</v>
          </cell>
          <cell r="C49" t="str">
            <v>股份有限公司</v>
          </cell>
          <cell r="D49">
            <v>71417.38</v>
          </cell>
        </row>
        <row r="50">
          <cell r="A50" t="str">
            <v>重工业</v>
          </cell>
          <cell r="B50" t="str">
            <v>中型</v>
          </cell>
          <cell r="C50" t="str">
            <v>股份有限公司</v>
          </cell>
          <cell r="D50">
            <v>11228.25</v>
          </cell>
        </row>
        <row r="51">
          <cell r="A51" t="str">
            <v>轻工业</v>
          </cell>
          <cell r="B51" t="str">
            <v>大型</v>
          </cell>
          <cell r="C51" t="str">
            <v>外商投资企业</v>
          </cell>
          <cell r="D51">
            <v>93794.1</v>
          </cell>
        </row>
        <row r="52">
          <cell r="A52" t="str">
            <v>轻工业</v>
          </cell>
          <cell r="B52" t="str">
            <v>大型</v>
          </cell>
          <cell r="C52" t="str">
            <v>外商投资企业</v>
          </cell>
          <cell r="D52">
            <v>72956.81</v>
          </cell>
        </row>
        <row r="53">
          <cell r="A53" t="str">
            <v>轻工业</v>
          </cell>
          <cell r="B53" t="str">
            <v>小型</v>
          </cell>
          <cell r="C53" t="str">
            <v>国有及国有控股企业</v>
          </cell>
          <cell r="D53">
            <v>29969.62</v>
          </cell>
        </row>
        <row r="54">
          <cell r="A54" t="str">
            <v>轻工业</v>
          </cell>
          <cell r="B54" t="str">
            <v>大型</v>
          </cell>
          <cell r="C54" t="str">
            <v>股份有限公司</v>
          </cell>
          <cell r="D54">
            <v>52723.33</v>
          </cell>
        </row>
        <row r="55">
          <cell r="A55" t="str">
            <v>重工业</v>
          </cell>
          <cell r="B55" t="str">
            <v>大型</v>
          </cell>
          <cell r="C55" t="str">
            <v>股份有限公司</v>
          </cell>
          <cell r="D55">
            <v>17003.34</v>
          </cell>
        </row>
        <row r="56">
          <cell r="A56" t="str">
            <v>轻工业</v>
          </cell>
          <cell r="B56" t="str">
            <v>大型</v>
          </cell>
          <cell r="C56" t="str">
            <v>外商投资企业</v>
          </cell>
          <cell r="D56">
            <v>10906.14</v>
          </cell>
        </row>
        <row r="57">
          <cell r="A57" t="str">
            <v>轻工业</v>
          </cell>
          <cell r="B57" t="str">
            <v>小型</v>
          </cell>
          <cell r="C57" t="str">
            <v>国有及国有控股企业</v>
          </cell>
          <cell r="D57">
            <v>30315.42</v>
          </cell>
        </row>
        <row r="58">
          <cell r="A58" t="str">
            <v>重工业</v>
          </cell>
          <cell r="B58" t="str">
            <v>小型</v>
          </cell>
          <cell r="C58" t="str">
            <v>外商投资企业</v>
          </cell>
          <cell r="D58">
            <v>48900.3</v>
          </cell>
        </row>
        <row r="59">
          <cell r="A59" t="str">
            <v>轻工业</v>
          </cell>
          <cell r="B59" t="str">
            <v>中型</v>
          </cell>
          <cell r="C59" t="str">
            <v>港澳台商投资企业</v>
          </cell>
          <cell r="D59">
            <v>70978.679999999993</v>
          </cell>
        </row>
        <row r="60">
          <cell r="A60" t="str">
            <v>重工业</v>
          </cell>
          <cell r="B60" t="str">
            <v>小型</v>
          </cell>
          <cell r="C60" t="str">
            <v>集体企业</v>
          </cell>
          <cell r="D60">
            <v>2725.23</v>
          </cell>
        </row>
        <row r="61">
          <cell r="A61" t="str">
            <v>轻工业</v>
          </cell>
          <cell r="B61" t="str">
            <v>小型</v>
          </cell>
          <cell r="C61" t="str">
            <v>股份有限公司</v>
          </cell>
          <cell r="D61">
            <v>85627.46</v>
          </cell>
        </row>
        <row r="62">
          <cell r="A62" t="str">
            <v>轻工业</v>
          </cell>
          <cell r="B62" t="str">
            <v>小型</v>
          </cell>
          <cell r="C62" t="str">
            <v>国有及国有控股企业</v>
          </cell>
          <cell r="D62">
            <v>68407.12</v>
          </cell>
        </row>
        <row r="63">
          <cell r="A63" t="str">
            <v>轻工业</v>
          </cell>
          <cell r="B63" t="str">
            <v>中型</v>
          </cell>
          <cell r="C63" t="str">
            <v>股份有限公司</v>
          </cell>
          <cell r="D63">
            <v>47484.26</v>
          </cell>
        </row>
        <row r="64">
          <cell r="A64" t="str">
            <v>重工业</v>
          </cell>
          <cell r="B64" t="str">
            <v>大型</v>
          </cell>
          <cell r="C64" t="str">
            <v>股份有限公司</v>
          </cell>
          <cell r="D64">
            <v>64035.98</v>
          </cell>
        </row>
        <row r="65">
          <cell r="A65" t="str">
            <v>重工业</v>
          </cell>
          <cell r="B65" t="str">
            <v>小型</v>
          </cell>
          <cell r="C65" t="str">
            <v>外商投资企业</v>
          </cell>
          <cell r="D65">
            <v>18456.32</v>
          </cell>
        </row>
        <row r="66">
          <cell r="A66" t="str">
            <v>轻工业</v>
          </cell>
          <cell r="B66" t="str">
            <v>大型</v>
          </cell>
          <cell r="C66" t="str">
            <v>国有及国有控股企业</v>
          </cell>
          <cell r="D66">
            <v>80635.100000000006</v>
          </cell>
        </row>
        <row r="67">
          <cell r="A67" t="str">
            <v>重工业</v>
          </cell>
          <cell r="B67" t="str">
            <v>大型</v>
          </cell>
          <cell r="C67" t="str">
            <v>国有及国有控股企业</v>
          </cell>
          <cell r="D67">
            <v>38460.33</v>
          </cell>
        </row>
        <row r="68">
          <cell r="A68" t="str">
            <v>重工业</v>
          </cell>
          <cell r="B68" t="str">
            <v>中型</v>
          </cell>
          <cell r="C68" t="str">
            <v>港澳台商投资企业</v>
          </cell>
          <cell r="D68">
            <v>40062.35</v>
          </cell>
        </row>
        <row r="69">
          <cell r="A69" t="str">
            <v>重工业</v>
          </cell>
          <cell r="B69" t="str">
            <v>小型</v>
          </cell>
          <cell r="C69" t="str">
            <v>集体企业</v>
          </cell>
          <cell r="D69">
            <v>73520.009999999995</v>
          </cell>
        </row>
        <row r="70">
          <cell r="A70" t="str">
            <v>轻工业</v>
          </cell>
          <cell r="B70" t="str">
            <v>小型</v>
          </cell>
          <cell r="C70" t="str">
            <v>集体企业</v>
          </cell>
          <cell r="D70">
            <v>61172.88</v>
          </cell>
        </row>
        <row r="71">
          <cell r="A71" t="str">
            <v>轻工业</v>
          </cell>
          <cell r="B71" t="str">
            <v>大型</v>
          </cell>
          <cell r="C71" t="str">
            <v>股份有限公司</v>
          </cell>
          <cell r="D71">
            <v>402.06</v>
          </cell>
        </row>
        <row r="72">
          <cell r="A72" t="str">
            <v>重工业</v>
          </cell>
          <cell r="B72" t="str">
            <v>大型</v>
          </cell>
          <cell r="C72" t="str">
            <v>国有及国有控股企业</v>
          </cell>
          <cell r="D72">
            <v>61037.07</v>
          </cell>
        </row>
        <row r="73">
          <cell r="A73" t="str">
            <v>轻工业</v>
          </cell>
          <cell r="B73" t="str">
            <v>中型</v>
          </cell>
          <cell r="C73" t="str">
            <v>国有及国有控股企业</v>
          </cell>
          <cell r="D73">
            <v>66200.12</v>
          </cell>
        </row>
        <row r="74">
          <cell r="A74" t="str">
            <v>重工业</v>
          </cell>
          <cell r="B74" t="str">
            <v>中型</v>
          </cell>
          <cell r="C74" t="str">
            <v>外商投资企业</v>
          </cell>
          <cell r="D74">
            <v>72511.45</v>
          </cell>
        </row>
        <row r="75">
          <cell r="A75" t="str">
            <v>重工业</v>
          </cell>
          <cell r="B75" t="str">
            <v>大型</v>
          </cell>
          <cell r="C75" t="str">
            <v>集体企业</v>
          </cell>
          <cell r="D75">
            <v>56101.94</v>
          </cell>
        </row>
        <row r="76">
          <cell r="A76" t="str">
            <v>轻工业</v>
          </cell>
          <cell r="B76" t="str">
            <v>大型</v>
          </cell>
          <cell r="C76" t="str">
            <v>外商投资企业</v>
          </cell>
          <cell r="D76">
            <v>98329.3</v>
          </cell>
        </row>
        <row r="77">
          <cell r="A77" t="str">
            <v>轻工业</v>
          </cell>
          <cell r="B77" t="str">
            <v>中型</v>
          </cell>
          <cell r="C77" t="str">
            <v>外商投资企业</v>
          </cell>
          <cell r="D77">
            <v>13162.02</v>
          </cell>
        </row>
        <row r="78">
          <cell r="A78" t="str">
            <v>轻工业</v>
          </cell>
          <cell r="B78" t="str">
            <v>中型</v>
          </cell>
          <cell r="C78" t="str">
            <v>集体企业</v>
          </cell>
          <cell r="D78">
            <v>85317.53</v>
          </cell>
        </row>
        <row r="79">
          <cell r="A79" t="str">
            <v>轻工业</v>
          </cell>
          <cell r="B79" t="str">
            <v>中型</v>
          </cell>
          <cell r="C79" t="str">
            <v>国有及国有控股企业</v>
          </cell>
          <cell r="D79">
            <v>24638.69</v>
          </cell>
        </row>
        <row r="80">
          <cell r="A80" t="str">
            <v>重工业</v>
          </cell>
          <cell r="B80" t="str">
            <v>大型</v>
          </cell>
          <cell r="C80" t="str">
            <v>国有及国有控股企业</v>
          </cell>
          <cell r="D80">
            <v>97692.67</v>
          </cell>
        </row>
        <row r="81">
          <cell r="A81" t="str">
            <v>重工业</v>
          </cell>
          <cell r="B81" t="str">
            <v>大型</v>
          </cell>
          <cell r="C81" t="str">
            <v>集体企业</v>
          </cell>
          <cell r="D81">
            <v>60876.03</v>
          </cell>
        </row>
        <row r="82">
          <cell r="A82" t="str">
            <v>重工业</v>
          </cell>
          <cell r="B82" t="str">
            <v>大型</v>
          </cell>
          <cell r="C82" t="str">
            <v>港澳台商投资企业</v>
          </cell>
          <cell r="D82">
            <v>84593.94</v>
          </cell>
        </row>
        <row r="83">
          <cell r="A83" t="str">
            <v>重工业</v>
          </cell>
          <cell r="B83" t="str">
            <v>小型</v>
          </cell>
          <cell r="C83" t="str">
            <v>集体企业</v>
          </cell>
          <cell r="D83">
            <v>18171.41</v>
          </cell>
        </row>
        <row r="84">
          <cell r="A84" t="str">
            <v>轻工业</v>
          </cell>
          <cell r="B84" t="str">
            <v>小型</v>
          </cell>
          <cell r="C84" t="str">
            <v>外商投资企业</v>
          </cell>
          <cell r="D84">
            <v>82533.440000000002</v>
          </cell>
        </row>
        <row r="85">
          <cell r="A85" t="str">
            <v>重工业</v>
          </cell>
          <cell r="B85" t="str">
            <v>大型</v>
          </cell>
          <cell r="C85" t="str">
            <v>国有及国有控股企业</v>
          </cell>
          <cell r="D85">
            <v>82070.52</v>
          </cell>
        </row>
        <row r="86">
          <cell r="A86" t="str">
            <v>轻工业</v>
          </cell>
          <cell r="B86" t="str">
            <v>中型</v>
          </cell>
          <cell r="C86" t="str">
            <v>集体企业</v>
          </cell>
          <cell r="D86">
            <v>35690.800000000003</v>
          </cell>
        </row>
        <row r="87">
          <cell r="A87" t="str">
            <v>重工业</v>
          </cell>
          <cell r="B87" t="str">
            <v>小型</v>
          </cell>
          <cell r="C87" t="str">
            <v>股份有限公司</v>
          </cell>
          <cell r="D87">
            <v>40459.35</v>
          </cell>
        </row>
        <row r="88">
          <cell r="A88" t="str">
            <v>轻工业</v>
          </cell>
          <cell r="B88" t="str">
            <v>小型</v>
          </cell>
          <cell r="C88" t="str">
            <v>股份有限公司</v>
          </cell>
          <cell r="D88">
            <v>72430.03</v>
          </cell>
        </row>
        <row r="89">
          <cell r="A89" t="str">
            <v>重工业</v>
          </cell>
          <cell r="B89" t="str">
            <v>中型</v>
          </cell>
          <cell r="C89" t="str">
            <v>港澳台商投资企业</v>
          </cell>
          <cell r="D89">
            <v>56427.75</v>
          </cell>
        </row>
        <row r="90">
          <cell r="A90" t="str">
            <v>轻工业</v>
          </cell>
          <cell r="B90" t="str">
            <v>中型</v>
          </cell>
          <cell r="C90" t="str">
            <v>港澳台商投资企业</v>
          </cell>
          <cell r="D90">
            <v>98044.94</v>
          </cell>
        </row>
        <row r="91">
          <cell r="A91" t="str">
            <v>轻工业</v>
          </cell>
          <cell r="B91" t="str">
            <v>中型</v>
          </cell>
          <cell r="C91" t="str">
            <v>外商投资企业</v>
          </cell>
          <cell r="D91">
            <v>20445.72</v>
          </cell>
        </row>
        <row r="92">
          <cell r="A92" t="str">
            <v>轻工业</v>
          </cell>
          <cell r="B92" t="str">
            <v>中型</v>
          </cell>
          <cell r="C92" t="str">
            <v>国有及国有控股企业</v>
          </cell>
          <cell r="D92">
            <v>18543.330000000002</v>
          </cell>
        </row>
        <row r="93">
          <cell r="A93" t="str">
            <v>轻工业</v>
          </cell>
          <cell r="B93" t="str">
            <v>中型</v>
          </cell>
          <cell r="C93" t="str">
            <v>外商投资企业</v>
          </cell>
          <cell r="D93">
            <v>35180.050000000003</v>
          </cell>
        </row>
        <row r="94">
          <cell r="A94" t="str">
            <v>重工业</v>
          </cell>
          <cell r="B94" t="str">
            <v>中型</v>
          </cell>
          <cell r="C94" t="str">
            <v>国有及国有控股企业</v>
          </cell>
          <cell r="D94">
            <v>24441.21</v>
          </cell>
        </row>
        <row r="95">
          <cell r="A95" t="str">
            <v>轻工业</v>
          </cell>
          <cell r="B95" t="str">
            <v>小型</v>
          </cell>
          <cell r="C95" t="str">
            <v>外商投资企业</v>
          </cell>
          <cell r="D95">
            <v>58244.639999999999</v>
          </cell>
        </row>
        <row r="96">
          <cell r="A96" t="str">
            <v>重工业</v>
          </cell>
          <cell r="B96" t="str">
            <v>小型</v>
          </cell>
          <cell r="C96" t="str">
            <v>港澳台商投资企业</v>
          </cell>
          <cell r="D96">
            <v>41759.379999999997</v>
          </cell>
        </row>
        <row r="97">
          <cell r="A97" t="str">
            <v>轻工业</v>
          </cell>
          <cell r="B97" t="str">
            <v>小型</v>
          </cell>
          <cell r="C97" t="str">
            <v>国有及国有控股企业</v>
          </cell>
          <cell r="D97">
            <v>40023</v>
          </cell>
        </row>
        <row r="98">
          <cell r="A98" t="str">
            <v>重工业</v>
          </cell>
          <cell r="B98" t="str">
            <v>中型</v>
          </cell>
          <cell r="C98" t="str">
            <v>股份有限公司</v>
          </cell>
          <cell r="D98">
            <v>86994.75</v>
          </cell>
        </row>
        <row r="99">
          <cell r="A99" t="str">
            <v>重工业</v>
          </cell>
          <cell r="B99" t="str">
            <v>大型</v>
          </cell>
          <cell r="C99" t="str">
            <v>国有及国有控股企业</v>
          </cell>
          <cell r="D99">
            <v>96618.05</v>
          </cell>
        </row>
        <row r="100">
          <cell r="A100" t="str">
            <v>重工业</v>
          </cell>
          <cell r="B100" t="str">
            <v>中型</v>
          </cell>
          <cell r="C100" t="str">
            <v>股份有限公司</v>
          </cell>
          <cell r="D100">
            <v>7021.26</v>
          </cell>
        </row>
        <row r="101">
          <cell r="A101" t="str">
            <v>轻工业</v>
          </cell>
          <cell r="B101" t="str">
            <v>中型</v>
          </cell>
          <cell r="C101" t="str">
            <v>集体企业</v>
          </cell>
          <cell r="D101">
            <v>76916.75</v>
          </cell>
        </row>
        <row r="102">
          <cell r="A102" t="str">
            <v>重工业</v>
          </cell>
          <cell r="B102" t="str">
            <v>中型</v>
          </cell>
          <cell r="C102" t="str">
            <v>外商投资企业</v>
          </cell>
          <cell r="D102">
            <v>20510.23</v>
          </cell>
        </row>
        <row r="103">
          <cell r="A103" t="str">
            <v>轻工业</v>
          </cell>
          <cell r="B103" t="str">
            <v>中型</v>
          </cell>
          <cell r="C103" t="str">
            <v>股份有限公司</v>
          </cell>
          <cell r="D103">
            <v>52081.35</v>
          </cell>
        </row>
        <row r="104">
          <cell r="A104" t="str">
            <v>重工业</v>
          </cell>
          <cell r="B104" t="str">
            <v>中型</v>
          </cell>
          <cell r="C104" t="str">
            <v>集体企业</v>
          </cell>
          <cell r="D104">
            <v>12040.72</v>
          </cell>
        </row>
        <row r="105">
          <cell r="A105" t="str">
            <v>轻工业</v>
          </cell>
          <cell r="B105" t="str">
            <v>中型</v>
          </cell>
          <cell r="C105" t="str">
            <v>港澳台商投资企业</v>
          </cell>
          <cell r="D105">
            <v>73051.990000000005</v>
          </cell>
        </row>
        <row r="106">
          <cell r="A106" t="str">
            <v>轻工业</v>
          </cell>
          <cell r="B106" t="str">
            <v>大型</v>
          </cell>
          <cell r="C106" t="str">
            <v>外商投资企业</v>
          </cell>
          <cell r="D106">
            <v>64698.879999999997</v>
          </cell>
        </row>
        <row r="107">
          <cell r="A107" t="str">
            <v>轻工业</v>
          </cell>
          <cell r="B107" t="str">
            <v>大型</v>
          </cell>
          <cell r="C107" t="str">
            <v>国有及国有控股企业</v>
          </cell>
          <cell r="D107">
            <v>28791.17</v>
          </cell>
        </row>
        <row r="108">
          <cell r="A108" t="str">
            <v>重工业</v>
          </cell>
          <cell r="B108" t="str">
            <v>大型</v>
          </cell>
          <cell r="C108" t="str">
            <v>集体企业</v>
          </cell>
          <cell r="D108">
            <v>79173.929999999993</v>
          </cell>
        </row>
        <row r="109">
          <cell r="A109" t="str">
            <v>轻工业</v>
          </cell>
          <cell r="B109" t="str">
            <v>中型</v>
          </cell>
          <cell r="C109" t="str">
            <v>国有及国有控股企业</v>
          </cell>
          <cell r="D109">
            <v>88266.66</v>
          </cell>
        </row>
        <row r="110">
          <cell r="A110" t="str">
            <v>轻工业</v>
          </cell>
          <cell r="B110" t="str">
            <v>大型</v>
          </cell>
          <cell r="C110" t="str">
            <v>股份有限公司</v>
          </cell>
          <cell r="D110">
            <v>88024.12</v>
          </cell>
        </row>
        <row r="111">
          <cell r="A111" t="str">
            <v>重工业</v>
          </cell>
          <cell r="B111" t="str">
            <v>大型</v>
          </cell>
          <cell r="C111" t="str">
            <v>外商投资企业</v>
          </cell>
          <cell r="D111">
            <v>5970.86</v>
          </cell>
        </row>
        <row r="112">
          <cell r="A112" t="str">
            <v>重工业</v>
          </cell>
          <cell r="B112" t="str">
            <v>大型</v>
          </cell>
          <cell r="C112" t="str">
            <v>外商投资企业</v>
          </cell>
          <cell r="D112">
            <v>60996.23</v>
          </cell>
        </row>
        <row r="113">
          <cell r="A113" t="str">
            <v>重工业</v>
          </cell>
          <cell r="B113" t="str">
            <v>大型</v>
          </cell>
          <cell r="C113" t="str">
            <v>港澳台商投资企业</v>
          </cell>
          <cell r="D113">
            <v>65077.91</v>
          </cell>
        </row>
        <row r="114">
          <cell r="A114" t="str">
            <v>重工业</v>
          </cell>
          <cell r="B114" t="str">
            <v>小型</v>
          </cell>
          <cell r="C114" t="str">
            <v>外商投资企业</v>
          </cell>
          <cell r="D114">
            <v>51271.76</v>
          </cell>
        </row>
        <row r="115">
          <cell r="A115" t="str">
            <v>轻工业</v>
          </cell>
          <cell r="B115" t="str">
            <v>小型</v>
          </cell>
          <cell r="C115" t="str">
            <v>港澳台商投资企业</v>
          </cell>
          <cell r="D115">
            <v>61059.42</v>
          </cell>
        </row>
        <row r="116">
          <cell r="A116" t="str">
            <v>轻工业</v>
          </cell>
          <cell r="B116" t="str">
            <v>大型</v>
          </cell>
          <cell r="C116" t="str">
            <v>集体企业</v>
          </cell>
          <cell r="D116">
            <v>85650.38</v>
          </cell>
        </row>
        <row r="117">
          <cell r="A117" t="str">
            <v>轻工业</v>
          </cell>
          <cell r="B117" t="str">
            <v>中型</v>
          </cell>
          <cell r="C117" t="str">
            <v>港澳台商投资企业</v>
          </cell>
          <cell r="D117">
            <v>93494.33</v>
          </cell>
        </row>
        <row r="118">
          <cell r="A118" t="str">
            <v>轻工业</v>
          </cell>
          <cell r="B118" t="str">
            <v>小型</v>
          </cell>
          <cell r="C118" t="str">
            <v>国有及国有控股企业</v>
          </cell>
          <cell r="D118">
            <v>28990.73</v>
          </cell>
        </row>
        <row r="119">
          <cell r="A119" t="str">
            <v>轻工业</v>
          </cell>
          <cell r="B119" t="str">
            <v>中型</v>
          </cell>
          <cell r="C119" t="str">
            <v>港澳台商投资企业</v>
          </cell>
          <cell r="D119">
            <v>39134.300000000003</v>
          </cell>
        </row>
        <row r="120">
          <cell r="A120" t="str">
            <v>重工业</v>
          </cell>
          <cell r="B120" t="str">
            <v>中型</v>
          </cell>
          <cell r="C120" t="str">
            <v>国有及国有控股企业</v>
          </cell>
          <cell r="D120">
            <v>59100.93</v>
          </cell>
        </row>
        <row r="121">
          <cell r="A121" t="str">
            <v>重工业</v>
          </cell>
          <cell r="B121" t="str">
            <v>小型</v>
          </cell>
          <cell r="C121" t="str">
            <v>外商投资企业</v>
          </cell>
          <cell r="D121">
            <v>51346.73</v>
          </cell>
        </row>
        <row r="122">
          <cell r="A122" t="str">
            <v>轻工业</v>
          </cell>
          <cell r="B122" t="str">
            <v>小型</v>
          </cell>
          <cell r="C122" t="str">
            <v>股份有限公司</v>
          </cell>
          <cell r="D122">
            <v>97389.19</v>
          </cell>
        </row>
        <row r="123">
          <cell r="A123" t="str">
            <v>轻工业</v>
          </cell>
          <cell r="B123" t="str">
            <v>中型</v>
          </cell>
          <cell r="C123" t="str">
            <v>外商投资企业</v>
          </cell>
          <cell r="D123">
            <v>80402.77</v>
          </cell>
        </row>
        <row r="124">
          <cell r="A124" t="str">
            <v>轻工业</v>
          </cell>
          <cell r="B124" t="str">
            <v>小型</v>
          </cell>
          <cell r="C124" t="str">
            <v>股份有限公司</v>
          </cell>
          <cell r="D124">
            <v>56729.65</v>
          </cell>
        </row>
        <row r="125">
          <cell r="A125" t="str">
            <v>轻工业</v>
          </cell>
          <cell r="B125" t="str">
            <v>小型</v>
          </cell>
          <cell r="C125" t="str">
            <v>外商投资企业</v>
          </cell>
          <cell r="D125">
            <v>63038.03</v>
          </cell>
        </row>
        <row r="126">
          <cell r="A126" t="str">
            <v>轻工业</v>
          </cell>
          <cell r="B126" t="str">
            <v>大型</v>
          </cell>
          <cell r="C126" t="str">
            <v>港澳台商投资企业</v>
          </cell>
          <cell r="D126">
            <v>17631.28</v>
          </cell>
        </row>
        <row r="127">
          <cell r="A127" t="str">
            <v>轻工业</v>
          </cell>
          <cell r="B127" t="str">
            <v>大型</v>
          </cell>
          <cell r="C127" t="str">
            <v>国有及国有控股企业</v>
          </cell>
          <cell r="D127">
            <v>77979.97</v>
          </cell>
        </row>
        <row r="128">
          <cell r="A128" t="str">
            <v>轻工业</v>
          </cell>
          <cell r="B128" t="str">
            <v>大型</v>
          </cell>
          <cell r="C128" t="str">
            <v>外商投资企业</v>
          </cell>
          <cell r="D128">
            <v>62456.34</v>
          </cell>
        </row>
        <row r="129">
          <cell r="A129" t="str">
            <v>轻工业</v>
          </cell>
          <cell r="B129" t="str">
            <v>大型</v>
          </cell>
          <cell r="C129" t="str">
            <v>港澳台商投资企业</v>
          </cell>
          <cell r="D129">
            <v>4824.6000000000004</v>
          </cell>
        </row>
        <row r="130">
          <cell r="A130" t="str">
            <v>重工业</v>
          </cell>
          <cell r="B130" t="str">
            <v>小型</v>
          </cell>
          <cell r="C130" t="str">
            <v>股份有限公司</v>
          </cell>
          <cell r="D130">
            <v>3563.57</v>
          </cell>
        </row>
        <row r="131">
          <cell r="A131" t="str">
            <v>轻工业</v>
          </cell>
          <cell r="B131" t="str">
            <v>小型</v>
          </cell>
          <cell r="C131" t="str">
            <v>国有及国有控股企业</v>
          </cell>
          <cell r="D131">
            <v>18988.759999999998</v>
          </cell>
        </row>
        <row r="132">
          <cell r="A132" t="str">
            <v>重工业</v>
          </cell>
          <cell r="B132" t="str">
            <v>小型</v>
          </cell>
          <cell r="C132" t="str">
            <v>国有及国有控股企业</v>
          </cell>
          <cell r="D132">
            <v>9784.1</v>
          </cell>
        </row>
        <row r="133">
          <cell r="A133" t="str">
            <v>重工业</v>
          </cell>
          <cell r="B133" t="str">
            <v>小型</v>
          </cell>
          <cell r="C133" t="str">
            <v>港澳台商投资企业</v>
          </cell>
          <cell r="D133">
            <v>10806.28</v>
          </cell>
        </row>
        <row r="134">
          <cell r="A134" t="str">
            <v>轻工业</v>
          </cell>
          <cell r="B134" t="str">
            <v>小型</v>
          </cell>
          <cell r="C134" t="str">
            <v>外商投资企业</v>
          </cell>
          <cell r="D134">
            <v>49647.9</v>
          </cell>
        </row>
        <row r="135">
          <cell r="A135" t="str">
            <v>重工业</v>
          </cell>
          <cell r="B135" t="str">
            <v>大型</v>
          </cell>
          <cell r="C135" t="str">
            <v>国有及国有控股企业</v>
          </cell>
          <cell r="D135">
            <v>13201.48</v>
          </cell>
        </row>
        <row r="136">
          <cell r="A136" t="str">
            <v>轻工业</v>
          </cell>
          <cell r="B136" t="str">
            <v>小型</v>
          </cell>
          <cell r="C136" t="str">
            <v>港澳台商投资企业</v>
          </cell>
          <cell r="D136">
            <v>72906.03</v>
          </cell>
        </row>
        <row r="137">
          <cell r="A137" t="str">
            <v>轻工业</v>
          </cell>
          <cell r="B137" t="str">
            <v>大型</v>
          </cell>
          <cell r="C137" t="str">
            <v>股份有限公司</v>
          </cell>
          <cell r="D137">
            <v>31277.08</v>
          </cell>
        </row>
        <row r="138">
          <cell r="A138" t="str">
            <v>重工业</v>
          </cell>
          <cell r="B138" t="str">
            <v>大型</v>
          </cell>
          <cell r="C138" t="str">
            <v>集体企业</v>
          </cell>
          <cell r="D138">
            <v>93323.68</v>
          </cell>
        </row>
        <row r="139">
          <cell r="A139" t="str">
            <v>轻工业</v>
          </cell>
          <cell r="B139" t="str">
            <v>大型</v>
          </cell>
          <cell r="C139" t="str">
            <v>国有及国有控股企业</v>
          </cell>
          <cell r="D139">
            <v>52956.639999999999</v>
          </cell>
        </row>
        <row r="140">
          <cell r="A140" t="str">
            <v>重工业</v>
          </cell>
          <cell r="B140" t="str">
            <v>中型</v>
          </cell>
          <cell r="C140" t="str">
            <v>股份有限公司</v>
          </cell>
          <cell r="D140">
            <v>8260.58</v>
          </cell>
        </row>
        <row r="141">
          <cell r="A141" t="str">
            <v>轻工业</v>
          </cell>
          <cell r="B141" t="str">
            <v>中型</v>
          </cell>
          <cell r="C141" t="str">
            <v>港澳台商投资企业</v>
          </cell>
          <cell r="D141">
            <v>48322.31</v>
          </cell>
        </row>
        <row r="142">
          <cell r="A142" t="str">
            <v>重工业</v>
          </cell>
          <cell r="B142" t="str">
            <v>大型</v>
          </cell>
          <cell r="C142" t="str">
            <v>港澳台商投资企业</v>
          </cell>
          <cell r="D142">
            <v>94563.72</v>
          </cell>
        </row>
        <row r="143">
          <cell r="A143" t="str">
            <v>重工业</v>
          </cell>
          <cell r="B143" t="str">
            <v>中型</v>
          </cell>
          <cell r="C143" t="str">
            <v>国有及国有控股企业</v>
          </cell>
          <cell r="D143">
            <v>31410.19</v>
          </cell>
        </row>
        <row r="144">
          <cell r="A144" t="str">
            <v>轻工业</v>
          </cell>
          <cell r="B144" t="str">
            <v>中型</v>
          </cell>
          <cell r="C144" t="str">
            <v>国有及国有控股企业</v>
          </cell>
          <cell r="D144">
            <v>580.66</v>
          </cell>
        </row>
        <row r="145">
          <cell r="A145" t="str">
            <v>重工业</v>
          </cell>
          <cell r="B145" t="str">
            <v>大型</v>
          </cell>
          <cell r="C145" t="str">
            <v>集体企业</v>
          </cell>
          <cell r="D145">
            <v>23815.87</v>
          </cell>
        </row>
        <row r="146">
          <cell r="A146" t="str">
            <v>重工业</v>
          </cell>
          <cell r="B146" t="str">
            <v>小型</v>
          </cell>
          <cell r="C146" t="str">
            <v>外商投资企业</v>
          </cell>
          <cell r="D146">
            <v>16824.98</v>
          </cell>
        </row>
        <row r="147">
          <cell r="A147" t="str">
            <v>重工业</v>
          </cell>
          <cell r="B147" t="str">
            <v>小型</v>
          </cell>
          <cell r="C147" t="str">
            <v>国有及国有控股企业</v>
          </cell>
          <cell r="D147">
            <v>59300.17</v>
          </cell>
        </row>
        <row r="148">
          <cell r="A148" t="str">
            <v>重工业</v>
          </cell>
          <cell r="B148" t="str">
            <v>大型</v>
          </cell>
          <cell r="C148" t="str">
            <v>股份有限公司</v>
          </cell>
          <cell r="D148">
            <v>8134.72</v>
          </cell>
        </row>
        <row r="149">
          <cell r="A149" t="str">
            <v>轻工业</v>
          </cell>
          <cell r="B149" t="str">
            <v>中型</v>
          </cell>
          <cell r="C149" t="str">
            <v>集体企业</v>
          </cell>
          <cell r="D149">
            <v>12173.9</v>
          </cell>
        </row>
        <row r="150">
          <cell r="A150" t="str">
            <v>轻工业</v>
          </cell>
          <cell r="B150" t="str">
            <v>中型</v>
          </cell>
          <cell r="C150" t="str">
            <v>外商投资企业</v>
          </cell>
          <cell r="D150">
            <v>81019.95</v>
          </cell>
        </row>
        <row r="151">
          <cell r="A151" t="str">
            <v>轻工业</v>
          </cell>
          <cell r="B151" t="str">
            <v>小型</v>
          </cell>
          <cell r="C151" t="str">
            <v>港澳台商投资企业</v>
          </cell>
          <cell r="D151">
            <v>18074.650000000001</v>
          </cell>
        </row>
        <row r="152">
          <cell r="A152" t="str">
            <v>重工业</v>
          </cell>
          <cell r="B152" t="str">
            <v>小型</v>
          </cell>
          <cell r="C152" t="str">
            <v>港澳台商投资企业</v>
          </cell>
          <cell r="D152">
            <v>32319.29</v>
          </cell>
        </row>
        <row r="153">
          <cell r="A153" t="str">
            <v>重工业</v>
          </cell>
          <cell r="B153" t="str">
            <v>大型</v>
          </cell>
          <cell r="C153" t="str">
            <v>港澳台商投资企业</v>
          </cell>
          <cell r="D153">
            <v>28917.200000000001</v>
          </cell>
        </row>
        <row r="154">
          <cell r="A154" t="str">
            <v>轻工业</v>
          </cell>
          <cell r="B154" t="str">
            <v>大型</v>
          </cell>
          <cell r="C154" t="str">
            <v>集体企业</v>
          </cell>
          <cell r="D154">
            <v>16939.53</v>
          </cell>
        </row>
        <row r="155">
          <cell r="A155" t="str">
            <v>轻工业</v>
          </cell>
          <cell r="B155" t="str">
            <v>小型</v>
          </cell>
          <cell r="C155" t="str">
            <v>股份有限公司</v>
          </cell>
          <cell r="D155">
            <v>84304.69</v>
          </cell>
        </row>
        <row r="156">
          <cell r="A156" t="str">
            <v>重工业</v>
          </cell>
          <cell r="B156" t="str">
            <v>小型</v>
          </cell>
          <cell r="C156" t="str">
            <v>集体企业</v>
          </cell>
          <cell r="D156">
            <v>77487.16</v>
          </cell>
        </row>
        <row r="157">
          <cell r="A157" t="str">
            <v>轻工业</v>
          </cell>
          <cell r="B157" t="str">
            <v>小型</v>
          </cell>
          <cell r="C157" t="str">
            <v>股份有限公司</v>
          </cell>
          <cell r="D157">
            <v>22522.62</v>
          </cell>
        </row>
        <row r="158">
          <cell r="A158" t="str">
            <v>轻工业</v>
          </cell>
          <cell r="B158" t="str">
            <v>中型</v>
          </cell>
          <cell r="C158" t="str">
            <v>股份有限公司</v>
          </cell>
          <cell r="D158">
            <v>15777.65</v>
          </cell>
        </row>
        <row r="159">
          <cell r="A159" t="str">
            <v>重工业</v>
          </cell>
          <cell r="B159" t="str">
            <v>中型</v>
          </cell>
          <cell r="C159" t="str">
            <v>外商投资企业</v>
          </cell>
          <cell r="D159">
            <v>73470.55</v>
          </cell>
        </row>
        <row r="160">
          <cell r="A160" t="str">
            <v>轻工业</v>
          </cell>
          <cell r="B160" t="str">
            <v>小型</v>
          </cell>
          <cell r="C160" t="str">
            <v>国有及国有控股企业</v>
          </cell>
          <cell r="D160">
            <v>75394.3</v>
          </cell>
        </row>
        <row r="161">
          <cell r="A161" t="str">
            <v>轻工业</v>
          </cell>
          <cell r="B161" t="str">
            <v>大型</v>
          </cell>
          <cell r="C161" t="str">
            <v>港澳台商投资企业</v>
          </cell>
          <cell r="D161">
            <v>68571.53</v>
          </cell>
        </row>
        <row r="162">
          <cell r="A162" t="str">
            <v>轻工业</v>
          </cell>
          <cell r="B162" t="str">
            <v>小型</v>
          </cell>
          <cell r="C162" t="str">
            <v>国有及国有控股企业</v>
          </cell>
          <cell r="D162">
            <v>62156.88</v>
          </cell>
        </row>
        <row r="163">
          <cell r="A163" t="str">
            <v>轻工业</v>
          </cell>
          <cell r="B163" t="str">
            <v>小型</v>
          </cell>
          <cell r="C163" t="str">
            <v>外商投资企业</v>
          </cell>
          <cell r="D163">
            <v>63813.31</v>
          </cell>
        </row>
        <row r="164">
          <cell r="A164" t="str">
            <v>轻工业</v>
          </cell>
          <cell r="B164" t="str">
            <v>大型</v>
          </cell>
          <cell r="C164" t="str">
            <v>股份有限公司</v>
          </cell>
          <cell r="D164">
            <v>31616.34</v>
          </cell>
        </row>
        <row r="165">
          <cell r="A165" t="str">
            <v>轻工业</v>
          </cell>
          <cell r="B165" t="str">
            <v>大型</v>
          </cell>
          <cell r="C165" t="str">
            <v>港澳台商投资企业</v>
          </cell>
          <cell r="D165">
            <v>25192.37</v>
          </cell>
        </row>
        <row r="166">
          <cell r="A166" t="str">
            <v>轻工业</v>
          </cell>
          <cell r="B166" t="str">
            <v>中型</v>
          </cell>
          <cell r="C166" t="str">
            <v>港澳台商投资企业</v>
          </cell>
          <cell r="D166">
            <v>35425.300000000003</v>
          </cell>
        </row>
        <row r="167">
          <cell r="A167" t="str">
            <v>重工业</v>
          </cell>
          <cell r="B167" t="str">
            <v>大型</v>
          </cell>
          <cell r="C167" t="str">
            <v>港澳台商投资企业</v>
          </cell>
          <cell r="D167">
            <v>32980.089999999997</v>
          </cell>
        </row>
        <row r="168">
          <cell r="A168" t="str">
            <v>轻工业</v>
          </cell>
          <cell r="B168" t="str">
            <v>中型</v>
          </cell>
          <cell r="C168" t="str">
            <v>外商投资企业</v>
          </cell>
          <cell r="D168">
            <v>18639.7</v>
          </cell>
        </row>
        <row r="169">
          <cell r="A169" t="str">
            <v>轻工业</v>
          </cell>
          <cell r="B169" t="str">
            <v>小型</v>
          </cell>
          <cell r="C169" t="str">
            <v>国有及国有控股企业</v>
          </cell>
          <cell r="D169">
            <v>81618.259999999995</v>
          </cell>
        </row>
        <row r="170">
          <cell r="A170" t="str">
            <v>重工业</v>
          </cell>
          <cell r="B170" t="str">
            <v>中型</v>
          </cell>
          <cell r="C170" t="str">
            <v>港澳台商投资企业</v>
          </cell>
          <cell r="D170">
            <v>94020.78</v>
          </cell>
        </row>
        <row r="171">
          <cell r="A171" t="str">
            <v>轻工业</v>
          </cell>
          <cell r="B171" t="str">
            <v>小型</v>
          </cell>
          <cell r="C171" t="str">
            <v>股份有限公司</v>
          </cell>
          <cell r="D171">
            <v>99243.94</v>
          </cell>
        </row>
        <row r="172">
          <cell r="A172" t="str">
            <v>重工业</v>
          </cell>
          <cell r="B172" t="str">
            <v>小型</v>
          </cell>
          <cell r="C172" t="str">
            <v>港澳台商投资企业</v>
          </cell>
          <cell r="D172">
            <v>95850.63</v>
          </cell>
        </row>
        <row r="173">
          <cell r="A173" t="str">
            <v>轻工业</v>
          </cell>
          <cell r="B173" t="str">
            <v>大型</v>
          </cell>
          <cell r="C173" t="str">
            <v>股份有限公司</v>
          </cell>
          <cell r="D173">
            <v>70143.17</v>
          </cell>
        </row>
        <row r="174">
          <cell r="A174" t="str">
            <v>轻工业</v>
          </cell>
          <cell r="B174" t="str">
            <v>小型</v>
          </cell>
          <cell r="C174" t="str">
            <v>股份有限公司</v>
          </cell>
          <cell r="D174">
            <v>97238.79</v>
          </cell>
        </row>
        <row r="175">
          <cell r="A175" t="str">
            <v>轻工业</v>
          </cell>
          <cell r="B175" t="str">
            <v>大型</v>
          </cell>
          <cell r="C175" t="str">
            <v>国有及国有控股企业</v>
          </cell>
          <cell r="D175">
            <v>3257.32</v>
          </cell>
        </row>
        <row r="176">
          <cell r="A176" t="str">
            <v>重工业</v>
          </cell>
          <cell r="B176" t="str">
            <v>大型</v>
          </cell>
          <cell r="C176" t="str">
            <v>股份有限公司</v>
          </cell>
          <cell r="D176">
            <v>11269.99</v>
          </cell>
        </row>
        <row r="177">
          <cell r="A177" t="str">
            <v>轻工业</v>
          </cell>
          <cell r="B177" t="str">
            <v>小型</v>
          </cell>
          <cell r="C177" t="str">
            <v>股份有限公司</v>
          </cell>
          <cell r="D177">
            <v>3715.15</v>
          </cell>
        </row>
        <row r="178">
          <cell r="A178" t="str">
            <v>重工业</v>
          </cell>
          <cell r="B178" t="str">
            <v>大型</v>
          </cell>
          <cell r="C178" t="str">
            <v>港澳台商投资企业</v>
          </cell>
          <cell r="D178">
            <v>7631.13</v>
          </cell>
        </row>
        <row r="179">
          <cell r="A179" t="str">
            <v>轻工业</v>
          </cell>
          <cell r="B179" t="str">
            <v>大型</v>
          </cell>
          <cell r="C179" t="str">
            <v>集体企业</v>
          </cell>
          <cell r="D179">
            <v>66459.86</v>
          </cell>
        </row>
        <row r="180">
          <cell r="A180" t="str">
            <v>重工业</v>
          </cell>
          <cell r="B180" t="str">
            <v>小型</v>
          </cell>
          <cell r="C180" t="str">
            <v>集体企业</v>
          </cell>
          <cell r="D180">
            <v>23443.63</v>
          </cell>
        </row>
        <row r="181">
          <cell r="A181" t="str">
            <v>轻工业</v>
          </cell>
          <cell r="B181" t="str">
            <v>大型</v>
          </cell>
          <cell r="C181" t="str">
            <v>国有及国有控股企业</v>
          </cell>
          <cell r="D181">
            <v>61059.73</v>
          </cell>
        </row>
        <row r="182">
          <cell r="A182" t="str">
            <v>轻工业</v>
          </cell>
          <cell r="B182" t="str">
            <v>小型</v>
          </cell>
          <cell r="C182" t="str">
            <v>股份有限公司</v>
          </cell>
          <cell r="D182">
            <v>88757.4</v>
          </cell>
        </row>
        <row r="183">
          <cell r="A183" t="str">
            <v>重工业</v>
          </cell>
          <cell r="B183" t="str">
            <v>大型</v>
          </cell>
          <cell r="C183" t="str">
            <v>外商投资企业</v>
          </cell>
          <cell r="D183">
            <v>7536.54</v>
          </cell>
        </row>
        <row r="184">
          <cell r="A184" t="str">
            <v>重工业</v>
          </cell>
          <cell r="B184" t="str">
            <v>中型</v>
          </cell>
          <cell r="C184" t="str">
            <v>集体企业</v>
          </cell>
          <cell r="D184">
            <v>37500.01</v>
          </cell>
        </row>
        <row r="185">
          <cell r="A185" t="str">
            <v>轻工业</v>
          </cell>
          <cell r="B185" t="str">
            <v>小型</v>
          </cell>
          <cell r="C185" t="str">
            <v>集体企业</v>
          </cell>
          <cell r="D185">
            <v>8714.32</v>
          </cell>
        </row>
        <row r="186">
          <cell r="A186" t="str">
            <v>重工业</v>
          </cell>
          <cell r="B186" t="str">
            <v>中型</v>
          </cell>
          <cell r="C186" t="str">
            <v>外商投资企业</v>
          </cell>
          <cell r="D186">
            <v>4502.09</v>
          </cell>
        </row>
        <row r="187">
          <cell r="A187" t="str">
            <v>重工业</v>
          </cell>
          <cell r="B187" t="str">
            <v>大型</v>
          </cell>
          <cell r="C187" t="str">
            <v>股份有限公司</v>
          </cell>
          <cell r="D187">
            <v>36126.29</v>
          </cell>
        </row>
        <row r="188">
          <cell r="A188" t="str">
            <v>轻工业</v>
          </cell>
          <cell r="B188" t="str">
            <v>中型</v>
          </cell>
          <cell r="C188" t="str">
            <v>股份有限公司</v>
          </cell>
          <cell r="D188">
            <v>17442.73</v>
          </cell>
        </row>
        <row r="189">
          <cell r="A189" t="str">
            <v>轻工业</v>
          </cell>
          <cell r="B189" t="str">
            <v>大型</v>
          </cell>
          <cell r="C189" t="str">
            <v>股份有限公司</v>
          </cell>
          <cell r="D189">
            <v>26207.02</v>
          </cell>
        </row>
        <row r="190">
          <cell r="A190" t="str">
            <v>重工业</v>
          </cell>
          <cell r="B190" t="str">
            <v>中型</v>
          </cell>
          <cell r="C190" t="str">
            <v>国有及国有控股企业</v>
          </cell>
          <cell r="D190">
            <v>304.60000000000002</v>
          </cell>
        </row>
        <row r="191">
          <cell r="A191" t="str">
            <v>轻工业</v>
          </cell>
          <cell r="B191" t="str">
            <v>小型</v>
          </cell>
          <cell r="C191" t="str">
            <v>港澳台商投资企业</v>
          </cell>
          <cell r="D191">
            <v>12625.84</v>
          </cell>
        </row>
        <row r="192">
          <cell r="A192" t="str">
            <v>重工业</v>
          </cell>
          <cell r="B192" t="str">
            <v>小型</v>
          </cell>
          <cell r="C192" t="str">
            <v>股份有限公司</v>
          </cell>
          <cell r="D192">
            <v>19540.98</v>
          </cell>
        </row>
        <row r="193">
          <cell r="A193" t="str">
            <v>重工业</v>
          </cell>
          <cell r="B193" t="str">
            <v>大型</v>
          </cell>
          <cell r="C193" t="str">
            <v>股份有限公司</v>
          </cell>
          <cell r="D193">
            <v>33061.56</v>
          </cell>
        </row>
        <row r="194">
          <cell r="A194" t="str">
            <v>重工业</v>
          </cell>
          <cell r="B194" t="str">
            <v>中型</v>
          </cell>
          <cell r="C194" t="str">
            <v>集体企业</v>
          </cell>
          <cell r="D194">
            <v>18694.79</v>
          </cell>
        </row>
        <row r="195">
          <cell r="A195" t="str">
            <v>轻工业</v>
          </cell>
          <cell r="B195" t="str">
            <v>大型</v>
          </cell>
          <cell r="C195" t="str">
            <v>港澳台商投资企业</v>
          </cell>
          <cell r="D195">
            <v>22622.52</v>
          </cell>
        </row>
        <row r="196">
          <cell r="A196" t="str">
            <v>轻工业</v>
          </cell>
          <cell r="B196" t="str">
            <v>中型</v>
          </cell>
          <cell r="C196" t="str">
            <v>集体企业</v>
          </cell>
          <cell r="D196">
            <v>96918.51</v>
          </cell>
        </row>
        <row r="197">
          <cell r="A197" t="str">
            <v>轻工业</v>
          </cell>
          <cell r="B197" t="str">
            <v>大型</v>
          </cell>
          <cell r="C197" t="str">
            <v>股份有限公司</v>
          </cell>
          <cell r="D197">
            <v>57864.66</v>
          </cell>
        </row>
        <row r="198">
          <cell r="A198" t="str">
            <v>重工业</v>
          </cell>
          <cell r="B198" t="str">
            <v>大型</v>
          </cell>
          <cell r="C198" t="str">
            <v>港澳台商投资企业</v>
          </cell>
          <cell r="D198">
            <v>9973.5</v>
          </cell>
        </row>
        <row r="199">
          <cell r="A199" t="str">
            <v>轻工业</v>
          </cell>
          <cell r="B199" t="str">
            <v>小型</v>
          </cell>
          <cell r="C199" t="str">
            <v>外商投资企业</v>
          </cell>
          <cell r="D199">
            <v>70901.440000000002</v>
          </cell>
        </row>
        <row r="200">
          <cell r="A200" t="str">
            <v>轻工业</v>
          </cell>
          <cell r="B200" t="str">
            <v>中型</v>
          </cell>
          <cell r="C200" t="str">
            <v>外商投资企业</v>
          </cell>
          <cell r="D200">
            <v>44194.67</v>
          </cell>
        </row>
        <row r="201">
          <cell r="A201" t="str">
            <v>轻工业</v>
          </cell>
          <cell r="B201" t="str">
            <v>大型</v>
          </cell>
          <cell r="C201" t="str">
            <v>外商投资企业</v>
          </cell>
          <cell r="D201">
            <v>56968.5</v>
          </cell>
        </row>
        <row r="202">
          <cell r="A202" t="str">
            <v>重工业</v>
          </cell>
          <cell r="B202" t="str">
            <v>大型</v>
          </cell>
          <cell r="C202" t="str">
            <v>国有及国有控股企业</v>
          </cell>
          <cell r="D202">
            <v>8755.67</v>
          </cell>
        </row>
        <row r="203">
          <cell r="A203" t="str">
            <v>轻工业</v>
          </cell>
          <cell r="B203" t="str">
            <v>大型</v>
          </cell>
          <cell r="C203" t="str">
            <v>外商投资企业</v>
          </cell>
          <cell r="D203">
            <v>10524.85</v>
          </cell>
        </row>
        <row r="204">
          <cell r="A204" t="str">
            <v>轻工业</v>
          </cell>
          <cell r="B204" t="str">
            <v>中型</v>
          </cell>
          <cell r="C204" t="str">
            <v>集体企业</v>
          </cell>
          <cell r="D204">
            <v>85643.26</v>
          </cell>
        </row>
        <row r="205">
          <cell r="A205" t="str">
            <v>重工业</v>
          </cell>
          <cell r="B205" t="str">
            <v>中型</v>
          </cell>
          <cell r="C205" t="str">
            <v>股份有限公司</v>
          </cell>
          <cell r="D205">
            <v>23565.4</v>
          </cell>
        </row>
        <row r="206">
          <cell r="A206" t="str">
            <v>轻工业</v>
          </cell>
          <cell r="B206" t="str">
            <v>中型</v>
          </cell>
          <cell r="C206" t="str">
            <v>集体企业</v>
          </cell>
          <cell r="D206">
            <v>56951.03</v>
          </cell>
        </row>
        <row r="207">
          <cell r="A207" t="str">
            <v>轻工业</v>
          </cell>
          <cell r="B207" t="str">
            <v>大型</v>
          </cell>
          <cell r="C207" t="str">
            <v>集体企业</v>
          </cell>
          <cell r="D207">
            <v>37158.29</v>
          </cell>
        </row>
        <row r="208">
          <cell r="A208" t="str">
            <v>重工业</v>
          </cell>
          <cell r="B208" t="str">
            <v>小型</v>
          </cell>
          <cell r="C208" t="str">
            <v>集体企业</v>
          </cell>
          <cell r="D208">
            <v>52671.72</v>
          </cell>
        </row>
        <row r="209">
          <cell r="A209" t="str">
            <v>轻工业</v>
          </cell>
          <cell r="B209" t="str">
            <v>大型</v>
          </cell>
          <cell r="C209" t="str">
            <v>外商投资企业</v>
          </cell>
          <cell r="D209">
            <v>10074.24</v>
          </cell>
        </row>
        <row r="210">
          <cell r="A210" t="str">
            <v>重工业</v>
          </cell>
          <cell r="B210" t="str">
            <v>大型</v>
          </cell>
          <cell r="C210" t="str">
            <v>外商投资企业</v>
          </cell>
          <cell r="D210">
            <v>60277.55</v>
          </cell>
        </row>
        <row r="211">
          <cell r="A211" t="str">
            <v>重工业</v>
          </cell>
          <cell r="B211" t="str">
            <v>中型</v>
          </cell>
          <cell r="C211" t="str">
            <v>港澳台商投资企业</v>
          </cell>
          <cell r="D211">
            <v>6924.83</v>
          </cell>
        </row>
        <row r="212">
          <cell r="A212" t="str">
            <v>轻工业</v>
          </cell>
          <cell r="B212" t="str">
            <v>小型</v>
          </cell>
          <cell r="C212" t="str">
            <v>集体企业</v>
          </cell>
          <cell r="D212">
            <v>29895.54</v>
          </cell>
        </row>
        <row r="213">
          <cell r="A213" t="str">
            <v>重工业</v>
          </cell>
          <cell r="B213" t="str">
            <v>小型</v>
          </cell>
          <cell r="C213" t="str">
            <v>集体企业</v>
          </cell>
          <cell r="D213">
            <v>25210.48</v>
          </cell>
        </row>
        <row r="214">
          <cell r="A214" t="str">
            <v>重工业</v>
          </cell>
          <cell r="B214" t="str">
            <v>大型</v>
          </cell>
          <cell r="C214" t="str">
            <v>集体企业</v>
          </cell>
          <cell r="D214">
            <v>13214.57</v>
          </cell>
        </row>
        <row r="215">
          <cell r="A215" t="str">
            <v>重工业</v>
          </cell>
          <cell r="B215" t="str">
            <v>小型</v>
          </cell>
          <cell r="C215" t="str">
            <v>港澳台商投资企业</v>
          </cell>
          <cell r="D215">
            <v>1382.63</v>
          </cell>
        </row>
        <row r="216">
          <cell r="A216" t="str">
            <v>轻工业</v>
          </cell>
          <cell r="B216" t="str">
            <v>大型</v>
          </cell>
          <cell r="C216" t="str">
            <v>外商投资企业</v>
          </cell>
          <cell r="D216">
            <v>99979.1</v>
          </cell>
        </row>
        <row r="217">
          <cell r="A217" t="str">
            <v>重工业</v>
          </cell>
          <cell r="B217" t="str">
            <v>中型</v>
          </cell>
          <cell r="C217" t="str">
            <v>股份有限公司</v>
          </cell>
          <cell r="D217">
            <v>15861.79</v>
          </cell>
        </row>
        <row r="218">
          <cell r="A218" t="str">
            <v>轻工业</v>
          </cell>
          <cell r="B218" t="str">
            <v>小型</v>
          </cell>
          <cell r="C218" t="str">
            <v>港澳台商投资企业</v>
          </cell>
          <cell r="D218">
            <v>99806.44</v>
          </cell>
        </row>
        <row r="219">
          <cell r="A219" t="str">
            <v>轻工业</v>
          </cell>
          <cell r="B219" t="str">
            <v>中型</v>
          </cell>
          <cell r="C219" t="str">
            <v>国有及国有控股企业</v>
          </cell>
          <cell r="D219">
            <v>20138.88</v>
          </cell>
        </row>
        <row r="220">
          <cell r="A220" t="str">
            <v>轻工业</v>
          </cell>
          <cell r="B220" t="str">
            <v>小型</v>
          </cell>
          <cell r="C220" t="str">
            <v>外商投资企业</v>
          </cell>
          <cell r="D220">
            <v>5045.21</v>
          </cell>
        </row>
        <row r="221">
          <cell r="A221" t="str">
            <v>轻工业</v>
          </cell>
          <cell r="B221" t="str">
            <v>大型</v>
          </cell>
          <cell r="C221" t="str">
            <v>国有及国有控股企业</v>
          </cell>
          <cell r="D221">
            <v>70098.09</v>
          </cell>
        </row>
        <row r="222">
          <cell r="A222" t="str">
            <v>轻工业</v>
          </cell>
          <cell r="B222" t="str">
            <v>中型</v>
          </cell>
          <cell r="C222" t="str">
            <v>港澳台商投资企业</v>
          </cell>
          <cell r="D222">
            <v>54484.36</v>
          </cell>
        </row>
        <row r="223">
          <cell r="A223" t="str">
            <v>重工业</v>
          </cell>
          <cell r="B223" t="str">
            <v>小型</v>
          </cell>
          <cell r="C223" t="str">
            <v>股份有限公司</v>
          </cell>
          <cell r="D223">
            <v>12009.02</v>
          </cell>
        </row>
        <row r="224">
          <cell r="A224" t="str">
            <v>轻工业</v>
          </cell>
          <cell r="B224" t="str">
            <v>中型</v>
          </cell>
          <cell r="C224" t="str">
            <v>外商投资企业</v>
          </cell>
          <cell r="D224">
            <v>61718.66</v>
          </cell>
        </row>
        <row r="225">
          <cell r="A225" t="str">
            <v>重工业</v>
          </cell>
          <cell r="B225" t="str">
            <v>中型</v>
          </cell>
          <cell r="C225" t="str">
            <v>股份有限公司</v>
          </cell>
          <cell r="D225">
            <v>60083.31</v>
          </cell>
        </row>
        <row r="226">
          <cell r="A226" t="str">
            <v>重工业</v>
          </cell>
          <cell r="B226" t="str">
            <v>小型</v>
          </cell>
          <cell r="C226" t="str">
            <v>国有及国有控股企业</v>
          </cell>
          <cell r="D226">
            <v>99314.23</v>
          </cell>
        </row>
        <row r="227">
          <cell r="A227" t="str">
            <v>重工业</v>
          </cell>
          <cell r="B227" t="str">
            <v>小型</v>
          </cell>
          <cell r="C227" t="str">
            <v>国有及国有控股企业</v>
          </cell>
          <cell r="D227">
            <v>86162.99</v>
          </cell>
        </row>
        <row r="228">
          <cell r="A228" t="str">
            <v>轻工业</v>
          </cell>
          <cell r="B228" t="str">
            <v>小型</v>
          </cell>
          <cell r="C228" t="str">
            <v>国有及国有控股企业</v>
          </cell>
          <cell r="D228">
            <v>27837.48</v>
          </cell>
        </row>
        <row r="229">
          <cell r="A229" t="str">
            <v>轻工业</v>
          </cell>
          <cell r="B229" t="str">
            <v>中型</v>
          </cell>
          <cell r="C229" t="str">
            <v>股份有限公司</v>
          </cell>
          <cell r="D229">
            <v>13039.96</v>
          </cell>
        </row>
        <row r="230">
          <cell r="A230" t="str">
            <v>重工业</v>
          </cell>
          <cell r="B230" t="str">
            <v>小型</v>
          </cell>
          <cell r="C230" t="str">
            <v>集体企业</v>
          </cell>
          <cell r="D230">
            <v>86567.75</v>
          </cell>
        </row>
        <row r="231">
          <cell r="A231" t="str">
            <v>重工业</v>
          </cell>
          <cell r="B231" t="str">
            <v>大型</v>
          </cell>
          <cell r="C231" t="str">
            <v>股份有限公司</v>
          </cell>
          <cell r="D231">
            <v>3034.29</v>
          </cell>
        </row>
        <row r="232">
          <cell r="A232" t="str">
            <v>重工业</v>
          </cell>
          <cell r="B232" t="str">
            <v>小型</v>
          </cell>
          <cell r="C232" t="str">
            <v>港澳台商投资企业</v>
          </cell>
          <cell r="D232">
            <v>20865.310000000001</v>
          </cell>
        </row>
        <row r="233">
          <cell r="A233" t="str">
            <v>重工业</v>
          </cell>
          <cell r="B233" t="str">
            <v>小型</v>
          </cell>
          <cell r="C233" t="str">
            <v>港澳台商投资企业</v>
          </cell>
          <cell r="D233">
            <v>39349.550000000003</v>
          </cell>
        </row>
        <row r="234">
          <cell r="A234" t="str">
            <v>轻工业</v>
          </cell>
          <cell r="B234" t="str">
            <v>中型</v>
          </cell>
          <cell r="C234" t="str">
            <v>国有及国有控股企业</v>
          </cell>
          <cell r="D234">
            <v>73020.679999999993</v>
          </cell>
        </row>
        <row r="235">
          <cell r="A235" t="str">
            <v>轻工业</v>
          </cell>
          <cell r="B235" t="str">
            <v>大型</v>
          </cell>
          <cell r="C235" t="str">
            <v>港澳台商投资企业</v>
          </cell>
          <cell r="D235">
            <v>57212.17</v>
          </cell>
        </row>
        <row r="236">
          <cell r="A236" t="str">
            <v>重工业</v>
          </cell>
          <cell r="B236" t="str">
            <v>中型</v>
          </cell>
          <cell r="C236" t="str">
            <v>集体企业</v>
          </cell>
          <cell r="D236">
            <v>1843.53</v>
          </cell>
        </row>
        <row r="237">
          <cell r="A237" t="str">
            <v>轻工业</v>
          </cell>
          <cell r="B237" t="str">
            <v>小型</v>
          </cell>
          <cell r="C237" t="str">
            <v>集体企业</v>
          </cell>
          <cell r="D237">
            <v>26450.97</v>
          </cell>
        </row>
        <row r="238">
          <cell r="A238" t="str">
            <v>轻工业</v>
          </cell>
          <cell r="B238" t="str">
            <v>大型</v>
          </cell>
          <cell r="C238" t="str">
            <v>外商投资企业</v>
          </cell>
          <cell r="D238">
            <v>96150.02</v>
          </cell>
        </row>
        <row r="239">
          <cell r="A239" t="str">
            <v>轻工业</v>
          </cell>
          <cell r="B239" t="str">
            <v>大型</v>
          </cell>
          <cell r="C239" t="str">
            <v>外商投资企业</v>
          </cell>
          <cell r="D239">
            <v>10453.82</v>
          </cell>
        </row>
        <row r="240">
          <cell r="A240" t="str">
            <v>重工业</v>
          </cell>
          <cell r="B240" t="str">
            <v>大型</v>
          </cell>
          <cell r="C240" t="str">
            <v>港澳台商投资企业</v>
          </cell>
          <cell r="D240">
            <v>88072.17</v>
          </cell>
        </row>
        <row r="241">
          <cell r="A241" t="str">
            <v>轻工业</v>
          </cell>
          <cell r="B241" t="str">
            <v>大型</v>
          </cell>
          <cell r="C241" t="str">
            <v>集体企业</v>
          </cell>
          <cell r="D241">
            <v>77933.119999999995</v>
          </cell>
        </row>
        <row r="242">
          <cell r="A242" t="str">
            <v>轻工业</v>
          </cell>
          <cell r="B242" t="str">
            <v>中型</v>
          </cell>
          <cell r="C242" t="str">
            <v>集体企业</v>
          </cell>
          <cell r="D242">
            <v>2344.62</v>
          </cell>
        </row>
        <row r="243">
          <cell r="A243" t="str">
            <v>轻工业</v>
          </cell>
          <cell r="B243" t="str">
            <v>小型</v>
          </cell>
          <cell r="C243" t="str">
            <v>集体企业</v>
          </cell>
          <cell r="D243">
            <v>47647.46</v>
          </cell>
        </row>
        <row r="244">
          <cell r="A244" t="str">
            <v>轻工业</v>
          </cell>
          <cell r="B244" t="str">
            <v>中型</v>
          </cell>
          <cell r="C244" t="str">
            <v>港澳台商投资企业</v>
          </cell>
          <cell r="D244">
            <v>66886.41</v>
          </cell>
        </row>
        <row r="245">
          <cell r="A245" t="str">
            <v>重工业</v>
          </cell>
          <cell r="B245" t="str">
            <v>小型</v>
          </cell>
          <cell r="C245" t="str">
            <v>股份有限公司</v>
          </cell>
          <cell r="D245">
            <v>12525.25</v>
          </cell>
        </row>
        <row r="246">
          <cell r="A246" t="str">
            <v>重工业</v>
          </cell>
          <cell r="B246" t="str">
            <v>小型</v>
          </cell>
          <cell r="C246" t="str">
            <v>港澳台商投资企业</v>
          </cell>
          <cell r="D246">
            <v>31589.84</v>
          </cell>
        </row>
        <row r="247">
          <cell r="A247" t="str">
            <v>重工业</v>
          </cell>
          <cell r="B247" t="str">
            <v>中型</v>
          </cell>
          <cell r="C247" t="str">
            <v>集体企业</v>
          </cell>
          <cell r="D247">
            <v>64906.65</v>
          </cell>
        </row>
        <row r="248">
          <cell r="A248" t="str">
            <v>重工业</v>
          </cell>
          <cell r="B248" t="str">
            <v>小型</v>
          </cell>
          <cell r="C248" t="str">
            <v>港澳台商投资企业</v>
          </cell>
          <cell r="D248">
            <v>69349.19</v>
          </cell>
        </row>
        <row r="249">
          <cell r="A249" t="str">
            <v>重工业</v>
          </cell>
          <cell r="B249" t="str">
            <v>中型</v>
          </cell>
          <cell r="C249" t="str">
            <v>国有及国有控股企业</v>
          </cell>
          <cell r="D249">
            <v>99499.65</v>
          </cell>
        </row>
        <row r="250">
          <cell r="A250" t="str">
            <v>轻工业</v>
          </cell>
          <cell r="B250" t="str">
            <v>大型</v>
          </cell>
          <cell r="C250" t="str">
            <v>股份有限公司</v>
          </cell>
          <cell r="D250">
            <v>7161.55</v>
          </cell>
        </row>
        <row r="251">
          <cell r="A251" t="str">
            <v>轻工业</v>
          </cell>
          <cell r="B251" t="str">
            <v>中型</v>
          </cell>
          <cell r="C251" t="str">
            <v>集体企业</v>
          </cell>
          <cell r="D251">
            <v>54678.13</v>
          </cell>
        </row>
      </sheetData>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须知"/>
      <sheetName val="第1题"/>
      <sheetName val="第2题"/>
      <sheetName val="第3题"/>
      <sheetName val="第4题"/>
      <sheetName val="第5题"/>
      <sheetName val="第5题透视表"/>
      <sheetName val="第5题控制"/>
      <sheetName val="第6题"/>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3题"/>
      <sheetName val="第4题"/>
      <sheetName val="第5题"/>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事项"/>
      <sheetName val="第1题"/>
      <sheetName val="第1题图片"/>
      <sheetName val="第2题"/>
      <sheetName val="第2题图形"/>
      <sheetName val="第2题Query图片"/>
      <sheetName val="第2题透视表"/>
      <sheetName val="第3题"/>
      <sheetName val="第4题"/>
      <sheetName val="第5题"/>
      <sheetName val="第5题图形"/>
      <sheetName val="第6题"/>
      <sheetName val="第6题图形"/>
      <sheetName val="第7题"/>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1"/>
      <sheetName val="第1题"/>
      <sheetName val="第2题"/>
      <sheetName val="第3题"/>
      <sheetName val="第4题"/>
      <sheetName val="第5题"/>
      <sheetName val="第6题"/>
      <sheetName val="第7题"/>
    </sheetNames>
    <sheetDataSet>
      <sheetData sheetId="0"/>
      <sheetData sheetId="1">
        <row r="2">
          <cell r="A2">
            <v>1</v>
          </cell>
          <cell r="C2">
            <v>1</v>
          </cell>
          <cell r="D2">
            <v>60</v>
          </cell>
          <cell r="J2">
            <v>37.6565235163336</v>
          </cell>
        </row>
        <row r="3">
          <cell r="A3">
            <v>2</v>
          </cell>
          <cell r="C3">
            <v>2</v>
          </cell>
          <cell r="D3">
            <v>20</v>
          </cell>
          <cell r="J3">
            <v>23.721501027926902</v>
          </cell>
        </row>
        <row r="4">
          <cell r="A4">
            <v>3</v>
          </cell>
          <cell r="C4">
            <v>3</v>
          </cell>
          <cell r="D4">
            <v>40</v>
          </cell>
          <cell r="J4">
            <v>30.523191610360499</v>
          </cell>
        </row>
        <row r="5">
          <cell r="A5">
            <v>4</v>
          </cell>
          <cell r="C5">
            <v>4</v>
          </cell>
          <cell r="D5">
            <v>70</v>
          </cell>
          <cell r="J5">
            <v>74.536612410195303</v>
          </cell>
        </row>
        <row r="6">
          <cell r="A6">
            <v>5</v>
          </cell>
          <cell r="C6">
            <v>1</v>
          </cell>
          <cell r="D6">
            <v>100</v>
          </cell>
          <cell r="J6">
            <v>90.942746358235894</v>
          </cell>
        </row>
        <row r="7">
          <cell r="A7">
            <v>6</v>
          </cell>
          <cell r="C7">
            <v>2</v>
          </cell>
          <cell r="D7">
            <v>30</v>
          </cell>
          <cell r="J7">
            <v>48.517044702585103</v>
          </cell>
        </row>
        <row r="8">
          <cell r="A8">
            <v>7</v>
          </cell>
          <cell r="C8">
            <v>3</v>
          </cell>
          <cell r="D8">
            <v>50</v>
          </cell>
          <cell r="J8">
            <v>55.818289966395298</v>
          </cell>
        </row>
        <row r="9">
          <cell r="A9">
            <v>8</v>
          </cell>
          <cell r="C9">
            <v>4</v>
          </cell>
          <cell r="D9">
            <v>140</v>
          </cell>
          <cell r="J9">
            <v>125.70530108432099</v>
          </cell>
        </row>
        <row r="10">
          <cell r="A10">
            <v>9</v>
          </cell>
          <cell r="C10">
            <v>1</v>
          </cell>
          <cell r="D10">
            <v>120</v>
          </cell>
          <cell r="J10">
            <v>144.22896920013801</v>
          </cell>
        </row>
        <row r="11">
          <cell r="A11">
            <v>10</v>
          </cell>
          <cell r="C11">
            <v>2</v>
          </cell>
          <cell r="D11">
            <v>90</v>
          </cell>
          <cell r="J11">
            <v>73.312588377243202</v>
          </cell>
        </row>
        <row r="12">
          <cell r="A12">
            <v>11</v>
          </cell>
          <cell r="C12">
            <v>3</v>
          </cell>
          <cell r="D12">
            <v>70</v>
          </cell>
          <cell r="J12">
            <v>81.113388322430197</v>
          </cell>
        </row>
        <row r="13">
          <cell r="A13">
            <v>12</v>
          </cell>
          <cell r="C13">
            <v>4</v>
          </cell>
          <cell r="D13">
            <v>160</v>
          </cell>
          <cell r="J13">
            <v>176.87398975844599</v>
          </cell>
        </row>
        <row r="14">
          <cell r="A14">
            <v>13</v>
          </cell>
          <cell r="C14">
            <v>1</v>
          </cell>
          <cell r="D14">
            <v>180</v>
          </cell>
          <cell r="J14">
            <v>197.51519204204101</v>
          </cell>
        </row>
        <row r="15">
          <cell r="A15">
            <v>14</v>
          </cell>
          <cell r="C15">
            <v>2</v>
          </cell>
          <cell r="D15">
            <v>100</v>
          </cell>
          <cell r="J15">
            <v>98.108132051901407</v>
          </cell>
        </row>
        <row r="16">
          <cell r="A16">
            <v>15</v>
          </cell>
          <cell r="C16">
            <v>3</v>
          </cell>
          <cell r="D16">
            <v>130</v>
          </cell>
          <cell r="J16">
            <v>106.408486678465</v>
          </cell>
        </row>
        <row r="17">
          <cell r="A17">
            <v>16</v>
          </cell>
          <cell r="C17">
            <v>4</v>
          </cell>
          <cell r="D17">
            <v>220</v>
          </cell>
          <cell r="J17">
            <v>228.04267843257099</v>
          </cell>
        </row>
        <row r="18">
          <cell r="A18">
            <v>17</v>
          </cell>
          <cell r="J18">
            <v>250.80141488394301</v>
          </cell>
        </row>
        <row r="19">
          <cell r="A19">
            <v>18</v>
          </cell>
          <cell r="J19">
            <v>122.90367572656</v>
          </cell>
        </row>
        <row r="20">
          <cell r="A20">
            <v>19</v>
          </cell>
          <cell r="J20">
            <v>131.70358503450001</v>
          </cell>
        </row>
        <row r="21">
          <cell r="A21">
            <v>20</v>
          </cell>
          <cell r="J21">
            <v>279.211367106696</v>
          </cell>
        </row>
      </sheetData>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2.bin"/><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6EF3F-C553-49ED-B43D-923BC4CC17F2}">
  <dimension ref="A1:M21"/>
  <sheetViews>
    <sheetView workbookViewId="0">
      <selection activeCell="M18" sqref="M18"/>
    </sheetView>
  </sheetViews>
  <sheetFormatPr defaultColWidth="9" defaultRowHeight="14.4" x14ac:dyDescent="0.25"/>
  <cols>
    <col min="1" max="1" width="3.44140625" style="15" customWidth="1"/>
    <col min="2" max="2" width="3.109375" style="15" customWidth="1"/>
    <col min="3" max="3" width="3.6640625" style="15" customWidth="1"/>
    <col min="4" max="4" width="4.88671875" style="15" customWidth="1"/>
    <col min="5" max="5" width="9.21875" style="15" customWidth="1"/>
    <col min="6" max="6" width="10" style="15" customWidth="1"/>
    <col min="7" max="7" width="6.88671875" style="15" customWidth="1"/>
    <col min="8" max="8" width="10.44140625" style="15" customWidth="1"/>
    <col min="9" max="9" width="7.6640625" style="15" customWidth="1"/>
    <col min="10" max="10" width="7.77734375" style="15" customWidth="1"/>
    <col min="11" max="11" width="1.77734375" style="15" customWidth="1"/>
    <col min="12" max="12" width="3.77734375" style="15" customWidth="1"/>
    <col min="13" max="13" width="8.88671875" style="15" customWidth="1"/>
    <col min="14" max="14" width="1.77734375" style="15" customWidth="1"/>
    <col min="15" max="15" width="7.21875" style="15" customWidth="1"/>
    <col min="16" max="16" width="7.77734375" style="15" customWidth="1"/>
    <col min="17" max="256" width="9" style="15"/>
    <col min="257" max="257" width="3.44140625" style="15" customWidth="1"/>
    <col min="258" max="258" width="3.109375" style="15" customWidth="1"/>
    <col min="259" max="259" width="3.6640625" style="15" customWidth="1"/>
    <col min="260" max="260" width="4.88671875" style="15" customWidth="1"/>
    <col min="261" max="261" width="9.21875" style="15" customWidth="1"/>
    <col min="262" max="262" width="10" style="15" customWidth="1"/>
    <col min="263" max="263" width="6.88671875" style="15" customWidth="1"/>
    <col min="264" max="264" width="10.44140625" style="15" customWidth="1"/>
    <col min="265" max="265" width="7.6640625" style="15" customWidth="1"/>
    <col min="266" max="266" width="7.77734375" style="15" customWidth="1"/>
    <col min="267" max="267" width="1.77734375" style="15" customWidth="1"/>
    <col min="268" max="268" width="3.77734375" style="15" customWidth="1"/>
    <col min="269" max="269" width="8.88671875" style="15" customWidth="1"/>
    <col min="270" max="270" width="1.77734375" style="15" customWidth="1"/>
    <col min="271" max="271" width="7.21875" style="15" customWidth="1"/>
    <col min="272" max="272" width="7.77734375" style="15" customWidth="1"/>
    <col min="273" max="512" width="9" style="15"/>
    <col min="513" max="513" width="3.44140625" style="15" customWidth="1"/>
    <col min="514" max="514" width="3.109375" style="15" customWidth="1"/>
    <col min="515" max="515" width="3.6640625" style="15" customWidth="1"/>
    <col min="516" max="516" width="4.88671875" style="15" customWidth="1"/>
    <col min="517" max="517" width="9.21875" style="15" customWidth="1"/>
    <col min="518" max="518" width="10" style="15" customWidth="1"/>
    <col min="519" max="519" width="6.88671875" style="15" customWidth="1"/>
    <col min="520" max="520" width="10.44140625" style="15" customWidth="1"/>
    <col min="521" max="521" width="7.6640625" style="15" customWidth="1"/>
    <col min="522" max="522" width="7.77734375" style="15" customWidth="1"/>
    <col min="523" max="523" width="1.77734375" style="15" customWidth="1"/>
    <col min="524" max="524" width="3.77734375" style="15" customWidth="1"/>
    <col min="525" max="525" width="8.88671875" style="15" customWidth="1"/>
    <col min="526" max="526" width="1.77734375" style="15" customWidth="1"/>
    <col min="527" max="527" width="7.21875" style="15" customWidth="1"/>
    <col min="528" max="528" width="7.77734375" style="15" customWidth="1"/>
    <col min="529" max="768" width="9" style="15"/>
    <col min="769" max="769" width="3.44140625" style="15" customWidth="1"/>
    <col min="770" max="770" width="3.109375" style="15" customWidth="1"/>
    <col min="771" max="771" width="3.6640625" style="15" customWidth="1"/>
    <col min="772" max="772" width="4.88671875" style="15" customWidth="1"/>
    <col min="773" max="773" width="9.21875" style="15" customWidth="1"/>
    <col min="774" max="774" width="10" style="15" customWidth="1"/>
    <col min="775" max="775" width="6.88671875" style="15" customWidth="1"/>
    <col min="776" max="776" width="10.44140625" style="15" customWidth="1"/>
    <col min="777" max="777" width="7.6640625" style="15" customWidth="1"/>
    <col min="778" max="778" width="7.77734375" style="15" customWidth="1"/>
    <col min="779" max="779" width="1.77734375" style="15" customWidth="1"/>
    <col min="780" max="780" width="3.77734375" style="15" customWidth="1"/>
    <col min="781" max="781" width="8.88671875" style="15" customWidth="1"/>
    <col min="782" max="782" width="1.77734375" style="15" customWidth="1"/>
    <col min="783" max="783" width="7.21875" style="15" customWidth="1"/>
    <col min="784" max="784" width="7.77734375" style="15" customWidth="1"/>
    <col min="785" max="1024" width="9" style="15"/>
    <col min="1025" max="1025" width="3.44140625" style="15" customWidth="1"/>
    <col min="1026" max="1026" width="3.109375" style="15" customWidth="1"/>
    <col min="1027" max="1027" width="3.6640625" style="15" customWidth="1"/>
    <col min="1028" max="1028" width="4.88671875" style="15" customWidth="1"/>
    <col min="1029" max="1029" width="9.21875" style="15" customWidth="1"/>
    <col min="1030" max="1030" width="10" style="15" customWidth="1"/>
    <col min="1031" max="1031" width="6.88671875" style="15" customWidth="1"/>
    <col min="1032" max="1032" width="10.44140625" style="15" customWidth="1"/>
    <col min="1033" max="1033" width="7.6640625" style="15" customWidth="1"/>
    <col min="1034" max="1034" width="7.77734375" style="15" customWidth="1"/>
    <col min="1035" max="1035" width="1.77734375" style="15" customWidth="1"/>
    <col min="1036" max="1036" width="3.77734375" style="15" customWidth="1"/>
    <col min="1037" max="1037" width="8.88671875" style="15" customWidth="1"/>
    <col min="1038" max="1038" width="1.77734375" style="15" customWidth="1"/>
    <col min="1039" max="1039" width="7.21875" style="15" customWidth="1"/>
    <col min="1040" max="1040" width="7.77734375" style="15" customWidth="1"/>
    <col min="1041" max="1280" width="9" style="15"/>
    <col min="1281" max="1281" width="3.44140625" style="15" customWidth="1"/>
    <col min="1282" max="1282" width="3.109375" style="15" customWidth="1"/>
    <col min="1283" max="1283" width="3.6640625" style="15" customWidth="1"/>
    <col min="1284" max="1284" width="4.88671875" style="15" customWidth="1"/>
    <col min="1285" max="1285" width="9.21875" style="15" customWidth="1"/>
    <col min="1286" max="1286" width="10" style="15" customWidth="1"/>
    <col min="1287" max="1287" width="6.88671875" style="15" customWidth="1"/>
    <col min="1288" max="1288" width="10.44140625" style="15" customWidth="1"/>
    <col min="1289" max="1289" width="7.6640625" style="15" customWidth="1"/>
    <col min="1290" max="1290" width="7.77734375" style="15" customWidth="1"/>
    <col min="1291" max="1291" width="1.77734375" style="15" customWidth="1"/>
    <col min="1292" max="1292" width="3.77734375" style="15" customWidth="1"/>
    <col min="1293" max="1293" width="8.88671875" style="15" customWidth="1"/>
    <col min="1294" max="1294" width="1.77734375" style="15" customWidth="1"/>
    <col min="1295" max="1295" width="7.21875" style="15" customWidth="1"/>
    <col min="1296" max="1296" width="7.77734375" style="15" customWidth="1"/>
    <col min="1297" max="1536" width="9" style="15"/>
    <col min="1537" max="1537" width="3.44140625" style="15" customWidth="1"/>
    <col min="1538" max="1538" width="3.109375" style="15" customWidth="1"/>
    <col min="1539" max="1539" width="3.6640625" style="15" customWidth="1"/>
    <col min="1540" max="1540" width="4.88671875" style="15" customWidth="1"/>
    <col min="1541" max="1541" width="9.21875" style="15" customWidth="1"/>
    <col min="1542" max="1542" width="10" style="15" customWidth="1"/>
    <col min="1543" max="1543" width="6.88671875" style="15" customWidth="1"/>
    <col min="1544" max="1544" width="10.44140625" style="15" customWidth="1"/>
    <col min="1545" max="1545" width="7.6640625" style="15" customWidth="1"/>
    <col min="1546" max="1546" width="7.77734375" style="15" customWidth="1"/>
    <col min="1547" max="1547" width="1.77734375" style="15" customWidth="1"/>
    <col min="1548" max="1548" width="3.77734375" style="15" customWidth="1"/>
    <col min="1549" max="1549" width="8.88671875" style="15" customWidth="1"/>
    <col min="1550" max="1550" width="1.77734375" style="15" customWidth="1"/>
    <col min="1551" max="1551" width="7.21875" style="15" customWidth="1"/>
    <col min="1552" max="1552" width="7.77734375" style="15" customWidth="1"/>
    <col min="1553" max="1792" width="9" style="15"/>
    <col min="1793" max="1793" width="3.44140625" style="15" customWidth="1"/>
    <col min="1794" max="1794" width="3.109375" style="15" customWidth="1"/>
    <col min="1795" max="1795" width="3.6640625" style="15" customWidth="1"/>
    <col min="1796" max="1796" width="4.88671875" style="15" customWidth="1"/>
    <col min="1797" max="1797" width="9.21875" style="15" customWidth="1"/>
    <col min="1798" max="1798" width="10" style="15" customWidth="1"/>
    <col min="1799" max="1799" width="6.88671875" style="15" customWidth="1"/>
    <col min="1800" max="1800" width="10.44140625" style="15" customWidth="1"/>
    <col min="1801" max="1801" width="7.6640625" style="15" customWidth="1"/>
    <col min="1802" max="1802" width="7.77734375" style="15" customWidth="1"/>
    <col min="1803" max="1803" width="1.77734375" style="15" customWidth="1"/>
    <col min="1804" max="1804" width="3.77734375" style="15" customWidth="1"/>
    <col min="1805" max="1805" width="8.88671875" style="15" customWidth="1"/>
    <col min="1806" max="1806" width="1.77734375" style="15" customWidth="1"/>
    <col min="1807" max="1807" width="7.21875" style="15" customWidth="1"/>
    <col min="1808" max="1808" width="7.77734375" style="15" customWidth="1"/>
    <col min="1809" max="2048" width="9" style="15"/>
    <col min="2049" max="2049" width="3.44140625" style="15" customWidth="1"/>
    <col min="2050" max="2050" width="3.109375" style="15" customWidth="1"/>
    <col min="2051" max="2051" width="3.6640625" style="15" customWidth="1"/>
    <col min="2052" max="2052" width="4.88671875" style="15" customWidth="1"/>
    <col min="2053" max="2053" width="9.21875" style="15" customWidth="1"/>
    <col min="2054" max="2054" width="10" style="15" customWidth="1"/>
    <col min="2055" max="2055" width="6.88671875" style="15" customWidth="1"/>
    <col min="2056" max="2056" width="10.44140625" style="15" customWidth="1"/>
    <col min="2057" max="2057" width="7.6640625" style="15" customWidth="1"/>
    <col min="2058" max="2058" width="7.77734375" style="15" customWidth="1"/>
    <col min="2059" max="2059" width="1.77734375" style="15" customWidth="1"/>
    <col min="2060" max="2060" width="3.77734375" style="15" customWidth="1"/>
    <col min="2061" max="2061" width="8.88671875" style="15" customWidth="1"/>
    <col min="2062" max="2062" width="1.77734375" style="15" customWidth="1"/>
    <col min="2063" max="2063" width="7.21875" style="15" customWidth="1"/>
    <col min="2064" max="2064" width="7.77734375" style="15" customWidth="1"/>
    <col min="2065" max="2304" width="9" style="15"/>
    <col min="2305" max="2305" width="3.44140625" style="15" customWidth="1"/>
    <col min="2306" max="2306" width="3.109375" style="15" customWidth="1"/>
    <col min="2307" max="2307" width="3.6640625" style="15" customWidth="1"/>
    <col min="2308" max="2308" width="4.88671875" style="15" customWidth="1"/>
    <col min="2309" max="2309" width="9.21875" style="15" customWidth="1"/>
    <col min="2310" max="2310" width="10" style="15" customWidth="1"/>
    <col min="2311" max="2311" width="6.88671875" style="15" customWidth="1"/>
    <col min="2312" max="2312" width="10.44140625" style="15" customWidth="1"/>
    <col min="2313" max="2313" width="7.6640625" style="15" customWidth="1"/>
    <col min="2314" max="2314" width="7.77734375" style="15" customWidth="1"/>
    <col min="2315" max="2315" width="1.77734375" style="15" customWidth="1"/>
    <col min="2316" max="2316" width="3.77734375" style="15" customWidth="1"/>
    <col min="2317" max="2317" width="8.88671875" style="15" customWidth="1"/>
    <col min="2318" max="2318" width="1.77734375" style="15" customWidth="1"/>
    <col min="2319" max="2319" width="7.21875" style="15" customWidth="1"/>
    <col min="2320" max="2320" width="7.77734375" style="15" customWidth="1"/>
    <col min="2321" max="2560" width="9" style="15"/>
    <col min="2561" max="2561" width="3.44140625" style="15" customWidth="1"/>
    <col min="2562" max="2562" width="3.109375" style="15" customWidth="1"/>
    <col min="2563" max="2563" width="3.6640625" style="15" customWidth="1"/>
    <col min="2564" max="2564" width="4.88671875" style="15" customWidth="1"/>
    <col min="2565" max="2565" width="9.21875" style="15" customWidth="1"/>
    <col min="2566" max="2566" width="10" style="15" customWidth="1"/>
    <col min="2567" max="2567" width="6.88671875" style="15" customWidth="1"/>
    <col min="2568" max="2568" width="10.44140625" style="15" customWidth="1"/>
    <col min="2569" max="2569" width="7.6640625" style="15" customWidth="1"/>
    <col min="2570" max="2570" width="7.77734375" style="15" customWidth="1"/>
    <col min="2571" max="2571" width="1.77734375" style="15" customWidth="1"/>
    <col min="2572" max="2572" width="3.77734375" style="15" customWidth="1"/>
    <col min="2573" max="2573" width="8.88671875" style="15" customWidth="1"/>
    <col min="2574" max="2574" width="1.77734375" style="15" customWidth="1"/>
    <col min="2575" max="2575" width="7.21875" style="15" customWidth="1"/>
    <col min="2576" max="2576" width="7.77734375" style="15" customWidth="1"/>
    <col min="2577" max="2816" width="9" style="15"/>
    <col min="2817" max="2817" width="3.44140625" style="15" customWidth="1"/>
    <col min="2818" max="2818" width="3.109375" style="15" customWidth="1"/>
    <col min="2819" max="2819" width="3.6640625" style="15" customWidth="1"/>
    <col min="2820" max="2820" width="4.88671875" style="15" customWidth="1"/>
    <col min="2821" max="2821" width="9.21875" style="15" customWidth="1"/>
    <col min="2822" max="2822" width="10" style="15" customWidth="1"/>
    <col min="2823" max="2823" width="6.88671875" style="15" customWidth="1"/>
    <col min="2824" max="2824" width="10.44140625" style="15" customWidth="1"/>
    <col min="2825" max="2825" width="7.6640625" style="15" customWidth="1"/>
    <col min="2826" max="2826" width="7.77734375" style="15" customWidth="1"/>
    <col min="2827" max="2827" width="1.77734375" style="15" customWidth="1"/>
    <col min="2828" max="2828" width="3.77734375" style="15" customWidth="1"/>
    <col min="2829" max="2829" width="8.88671875" style="15" customWidth="1"/>
    <col min="2830" max="2830" width="1.77734375" style="15" customWidth="1"/>
    <col min="2831" max="2831" width="7.21875" style="15" customWidth="1"/>
    <col min="2832" max="2832" width="7.77734375" style="15" customWidth="1"/>
    <col min="2833" max="3072" width="9" style="15"/>
    <col min="3073" max="3073" width="3.44140625" style="15" customWidth="1"/>
    <col min="3074" max="3074" width="3.109375" style="15" customWidth="1"/>
    <col min="3075" max="3075" width="3.6640625" style="15" customWidth="1"/>
    <col min="3076" max="3076" width="4.88671875" style="15" customWidth="1"/>
    <col min="3077" max="3077" width="9.21875" style="15" customWidth="1"/>
    <col min="3078" max="3078" width="10" style="15" customWidth="1"/>
    <col min="3079" max="3079" width="6.88671875" style="15" customWidth="1"/>
    <col min="3080" max="3080" width="10.44140625" style="15" customWidth="1"/>
    <col min="3081" max="3081" width="7.6640625" style="15" customWidth="1"/>
    <col min="3082" max="3082" width="7.77734375" style="15" customWidth="1"/>
    <col min="3083" max="3083" width="1.77734375" style="15" customWidth="1"/>
    <col min="3084" max="3084" width="3.77734375" style="15" customWidth="1"/>
    <col min="3085" max="3085" width="8.88671875" style="15" customWidth="1"/>
    <col min="3086" max="3086" width="1.77734375" style="15" customWidth="1"/>
    <col min="3087" max="3087" width="7.21875" style="15" customWidth="1"/>
    <col min="3088" max="3088" width="7.77734375" style="15" customWidth="1"/>
    <col min="3089" max="3328" width="9" style="15"/>
    <col min="3329" max="3329" width="3.44140625" style="15" customWidth="1"/>
    <col min="3330" max="3330" width="3.109375" style="15" customWidth="1"/>
    <col min="3331" max="3331" width="3.6640625" style="15" customWidth="1"/>
    <col min="3332" max="3332" width="4.88671875" style="15" customWidth="1"/>
    <col min="3333" max="3333" width="9.21875" style="15" customWidth="1"/>
    <col min="3334" max="3334" width="10" style="15" customWidth="1"/>
    <col min="3335" max="3335" width="6.88671875" style="15" customWidth="1"/>
    <col min="3336" max="3336" width="10.44140625" style="15" customWidth="1"/>
    <col min="3337" max="3337" width="7.6640625" style="15" customWidth="1"/>
    <col min="3338" max="3338" width="7.77734375" style="15" customWidth="1"/>
    <col min="3339" max="3339" width="1.77734375" style="15" customWidth="1"/>
    <col min="3340" max="3340" width="3.77734375" style="15" customWidth="1"/>
    <col min="3341" max="3341" width="8.88671875" style="15" customWidth="1"/>
    <col min="3342" max="3342" width="1.77734375" style="15" customWidth="1"/>
    <col min="3343" max="3343" width="7.21875" style="15" customWidth="1"/>
    <col min="3344" max="3344" width="7.77734375" style="15" customWidth="1"/>
    <col min="3345" max="3584" width="9" style="15"/>
    <col min="3585" max="3585" width="3.44140625" style="15" customWidth="1"/>
    <col min="3586" max="3586" width="3.109375" style="15" customWidth="1"/>
    <col min="3587" max="3587" width="3.6640625" style="15" customWidth="1"/>
    <col min="3588" max="3588" width="4.88671875" style="15" customWidth="1"/>
    <col min="3589" max="3589" width="9.21875" style="15" customWidth="1"/>
    <col min="3590" max="3590" width="10" style="15" customWidth="1"/>
    <col min="3591" max="3591" width="6.88671875" style="15" customWidth="1"/>
    <col min="3592" max="3592" width="10.44140625" style="15" customWidth="1"/>
    <col min="3593" max="3593" width="7.6640625" style="15" customWidth="1"/>
    <col min="3594" max="3594" width="7.77734375" style="15" customWidth="1"/>
    <col min="3595" max="3595" width="1.77734375" style="15" customWidth="1"/>
    <col min="3596" max="3596" width="3.77734375" style="15" customWidth="1"/>
    <col min="3597" max="3597" width="8.88671875" style="15" customWidth="1"/>
    <col min="3598" max="3598" width="1.77734375" style="15" customWidth="1"/>
    <col min="3599" max="3599" width="7.21875" style="15" customWidth="1"/>
    <col min="3600" max="3600" width="7.77734375" style="15" customWidth="1"/>
    <col min="3601" max="3840" width="9" style="15"/>
    <col min="3841" max="3841" width="3.44140625" style="15" customWidth="1"/>
    <col min="3842" max="3842" width="3.109375" style="15" customWidth="1"/>
    <col min="3843" max="3843" width="3.6640625" style="15" customWidth="1"/>
    <col min="3844" max="3844" width="4.88671875" style="15" customWidth="1"/>
    <col min="3845" max="3845" width="9.21875" style="15" customWidth="1"/>
    <col min="3846" max="3846" width="10" style="15" customWidth="1"/>
    <col min="3847" max="3847" width="6.88671875" style="15" customWidth="1"/>
    <col min="3848" max="3848" width="10.44140625" style="15" customWidth="1"/>
    <col min="3849" max="3849" width="7.6640625" style="15" customWidth="1"/>
    <col min="3850" max="3850" width="7.77734375" style="15" customWidth="1"/>
    <col min="3851" max="3851" width="1.77734375" style="15" customWidth="1"/>
    <col min="3852" max="3852" width="3.77734375" style="15" customWidth="1"/>
    <col min="3853" max="3853" width="8.88671875" style="15" customWidth="1"/>
    <col min="3854" max="3854" width="1.77734375" style="15" customWidth="1"/>
    <col min="3855" max="3855" width="7.21875" style="15" customWidth="1"/>
    <col min="3856" max="3856" width="7.77734375" style="15" customWidth="1"/>
    <col min="3857" max="4096" width="9" style="15"/>
    <col min="4097" max="4097" width="3.44140625" style="15" customWidth="1"/>
    <col min="4098" max="4098" width="3.109375" style="15" customWidth="1"/>
    <col min="4099" max="4099" width="3.6640625" style="15" customWidth="1"/>
    <col min="4100" max="4100" width="4.88671875" style="15" customWidth="1"/>
    <col min="4101" max="4101" width="9.21875" style="15" customWidth="1"/>
    <col min="4102" max="4102" width="10" style="15" customWidth="1"/>
    <col min="4103" max="4103" width="6.88671875" style="15" customWidth="1"/>
    <col min="4104" max="4104" width="10.44140625" style="15" customWidth="1"/>
    <col min="4105" max="4105" width="7.6640625" style="15" customWidth="1"/>
    <col min="4106" max="4106" width="7.77734375" style="15" customWidth="1"/>
    <col min="4107" max="4107" width="1.77734375" style="15" customWidth="1"/>
    <col min="4108" max="4108" width="3.77734375" style="15" customWidth="1"/>
    <col min="4109" max="4109" width="8.88671875" style="15" customWidth="1"/>
    <col min="4110" max="4110" width="1.77734375" style="15" customWidth="1"/>
    <col min="4111" max="4111" width="7.21875" style="15" customWidth="1"/>
    <col min="4112" max="4112" width="7.77734375" style="15" customWidth="1"/>
    <col min="4113" max="4352" width="9" style="15"/>
    <col min="4353" max="4353" width="3.44140625" style="15" customWidth="1"/>
    <col min="4354" max="4354" width="3.109375" style="15" customWidth="1"/>
    <col min="4355" max="4355" width="3.6640625" style="15" customWidth="1"/>
    <col min="4356" max="4356" width="4.88671875" style="15" customWidth="1"/>
    <col min="4357" max="4357" width="9.21875" style="15" customWidth="1"/>
    <col min="4358" max="4358" width="10" style="15" customWidth="1"/>
    <col min="4359" max="4359" width="6.88671875" style="15" customWidth="1"/>
    <col min="4360" max="4360" width="10.44140625" style="15" customWidth="1"/>
    <col min="4361" max="4361" width="7.6640625" style="15" customWidth="1"/>
    <col min="4362" max="4362" width="7.77734375" style="15" customWidth="1"/>
    <col min="4363" max="4363" width="1.77734375" style="15" customWidth="1"/>
    <col min="4364" max="4364" width="3.77734375" style="15" customWidth="1"/>
    <col min="4365" max="4365" width="8.88671875" style="15" customWidth="1"/>
    <col min="4366" max="4366" width="1.77734375" style="15" customWidth="1"/>
    <col min="4367" max="4367" width="7.21875" style="15" customWidth="1"/>
    <col min="4368" max="4368" width="7.77734375" style="15" customWidth="1"/>
    <col min="4369" max="4608" width="9" style="15"/>
    <col min="4609" max="4609" width="3.44140625" style="15" customWidth="1"/>
    <col min="4610" max="4610" width="3.109375" style="15" customWidth="1"/>
    <col min="4611" max="4611" width="3.6640625" style="15" customWidth="1"/>
    <col min="4612" max="4612" width="4.88671875" style="15" customWidth="1"/>
    <col min="4613" max="4613" width="9.21875" style="15" customWidth="1"/>
    <col min="4614" max="4614" width="10" style="15" customWidth="1"/>
    <col min="4615" max="4615" width="6.88671875" style="15" customWidth="1"/>
    <col min="4616" max="4616" width="10.44140625" style="15" customWidth="1"/>
    <col min="4617" max="4617" width="7.6640625" style="15" customWidth="1"/>
    <col min="4618" max="4618" width="7.77734375" style="15" customWidth="1"/>
    <col min="4619" max="4619" width="1.77734375" style="15" customWidth="1"/>
    <col min="4620" max="4620" width="3.77734375" style="15" customWidth="1"/>
    <col min="4621" max="4621" width="8.88671875" style="15" customWidth="1"/>
    <col min="4622" max="4622" width="1.77734375" style="15" customWidth="1"/>
    <col min="4623" max="4623" width="7.21875" style="15" customWidth="1"/>
    <col min="4624" max="4624" width="7.77734375" style="15" customWidth="1"/>
    <col min="4625" max="4864" width="9" style="15"/>
    <col min="4865" max="4865" width="3.44140625" style="15" customWidth="1"/>
    <col min="4866" max="4866" width="3.109375" style="15" customWidth="1"/>
    <col min="4867" max="4867" width="3.6640625" style="15" customWidth="1"/>
    <col min="4868" max="4868" width="4.88671875" style="15" customWidth="1"/>
    <col min="4869" max="4869" width="9.21875" style="15" customWidth="1"/>
    <col min="4870" max="4870" width="10" style="15" customWidth="1"/>
    <col min="4871" max="4871" width="6.88671875" style="15" customWidth="1"/>
    <col min="4872" max="4872" width="10.44140625" style="15" customWidth="1"/>
    <col min="4873" max="4873" width="7.6640625" style="15" customWidth="1"/>
    <col min="4874" max="4874" width="7.77734375" style="15" customWidth="1"/>
    <col min="4875" max="4875" width="1.77734375" style="15" customWidth="1"/>
    <col min="4876" max="4876" width="3.77734375" style="15" customWidth="1"/>
    <col min="4877" max="4877" width="8.88671875" style="15" customWidth="1"/>
    <col min="4878" max="4878" width="1.77734375" style="15" customWidth="1"/>
    <col min="4879" max="4879" width="7.21875" style="15" customWidth="1"/>
    <col min="4880" max="4880" width="7.77734375" style="15" customWidth="1"/>
    <col min="4881" max="5120" width="9" style="15"/>
    <col min="5121" max="5121" width="3.44140625" style="15" customWidth="1"/>
    <col min="5122" max="5122" width="3.109375" style="15" customWidth="1"/>
    <col min="5123" max="5123" width="3.6640625" style="15" customWidth="1"/>
    <col min="5124" max="5124" width="4.88671875" style="15" customWidth="1"/>
    <col min="5125" max="5125" width="9.21875" style="15" customWidth="1"/>
    <col min="5126" max="5126" width="10" style="15" customWidth="1"/>
    <col min="5127" max="5127" width="6.88671875" style="15" customWidth="1"/>
    <col min="5128" max="5128" width="10.44140625" style="15" customWidth="1"/>
    <col min="5129" max="5129" width="7.6640625" style="15" customWidth="1"/>
    <col min="5130" max="5130" width="7.77734375" style="15" customWidth="1"/>
    <col min="5131" max="5131" width="1.77734375" style="15" customWidth="1"/>
    <col min="5132" max="5132" width="3.77734375" style="15" customWidth="1"/>
    <col min="5133" max="5133" width="8.88671875" style="15" customWidth="1"/>
    <col min="5134" max="5134" width="1.77734375" style="15" customWidth="1"/>
    <col min="5135" max="5135" width="7.21875" style="15" customWidth="1"/>
    <col min="5136" max="5136" width="7.77734375" style="15" customWidth="1"/>
    <col min="5137" max="5376" width="9" style="15"/>
    <col min="5377" max="5377" width="3.44140625" style="15" customWidth="1"/>
    <col min="5378" max="5378" width="3.109375" style="15" customWidth="1"/>
    <col min="5379" max="5379" width="3.6640625" style="15" customWidth="1"/>
    <col min="5380" max="5380" width="4.88671875" style="15" customWidth="1"/>
    <col min="5381" max="5381" width="9.21875" style="15" customWidth="1"/>
    <col min="5382" max="5382" width="10" style="15" customWidth="1"/>
    <col min="5383" max="5383" width="6.88671875" style="15" customWidth="1"/>
    <col min="5384" max="5384" width="10.44140625" style="15" customWidth="1"/>
    <col min="5385" max="5385" width="7.6640625" style="15" customWidth="1"/>
    <col min="5386" max="5386" width="7.77734375" style="15" customWidth="1"/>
    <col min="5387" max="5387" width="1.77734375" style="15" customWidth="1"/>
    <col min="5388" max="5388" width="3.77734375" style="15" customWidth="1"/>
    <col min="5389" max="5389" width="8.88671875" style="15" customWidth="1"/>
    <col min="5390" max="5390" width="1.77734375" style="15" customWidth="1"/>
    <col min="5391" max="5391" width="7.21875" style="15" customWidth="1"/>
    <col min="5392" max="5392" width="7.77734375" style="15" customWidth="1"/>
    <col min="5393" max="5632" width="9" style="15"/>
    <col min="5633" max="5633" width="3.44140625" style="15" customWidth="1"/>
    <col min="5634" max="5634" width="3.109375" style="15" customWidth="1"/>
    <col min="5635" max="5635" width="3.6640625" style="15" customWidth="1"/>
    <col min="5636" max="5636" width="4.88671875" style="15" customWidth="1"/>
    <col min="5637" max="5637" width="9.21875" style="15" customWidth="1"/>
    <col min="5638" max="5638" width="10" style="15" customWidth="1"/>
    <col min="5639" max="5639" width="6.88671875" style="15" customWidth="1"/>
    <col min="5640" max="5640" width="10.44140625" style="15" customWidth="1"/>
    <col min="5641" max="5641" width="7.6640625" style="15" customWidth="1"/>
    <col min="5642" max="5642" width="7.77734375" style="15" customWidth="1"/>
    <col min="5643" max="5643" width="1.77734375" style="15" customWidth="1"/>
    <col min="5644" max="5644" width="3.77734375" style="15" customWidth="1"/>
    <col min="5645" max="5645" width="8.88671875" style="15" customWidth="1"/>
    <col min="5646" max="5646" width="1.77734375" style="15" customWidth="1"/>
    <col min="5647" max="5647" width="7.21875" style="15" customWidth="1"/>
    <col min="5648" max="5648" width="7.77734375" style="15" customWidth="1"/>
    <col min="5649" max="5888" width="9" style="15"/>
    <col min="5889" max="5889" width="3.44140625" style="15" customWidth="1"/>
    <col min="5890" max="5890" width="3.109375" style="15" customWidth="1"/>
    <col min="5891" max="5891" width="3.6640625" style="15" customWidth="1"/>
    <col min="5892" max="5892" width="4.88671875" style="15" customWidth="1"/>
    <col min="5893" max="5893" width="9.21875" style="15" customWidth="1"/>
    <col min="5894" max="5894" width="10" style="15" customWidth="1"/>
    <col min="5895" max="5895" width="6.88671875" style="15" customWidth="1"/>
    <col min="5896" max="5896" width="10.44140625" style="15" customWidth="1"/>
    <col min="5897" max="5897" width="7.6640625" style="15" customWidth="1"/>
    <col min="5898" max="5898" width="7.77734375" style="15" customWidth="1"/>
    <col min="5899" max="5899" width="1.77734375" style="15" customWidth="1"/>
    <col min="5900" max="5900" width="3.77734375" style="15" customWidth="1"/>
    <col min="5901" max="5901" width="8.88671875" style="15" customWidth="1"/>
    <col min="5902" max="5902" width="1.77734375" style="15" customWidth="1"/>
    <col min="5903" max="5903" width="7.21875" style="15" customWidth="1"/>
    <col min="5904" max="5904" width="7.77734375" style="15" customWidth="1"/>
    <col min="5905" max="6144" width="9" style="15"/>
    <col min="6145" max="6145" width="3.44140625" style="15" customWidth="1"/>
    <col min="6146" max="6146" width="3.109375" style="15" customWidth="1"/>
    <col min="6147" max="6147" width="3.6640625" style="15" customWidth="1"/>
    <col min="6148" max="6148" width="4.88671875" style="15" customWidth="1"/>
    <col min="6149" max="6149" width="9.21875" style="15" customWidth="1"/>
    <col min="6150" max="6150" width="10" style="15" customWidth="1"/>
    <col min="6151" max="6151" width="6.88671875" style="15" customWidth="1"/>
    <col min="6152" max="6152" width="10.44140625" style="15" customWidth="1"/>
    <col min="6153" max="6153" width="7.6640625" style="15" customWidth="1"/>
    <col min="6154" max="6154" width="7.77734375" style="15" customWidth="1"/>
    <col min="6155" max="6155" width="1.77734375" style="15" customWidth="1"/>
    <col min="6156" max="6156" width="3.77734375" style="15" customWidth="1"/>
    <col min="6157" max="6157" width="8.88671875" style="15" customWidth="1"/>
    <col min="6158" max="6158" width="1.77734375" style="15" customWidth="1"/>
    <col min="6159" max="6159" width="7.21875" style="15" customWidth="1"/>
    <col min="6160" max="6160" width="7.77734375" style="15" customWidth="1"/>
    <col min="6161" max="6400" width="9" style="15"/>
    <col min="6401" max="6401" width="3.44140625" style="15" customWidth="1"/>
    <col min="6402" max="6402" width="3.109375" style="15" customWidth="1"/>
    <col min="6403" max="6403" width="3.6640625" style="15" customWidth="1"/>
    <col min="6404" max="6404" width="4.88671875" style="15" customWidth="1"/>
    <col min="6405" max="6405" width="9.21875" style="15" customWidth="1"/>
    <col min="6406" max="6406" width="10" style="15" customWidth="1"/>
    <col min="6407" max="6407" width="6.88671875" style="15" customWidth="1"/>
    <col min="6408" max="6408" width="10.44140625" style="15" customWidth="1"/>
    <col min="6409" max="6409" width="7.6640625" style="15" customWidth="1"/>
    <col min="6410" max="6410" width="7.77734375" style="15" customWidth="1"/>
    <col min="6411" max="6411" width="1.77734375" style="15" customWidth="1"/>
    <col min="6412" max="6412" width="3.77734375" style="15" customWidth="1"/>
    <col min="6413" max="6413" width="8.88671875" style="15" customWidth="1"/>
    <col min="6414" max="6414" width="1.77734375" style="15" customWidth="1"/>
    <col min="6415" max="6415" width="7.21875" style="15" customWidth="1"/>
    <col min="6416" max="6416" width="7.77734375" style="15" customWidth="1"/>
    <col min="6417" max="6656" width="9" style="15"/>
    <col min="6657" max="6657" width="3.44140625" style="15" customWidth="1"/>
    <col min="6658" max="6658" width="3.109375" style="15" customWidth="1"/>
    <col min="6659" max="6659" width="3.6640625" style="15" customWidth="1"/>
    <col min="6660" max="6660" width="4.88671875" style="15" customWidth="1"/>
    <col min="6661" max="6661" width="9.21875" style="15" customWidth="1"/>
    <col min="6662" max="6662" width="10" style="15" customWidth="1"/>
    <col min="6663" max="6663" width="6.88671875" style="15" customWidth="1"/>
    <col min="6664" max="6664" width="10.44140625" style="15" customWidth="1"/>
    <col min="6665" max="6665" width="7.6640625" style="15" customWidth="1"/>
    <col min="6666" max="6666" width="7.77734375" style="15" customWidth="1"/>
    <col min="6667" max="6667" width="1.77734375" style="15" customWidth="1"/>
    <col min="6668" max="6668" width="3.77734375" style="15" customWidth="1"/>
    <col min="6669" max="6669" width="8.88671875" style="15" customWidth="1"/>
    <col min="6670" max="6670" width="1.77734375" style="15" customWidth="1"/>
    <col min="6671" max="6671" width="7.21875" style="15" customWidth="1"/>
    <col min="6672" max="6672" width="7.77734375" style="15" customWidth="1"/>
    <col min="6673" max="6912" width="9" style="15"/>
    <col min="6913" max="6913" width="3.44140625" style="15" customWidth="1"/>
    <col min="6914" max="6914" width="3.109375" style="15" customWidth="1"/>
    <col min="6915" max="6915" width="3.6640625" style="15" customWidth="1"/>
    <col min="6916" max="6916" width="4.88671875" style="15" customWidth="1"/>
    <col min="6917" max="6917" width="9.21875" style="15" customWidth="1"/>
    <col min="6918" max="6918" width="10" style="15" customWidth="1"/>
    <col min="6919" max="6919" width="6.88671875" style="15" customWidth="1"/>
    <col min="6920" max="6920" width="10.44140625" style="15" customWidth="1"/>
    <col min="6921" max="6921" width="7.6640625" style="15" customWidth="1"/>
    <col min="6922" max="6922" width="7.77734375" style="15" customWidth="1"/>
    <col min="6923" max="6923" width="1.77734375" style="15" customWidth="1"/>
    <col min="6924" max="6924" width="3.77734375" style="15" customWidth="1"/>
    <col min="6925" max="6925" width="8.88671875" style="15" customWidth="1"/>
    <col min="6926" max="6926" width="1.77734375" style="15" customWidth="1"/>
    <col min="6927" max="6927" width="7.21875" style="15" customWidth="1"/>
    <col min="6928" max="6928" width="7.77734375" style="15" customWidth="1"/>
    <col min="6929" max="7168" width="9" style="15"/>
    <col min="7169" max="7169" width="3.44140625" style="15" customWidth="1"/>
    <col min="7170" max="7170" width="3.109375" style="15" customWidth="1"/>
    <col min="7171" max="7171" width="3.6640625" style="15" customWidth="1"/>
    <col min="7172" max="7172" width="4.88671875" style="15" customWidth="1"/>
    <col min="7173" max="7173" width="9.21875" style="15" customWidth="1"/>
    <col min="7174" max="7174" width="10" style="15" customWidth="1"/>
    <col min="7175" max="7175" width="6.88671875" style="15" customWidth="1"/>
    <col min="7176" max="7176" width="10.44140625" style="15" customWidth="1"/>
    <col min="7177" max="7177" width="7.6640625" style="15" customWidth="1"/>
    <col min="7178" max="7178" width="7.77734375" style="15" customWidth="1"/>
    <col min="7179" max="7179" width="1.77734375" style="15" customWidth="1"/>
    <col min="7180" max="7180" width="3.77734375" style="15" customWidth="1"/>
    <col min="7181" max="7181" width="8.88671875" style="15" customWidth="1"/>
    <col min="7182" max="7182" width="1.77734375" style="15" customWidth="1"/>
    <col min="7183" max="7183" width="7.21875" style="15" customWidth="1"/>
    <col min="7184" max="7184" width="7.77734375" style="15" customWidth="1"/>
    <col min="7185" max="7424" width="9" style="15"/>
    <col min="7425" max="7425" width="3.44140625" style="15" customWidth="1"/>
    <col min="7426" max="7426" width="3.109375" style="15" customWidth="1"/>
    <col min="7427" max="7427" width="3.6640625" style="15" customWidth="1"/>
    <col min="7428" max="7428" width="4.88671875" style="15" customWidth="1"/>
    <col min="7429" max="7429" width="9.21875" style="15" customWidth="1"/>
    <col min="7430" max="7430" width="10" style="15" customWidth="1"/>
    <col min="7431" max="7431" width="6.88671875" style="15" customWidth="1"/>
    <col min="7432" max="7432" width="10.44140625" style="15" customWidth="1"/>
    <col min="7433" max="7433" width="7.6640625" style="15" customWidth="1"/>
    <col min="7434" max="7434" width="7.77734375" style="15" customWidth="1"/>
    <col min="7435" max="7435" width="1.77734375" style="15" customWidth="1"/>
    <col min="7436" max="7436" width="3.77734375" style="15" customWidth="1"/>
    <col min="7437" max="7437" width="8.88671875" style="15" customWidth="1"/>
    <col min="7438" max="7438" width="1.77734375" style="15" customWidth="1"/>
    <col min="7439" max="7439" width="7.21875" style="15" customWidth="1"/>
    <col min="7440" max="7440" width="7.77734375" style="15" customWidth="1"/>
    <col min="7441" max="7680" width="9" style="15"/>
    <col min="7681" max="7681" width="3.44140625" style="15" customWidth="1"/>
    <col min="7682" max="7682" width="3.109375" style="15" customWidth="1"/>
    <col min="7683" max="7683" width="3.6640625" style="15" customWidth="1"/>
    <col min="7684" max="7684" width="4.88671875" style="15" customWidth="1"/>
    <col min="7685" max="7685" width="9.21875" style="15" customWidth="1"/>
    <col min="7686" max="7686" width="10" style="15" customWidth="1"/>
    <col min="7687" max="7687" width="6.88671875" style="15" customWidth="1"/>
    <col min="7688" max="7688" width="10.44140625" style="15" customWidth="1"/>
    <col min="7689" max="7689" width="7.6640625" style="15" customWidth="1"/>
    <col min="7690" max="7690" width="7.77734375" style="15" customWidth="1"/>
    <col min="7691" max="7691" width="1.77734375" style="15" customWidth="1"/>
    <col min="7692" max="7692" width="3.77734375" style="15" customWidth="1"/>
    <col min="7693" max="7693" width="8.88671875" style="15" customWidth="1"/>
    <col min="7694" max="7694" width="1.77734375" style="15" customWidth="1"/>
    <col min="7695" max="7695" width="7.21875" style="15" customWidth="1"/>
    <col min="7696" max="7696" width="7.77734375" style="15" customWidth="1"/>
    <col min="7697" max="7936" width="9" style="15"/>
    <col min="7937" max="7937" width="3.44140625" style="15" customWidth="1"/>
    <col min="7938" max="7938" width="3.109375" style="15" customWidth="1"/>
    <col min="7939" max="7939" width="3.6640625" style="15" customWidth="1"/>
    <col min="7940" max="7940" width="4.88671875" style="15" customWidth="1"/>
    <col min="7941" max="7941" width="9.21875" style="15" customWidth="1"/>
    <col min="7942" max="7942" width="10" style="15" customWidth="1"/>
    <col min="7943" max="7943" width="6.88671875" style="15" customWidth="1"/>
    <col min="7944" max="7944" width="10.44140625" style="15" customWidth="1"/>
    <col min="7945" max="7945" width="7.6640625" style="15" customWidth="1"/>
    <col min="7946" max="7946" width="7.77734375" style="15" customWidth="1"/>
    <col min="7947" max="7947" width="1.77734375" style="15" customWidth="1"/>
    <col min="7948" max="7948" width="3.77734375" style="15" customWidth="1"/>
    <col min="7949" max="7949" width="8.88671875" style="15" customWidth="1"/>
    <col min="7950" max="7950" width="1.77734375" style="15" customWidth="1"/>
    <col min="7951" max="7951" width="7.21875" style="15" customWidth="1"/>
    <col min="7952" max="7952" width="7.77734375" style="15" customWidth="1"/>
    <col min="7953" max="8192" width="9" style="15"/>
    <col min="8193" max="8193" width="3.44140625" style="15" customWidth="1"/>
    <col min="8194" max="8194" width="3.109375" style="15" customWidth="1"/>
    <col min="8195" max="8195" width="3.6640625" style="15" customWidth="1"/>
    <col min="8196" max="8196" width="4.88671875" style="15" customWidth="1"/>
    <col min="8197" max="8197" width="9.21875" style="15" customWidth="1"/>
    <col min="8198" max="8198" width="10" style="15" customWidth="1"/>
    <col min="8199" max="8199" width="6.88671875" style="15" customWidth="1"/>
    <col min="8200" max="8200" width="10.44140625" style="15" customWidth="1"/>
    <col min="8201" max="8201" width="7.6640625" style="15" customWidth="1"/>
    <col min="8202" max="8202" width="7.77734375" style="15" customWidth="1"/>
    <col min="8203" max="8203" width="1.77734375" style="15" customWidth="1"/>
    <col min="8204" max="8204" width="3.77734375" style="15" customWidth="1"/>
    <col min="8205" max="8205" width="8.88671875" style="15" customWidth="1"/>
    <col min="8206" max="8206" width="1.77734375" style="15" customWidth="1"/>
    <col min="8207" max="8207" width="7.21875" style="15" customWidth="1"/>
    <col min="8208" max="8208" width="7.77734375" style="15" customWidth="1"/>
    <col min="8209" max="8448" width="9" style="15"/>
    <col min="8449" max="8449" width="3.44140625" style="15" customWidth="1"/>
    <col min="8450" max="8450" width="3.109375" style="15" customWidth="1"/>
    <col min="8451" max="8451" width="3.6640625" style="15" customWidth="1"/>
    <col min="8452" max="8452" width="4.88671875" style="15" customWidth="1"/>
    <col min="8453" max="8453" width="9.21875" style="15" customWidth="1"/>
    <col min="8454" max="8454" width="10" style="15" customWidth="1"/>
    <col min="8455" max="8455" width="6.88671875" style="15" customWidth="1"/>
    <col min="8456" max="8456" width="10.44140625" style="15" customWidth="1"/>
    <col min="8457" max="8457" width="7.6640625" style="15" customWidth="1"/>
    <col min="8458" max="8458" width="7.77734375" style="15" customWidth="1"/>
    <col min="8459" max="8459" width="1.77734375" style="15" customWidth="1"/>
    <col min="8460" max="8460" width="3.77734375" style="15" customWidth="1"/>
    <col min="8461" max="8461" width="8.88671875" style="15" customWidth="1"/>
    <col min="8462" max="8462" width="1.77734375" style="15" customWidth="1"/>
    <col min="8463" max="8463" width="7.21875" style="15" customWidth="1"/>
    <col min="8464" max="8464" width="7.77734375" style="15" customWidth="1"/>
    <col min="8465" max="8704" width="9" style="15"/>
    <col min="8705" max="8705" width="3.44140625" style="15" customWidth="1"/>
    <col min="8706" max="8706" width="3.109375" style="15" customWidth="1"/>
    <col min="8707" max="8707" width="3.6640625" style="15" customWidth="1"/>
    <col min="8708" max="8708" width="4.88671875" style="15" customWidth="1"/>
    <col min="8709" max="8709" width="9.21875" style="15" customWidth="1"/>
    <col min="8710" max="8710" width="10" style="15" customWidth="1"/>
    <col min="8711" max="8711" width="6.88671875" style="15" customWidth="1"/>
    <col min="8712" max="8712" width="10.44140625" style="15" customWidth="1"/>
    <col min="8713" max="8713" width="7.6640625" style="15" customWidth="1"/>
    <col min="8714" max="8714" width="7.77734375" style="15" customWidth="1"/>
    <col min="8715" max="8715" width="1.77734375" style="15" customWidth="1"/>
    <col min="8716" max="8716" width="3.77734375" style="15" customWidth="1"/>
    <col min="8717" max="8717" width="8.88671875" style="15" customWidth="1"/>
    <col min="8718" max="8718" width="1.77734375" style="15" customWidth="1"/>
    <col min="8719" max="8719" width="7.21875" style="15" customWidth="1"/>
    <col min="8720" max="8720" width="7.77734375" style="15" customWidth="1"/>
    <col min="8721" max="8960" width="9" style="15"/>
    <col min="8961" max="8961" width="3.44140625" style="15" customWidth="1"/>
    <col min="8962" max="8962" width="3.109375" style="15" customWidth="1"/>
    <col min="8963" max="8963" width="3.6640625" style="15" customWidth="1"/>
    <col min="8964" max="8964" width="4.88671875" style="15" customWidth="1"/>
    <col min="8965" max="8965" width="9.21875" style="15" customWidth="1"/>
    <col min="8966" max="8966" width="10" style="15" customWidth="1"/>
    <col min="8967" max="8967" width="6.88671875" style="15" customWidth="1"/>
    <col min="8968" max="8968" width="10.44140625" style="15" customWidth="1"/>
    <col min="8969" max="8969" width="7.6640625" style="15" customWidth="1"/>
    <col min="8970" max="8970" width="7.77734375" style="15" customWidth="1"/>
    <col min="8971" max="8971" width="1.77734375" style="15" customWidth="1"/>
    <col min="8972" max="8972" width="3.77734375" style="15" customWidth="1"/>
    <col min="8973" max="8973" width="8.88671875" style="15" customWidth="1"/>
    <col min="8974" max="8974" width="1.77734375" style="15" customWidth="1"/>
    <col min="8975" max="8975" width="7.21875" style="15" customWidth="1"/>
    <col min="8976" max="8976" width="7.77734375" style="15" customWidth="1"/>
    <col min="8977" max="9216" width="9" style="15"/>
    <col min="9217" max="9217" width="3.44140625" style="15" customWidth="1"/>
    <col min="9218" max="9218" width="3.109375" style="15" customWidth="1"/>
    <col min="9219" max="9219" width="3.6640625" style="15" customWidth="1"/>
    <col min="9220" max="9220" width="4.88671875" style="15" customWidth="1"/>
    <col min="9221" max="9221" width="9.21875" style="15" customWidth="1"/>
    <col min="9222" max="9222" width="10" style="15" customWidth="1"/>
    <col min="9223" max="9223" width="6.88671875" style="15" customWidth="1"/>
    <col min="9224" max="9224" width="10.44140625" style="15" customWidth="1"/>
    <col min="9225" max="9225" width="7.6640625" style="15" customWidth="1"/>
    <col min="9226" max="9226" width="7.77734375" style="15" customWidth="1"/>
    <col min="9227" max="9227" width="1.77734375" style="15" customWidth="1"/>
    <col min="9228" max="9228" width="3.77734375" style="15" customWidth="1"/>
    <col min="9229" max="9229" width="8.88671875" style="15" customWidth="1"/>
    <col min="9230" max="9230" width="1.77734375" style="15" customWidth="1"/>
    <col min="9231" max="9231" width="7.21875" style="15" customWidth="1"/>
    <col min="9232" max="9232" width="7.77734375" style="15" customWidth="1"/>
    <col min="9233" max="9472" width="9" style="15"/>
    <col min="9473" max="9473" width="3.44140625" style="15" customWidth="1"/>
    <col min="9474" max="9474" width="3.109375" style="15" customWidth="1"/>
    <col min="9475" max="9475" width="3.6640625" style="15" customWidth="1"/>
    <col min="9476" max="9476" width="4.88671875" style="15" customWidth="1"/>
    <col min="9477" max="9477" width="9.21875" style="15" customWidth="1"/>
    <col min="9478" max="9478" width="10" style="15" customWidth="1"/>
    <col min="9479" max="9479" width="6.88671875" style="15" customWidth="1"/>
    <col min="9480" max="9480" width="10.44140625" style="15" customWidth="1"/>
    <col min="9481" max="9481" width="7.6640625" style="15" customWidth="1"/>
    <col min="9482" max="9482" width="7.77734375" style="15" customWidth="1"/>
    <col min="9483" max="9483" width="1.77734375" style="15" customWidth="1"/>
    <col min="9484" max="9484" width="3.77734375" style="15" customWidth="1"/>
    <col min="9485" max="9485" width="8.88671875" style="15" customWidth="1"/>
    <col min="9486" max="9486" width="1.77734375" style="15" customWidth="1"/>
    <col min="9487" max="9487" width="7.21875" style="15" customWidth="1"/>
    <col min="9488" max="9488" width="7.77734375" style="15" customWidth="1"/>
    <col min="9489" max="9728" width="9" style="15"/>
    <col min="9729" max="9729" width="3.44140625" style="15" customWidth="1"/>
    <col min="9730" max="9730" width="3.109375" style="15" customWidth="1"/>
    <col min="9731" max="9731" width="3.6640625" style="15" customWidth="1"/>
    <col min="9732" max="9732" width="4.88671875" style="15" customWidth="1"/>
    <col min="9733" max="9733" width="9.21875" style="15" customWidth="1"/>
    <col min="9734" max="9734" width="10" style="15" customWidth="1"/>
    <col min="9735" max="9735" width="6.88671875" style="15" customWidth="1"/>
    <col min="9736" max="9736" width="10.44140625" style="15" customWidth="1"/>
    <col min="9737" max="9737" width="7.6640625" style="15" customWidth="1"/>
    <col min="9738" max="9738" width="7.77734375" style="15" customWidth="1"/>
    <col min="9739" max="9739" width="1.77734375" style="15" customWidth="1"/>
    <col min="9740" max="9740" width="3.77734375" style="15" customWidth="1"/>
    <col min="9741" max="9741" width="8.88671875" style="15" customWidth="1"/>
    <col min="9742" max="9742" width="1.77734375" style="15" customWidth="1"/>
    <col min="9743" max="9743" width="7.21875" style="15" customWidth="1"/>
    <col min="9744" max="9744" width="7.77734375" style="15" customWidth="1"/>
    <col min="9745" max="9984" width="9" style="15"/>
    <col min="9985" max="9985" width="3.44140625" style="15" customWidth="1"/>
    <col min="9986" max="9986" width="3.109375" style="15" customWidth="1"/>
    <col min="9987" max="9987" width="3.6640625" style="15" customWidth="1"/>
    <col min="9988" max="9988" width="4.88671875" style="15" customWidth="1"/>
    <col min="9989" max="9989" width="9.21875" style="15" customWidth="1"/>
    <col min="9990" max="9990" width="10" style="15" customWidth="1"/>
    <col min="9991" max="9991" width="6.88671875" style="15" customWidth="1"/>
    <col min="9992" max="9992" width="10.44140625" style="15" customWidth="1"/>
    <col min="9993" max="9993" width="7.6640625" style="15" customWidth="1"/>
    <col min="9994" max="9994" width="7.77734375" style="15" customWidth="1"/>
    <col min="9995" max="9995" width="1.77734375" style="15" customWidth="1"/>
    <col min="9996" max="9996" width="3.77734375" style="15" customWidth="1"/>
    <col min="9997" max="9997" width="8.88671875" style="15" customWidth="1"/>
    <col min="9998" max="9998" width="1.77734375" style="15" customWidth="1"/>
    <col min="9999" max="9999" width="7.21875" style="15" customWidth="1"/>
    <col min="10000" max="10000" width="7.77734375" style="15" customWidth="1"/>
    <col min="10001" max="10240" width="9" style="15"/>
    <col min="10241" max="10241" width="3.44140625" style="15" customWidth="1"/>
    <col min="10242" max="10242" width="3.109375" style="15" customWidth="1"/>
    <col min="10243" max="10243" width="3.6640625" style="15" customWidth="1"/>
    <col min="10244" max="10244" width="4.88671875" style="15" customWidth="1"/>
    <col min="10245" max="10245" width="9.21875" style="15" customWidth="1"/>
    <col min="10246" max="10246" width="10" style="15" customWidth="1"/>
    <col min="10247" max="10247" width="6.88671875" style="15" customWidth="1"/>
    <col min="10248" max="10248" width="10.44140625" style="15" customWidth="1"/>
    <col min="10249" max="10249" width="7.6640625" style="15" customWidth="1"/>
    <col min="10250" max="10250" width="7.77734375" style="15" customWidth="1"/>
    <col min="10251" max="10251" width="1.77734375" style="15" customWidth="1"/>
    <col min="10252" max="10252" width="3.77734375" style="15" customWidth="1"/>
    <col min="10253" max="10253" width="8.88671875" style="15" customWidth="1"/>
    <col min="10254" max="10254" width="1.77734375" style="15" customWidth="1"/>
    <col min="10255" max="10255" width="7.21875" style="15" customWidth="1"/>
    <col min="10256" max="10256" width="7.77734375" style="15" customWidth="1"/>
    <col min="10257" max="10496" width="9" style="15"/>
    <col min="10497" max="10497" width="3.44140625" style="15" customWidth="1"/>
    <col min="10498" max="10498" width="3.109375" style="15" customWidth="1"/>
    <col min="10499" max="10499" width="3.6640625" style="15" customWidth="1"/>
    <col min="10500" max="10500" width="4.88671875" style="15" customWidth="1"/>
    <col min="10501" max="10501" width="9.21875" style="15" customWidth="1"/>
    <col min="10502" max="10502" width="10" style="15" customWidth="1"/>
    <col min="10503" max="10503" width="6.88671875" style="15" customWidth="1"/>
    <col min="10504" max="10504" width="10.44140625" style="15" customWidth="1"/>
    <col min="10505" max="10505" width="7.6640625" style="15" customWidth="1"/>
    <col min="10506" max="10506" width="7.77734375" style="15" customWidth="1"/>
    <col min="10507" max="10507" width="1.77734375" style="15" customWidth="1"/>
    <col min="10508" max="10508" width="3.77734375" style="15" customWidth="1"/>
    <col min="10509" max="10509" width="8.88671875" style="15" customWidth="1"/>
    <col min="10510" max="10510" width="1.77734375" style="15" customWidth="1"/>
    <col min="10511" max="10511" width="7.21875" style="15" customWidth="1"/>
    <col min="10512" max="10512" width="7.77734375" style="15" customWidth="1"/>
    <col min="10513" max="10752" width="9" style="15"/>
    <col min="10753" max="10753" width="3.44140625" style="15" customWidth="1"/>
    <col min="10754" max="10754" width="3.109375" style="15" customWidth="1"/>
    <col min="10755" max="10755" width="3.6640625" style="15" customWidth="1"/>
    <col min="10756" max="10756" width="4.88671875" style="15" customWidth="1"/>
    <col min="10757" max="10757" width="9.21875" style="15" customWidth="1"/>
    <col min="10758" max="10758" width="10" style="15" customWidth="1"/>
    <col min="10759" max="10759" width="6.88671875" style="15" customWidth="1"/>
    <col min="10760" max="10760" width="10.44140625" style="15" customWidth="1"/>
    <col min="10761" max="10761" width="7.6640625" style="15" customWidth="1"/>
    <col min="10762" max="10762" width="7.77734375" style="15" customWidth="1"/>
    <col min="10763" max="10763" width="1.77734375" style="15" customWidth="1"/>
    <col min="10764" max="10764" width="3.77734375" style="15" customWidth="1"/>
    <col min="10765" max="10765" width="8.88671875" style="15" customWidth="1"/>
    <col min="10766" max="10766" width="1.77734375" style="15" customWidth="1"/>
    <col min="10767" max="10767" width="7.21875" style="15" customWidth="1"/>
    <col min="10768" max="10768" width="7.77734375" style="15" customWidth="1"/>
    <col min="10769" max="11008" width="9" style="15"/>
    <col min="11009" max="11009" width="3.44140625" style="15" customWidth="1"/>
    <col min="11010" max="11010" width="3.109375" style="15" customWidth="1"/>
    <col min="11011" max="11011" width="3.6640625" style="15" customWidth="1"/>
    <col min="11012" max="11012" width="4.88671875" style="15" customWidth="1"/>
    <col min="11013" max="11013" width="9.21875" style="15" customWidth="1"/>
    <col min="11014" max="11014" width="10" style="15" customWidth="1"/>
    <col min="11015" max="11015" width="6.88671875" style="15" customWidth="1"/>
    <col min="11016" max="11016" width="10.44140625" style="15" customWidth="1"/>
    <col min="11017" max="11017" width="7.6640625" style="15" customWidth="1"/>
    <col min="11018" max="11018" width="7.77734375" style="15" customWidth="1"/>
    <col min="11019" max="11019" width="1.77734375" style="15" customWidth="1"/>
    <col min="11020" max="11020" width="3.77734375" style="15" customWidth="1"/>
    <col min="11021" max="11021" width="8.88671875" style="15" customWidth="1"/>
    <col min="11022" max="11022" width="1.77734375" style="15" customWidth="1"/>
    <col min="11023" max="11023" width="7.21875" style="15" customWidth="1"/>
    <col min="11024" max="11024" width="7.77734375" style="15" customWidth="1"/>
    <col min="11025" max="11264" width="9" style="15"/>
    <col min="11265" max="11265" width="3.44140625" style="15" customWidth="1"/>
    <col min="11266" max="11266" width="3.109375" style="15" customWidth="1"/>
    <col min="11267" max="11267" width="3.6640625" style="15" customWidth="1"/>
    <col min="11268" max="11268" width="4.88671875" style="15" customWidth="1"/>
    <col min="11269" max="11269" width="9.21875" style="15" customWidth="1"/>
    <col min="11270" max="11270" width="10" style="15" customWidth="1"/>
    <col min="11271" max="11271" width="6.88671875" style="15" customWidth="1"/>
    <col min="11272" max="11272" width="10.44140625" style="15" customWidth="1"/>
    <col min="11273" max="11273" width="7.6640625" style="15" customWidth="1"/>
    <col min="11274" max="11274" width="7.77734375" style="15" customWidth="1"/>
    <col min="11275" max="11275" width="1.77734375" style="15" customWidth="1"/>
    <col min="11276" max="11276" width="3.77734375" style="15" customWidth="1"/>
    <col min="11277" max="11277" width="8.88671875" style="15" customWidth="1"/>
    <col min="11278" max="11278" width="1.77734375" style="15" customWidth="1"/>
    <col min="11279" max="11279" width="7.21875" style="15" customWidth="1"/>
    <col min="11280" max="11280" width="7.77734375" style="15" customWidth="1"/>
    <col min="11281" max="11520" width="9" style="15"/>
    <col min="11521" max="11521" width="3.44140625" style="15" customWidth="1"/>
    <col min="11522" max="11522" width="3.109375" style="15" customWidth="1"/>
    <col min="11523" max="11523" width="3.6640625" style="15" customWidth="1"/>
    <col min="11524" max="11524" width="4.88671875" style="15" customWidth="1"/>
    <col min="11525" max="11525" width="9.21875" style="15" customWidth="1"/>
    <col min="11526" max="11526" width="10" style="15" customWidth="1"/>
    <col min="11527" max="11527" width="6.88671875" style="15" customWidth="1"/>
    <col min="11528" max="11528" width="10.44140625" style="15" customWidth="1"/>
    <col min="11529" max="11529" width="7.6640625" style="15" customWidth="1"/>
    <col min="11530" max="11530" width="7.77734375" style="15" customWidth="1"/>
    <col min="11531" max="11531" width="1.77734375" style="15" customWidth="1"/>
    <col min="11532" max="11532" width="3.77734375" style="15" customWidth="1"/>
    <col min="11533" max="11533" width="8.88671875" style="15" customWidth="1"/>
    <col min="11534" max="11534" width="1.77734375" style="15" customWidth="1"/>
    <col min="11535" max="11535" width="7.21875" style="15" customWidth="1"/>
    <col min="11536" max="11536" width="7.77734375" style="15" customWidth="1"/>
    <col min="11537" max="11776" width="9" style="15"/>
    <col min="11777" max="11777" width="3.44140625" style="15" customWidth="1"/>
    <col min="11778" max="11778" width="3.109375" style="15" customWidth="1"/>
    <col min="11779" max="11779" width="3.6640625" style="15" customWidth="1"/>
    <col min="11780" max="11780" width="4.88671875" style="15" customWidth="1"/>
    <col min="11781" max="11781" width="9.21875" style="15" customWidth="1"/>
    <col min="11782" max="11782" width="10" style="15" customWidth="1"/>
    <col min="11783" max="11783" width="6.88671875" style="15" customWidth="1"/>
    <col min="11784" max="11784" width="10.44140625" style="15" customWidth="1"/>
    <col min="11785" max="11785" width="7.6640625" style="15" customWidth="1"/>
    <col min="11786" max="11786" width="7.77734375" style="15" customWidth="1"/>
    <col min="11787" max="11787" width="1.77734375" style="15" customWidth="1"/>
    <col min="11788" max="11788" width="3.77734375" style="15" customWidth="1"/>
    <col min="11789" max="11789" width="8.88671875" style="15" customWidth="1"/>
    <col min="11790" max="11790" width="1.77734375" style="15" customWidth="1"/>
    <col min="11791" max="11791" width="7.21875" style="15" customWidth="1"/>
    <col min="11792" max="11792" width="7.77734375" style="15" customWidth="1"/>
    <col min="11793" max="12032" width="9" style="15"/>
    <col min="12033" max="12033" width="3.44140625" style="15" customWidth="1"/>
    <col min="12034" max="12034" width="3.109375" style="15" customWidth="1"/>
    <col min="12035" max="12035" width="3.6640625" style="15" customWidth="1"/>
    <col min="12036" max="12036" width="4.88671875" style="15" customWidth="1"/>
    <col min="12037" max="12037" width="9.21875" style="15" customWidth="1"/>
    <col min="12038" max="12038" width="10" style="15" customWidth="1"/>
    <col min="12039" max="12039" width="6.88671875" style="15" customWidth="1"/>
    <col min="12040" max="12040" width="10.44140625" style="15" customWidth="1"/>
    <col min="12041" max="12041" width="7.6640625" style="15" customWidth="1"/>
    <col min="12042" max="12042" width="7.77734375" style="15" customWidth="1"/>
    <col min="12043" max="12043" width="1.77734375" style="15" customWidth="1"/>
    <col min="12044" max="12044" width="3.77734375" style="15" customWidth="1"/>
    <col min="12045" max="12045" width="8.88671875" style="15" customWidth="1"/>
    <col min="12046" max="12046" width="1.77734375" style="15" customWidth="1"/>
    <col min="12047" max="12047" width="7.21875" style="15" customWidth="1"/>
    <col min="12048" max="12048" width="7.77734375" style="15" customWidth="1"/>
    <col min="12049" max="12288" width="9" style="15"/>
    <col min="12289" max="12289" width="3.44140625" style="15" customWidth="1"/>
    <col min="12290" max="12290" width="3.109375" style="15" customWidth="1"/>
    <col min="12291" max="12291" width="3.6640625" style="15" customWidth="1"/>
    <col min="12292" max="12292" width="4.88671875" style="15" customWidth="1"/>
    <col min="12293" max="12293" width="9.21875" style="15" customWidth="1"/>
    <col min="12294" max="12294" width="10" style="15" customWidth="1"/>
    <col min="12295" max="12295" width="6.88671875" style="15" customWidth="1"/>
    <col min="12296" max="12296" width="10.44140625" style="15" customWidth="1"/>
    <col min="12297" max="12297" width="7.6640625" style="15" customWidth="1"/>
    <col min="12298" max="12298" width="7.77734375" style="15" customWidth="1"/>
    <col min="12299" max="12299" width="1.77734375" style="15" customWidth="1"/>
    <col min="12300" max="12300" width="3.77734375" style="15" customWidth="1"/>
    <col min="12301" max="12301" width="8.88671875" style="15" customWidth="1"/>
    <col min="12302" max="12302" width="1.77734375" style="15" customWidth="1"/>
    <col min="12303" max="12303" width="7.21875" style="15" customWidth="1"/>
    <col min="12304" max="12304" width="7.77734375" style="15" customWidth="1"/>
    <col min="12305" max="12544" width="9" style="15"/>
    <col min="12545" max="12545" width="3.44140625" style="15" customWidth="1"/>
    <col min="12546" max="12546" width="3.109375" style="15" customWidth="1"/>
    <col min="12547" max="12547" width="3.6640625" style="15" customWidth="1"/>
    <col min="12548" max="12548" width="4.88671875" style="15" customWidth="1"/>
    <col min="12549" max="12549" width="9.21875" style="15" customWidth="1"/>
    <col min="12550" max="12550" width="10" style="15" customWidth="1"/>
    <col min="12551" max="12551" width="6.88671875" style="15" customWidth="1"/>
    <col min="12552" max="12552" width="10.44140625" style="15" customWidth="1"/>
    <col min="12553" max="12553" width="7.6640625" style="15" customWidth="1"/>
    <col min="12554" max="12554" width="7.77734375" style="15" customWidth="1"/>
    <col min="12555" max="12555" width="1.77734375" style="15" customWidth="1"/>
    <col min="12556" max="12556" width="3.77734375" style="15" customWidth="1"/>
    <col min="12557" max="12557" width="8.88671875" style="15" customWidth="1"/>
    <col min="12558" max="12558" width="1.77734375" style="15" customWidth="1"/>
    <col min="12559" max="12559" width="7.21875" style="15" customWidth="1"/>
    <col min="12560" max="12560" width="7.77734375" style="15" customWidth="1"/>
    <col min="12561" max="12800" width="9" style="15"/>
    <col min="12801" max="12801" width="3.44140625" style="15" customWidth="1"/>
    <col min="12802" max="12802" width="3.109375" style="15" customWidth="1"/>
    <col min="12803" max="12803" width="3.6640625" style="15" customWidth="1"/>
    <col min="12804" max="12804" width="4.88671875" style="15" customWidth="1"/>
    <col min="12805" max="12805" width="9.21875" style="15" customWidth="1"/>
    <col min="12806" max="12806" width="10" style="15" customWidth="1"/>
    <col min="12807" max="12807" width="6.88671875" style="15" customWidth="1"/>
    <col min="12808" max="12808" width="10.44140625" style="15" customWidth="1"/>
    <col min="12809" max="12809" width="7.6640625" style="15" customWidth="1"/>
    <col min="12810" max="12810" width="7.77734375" style="15" customWidth="1"/>
    <col min="12811" max="12811" width="1.77734375" style="15" customWidth="1"/>
    <col min="12812" max="12812" width="3.77734375" style="15" customWidth="1"/>
    <col min="12813" max="12813" width="8.88671875" style="15" customWidth="1"/>
    <col min="12814" max="12814" width="1.77734375" style="15" customWidth="1"/>
    <col min="12815" max="12815" width="7.21875" style="15" customWidth="1"/>
    <col min="12816" max="12816" width="7.77734375" style="15" customWidth="1"/>
    <col min="12817" max="13056" width="9" style="15"/>
    <col min="13057" max="13057" width="3.44140625" style="15" customWidth="1"/>
    <col min="13058" max="13058" width="3.109375" style="15" customWidth="1"/>
    <col min="13059" max="13059" width="3.6640625" style="15" customWidth="1"/>
    <col min="13060" max="13060" width="4.88671875" style="15" customWidth="1"/>
    <col min="13061" max="13061" width="9.21875" style="15" customWidth="1"/>
    <col min="13062" max="13062" width="10" style="15" customWidth="1"/>
    <col min="13063" max="13063" width="6.88671875" style="15" customWidth="1"/>
    <col min="13064" max="13064" width="10.44140625" style="15" customWidth="1"/>
    <col min="13065" max="13065" width="7.6640625" style="15" customWidth="1"/>
    <col min="13066" max="13066" width="7.77734375" style="15" customWidth="1"/>
    <col min="13067" max="13067" width="1.77734375" style="15" customWidth="1"/>
    <col min="13068" max="13068" width="3.77734375" style="15" customWidth="1"/>
    <col min="13069" max="13069" width="8.88671875" style="15" customWidth="1"/>
    <col min="13070" max="13070" width="1.77734375" style="15" customWidth="1"/>
    <col min="13071" max="13071" width="7.21875" style="15" customWidth="1"/>
    <col min="13072" max="13072" width="7.77734375" style="15" customWidth="1"/>
    <col min="13073" max="13312" width="9" style="15"/>
    <col min="13313" max="13313" width="3.44140625" style="15" customWidth="1"/>
    <col min="13314" max="13314" width="3.109375" style="15" customWidth="1"/>
    <col min="13315" max="13315" width="3.6640625" style="15" customWidth="1"/>
    <col min="13316" max="13316" width="4.88671875" style="15" customWidth="1"/>
    <col min="13317" max="13317" width="9.21875" style="15" customWidth="1"/>
    <col min="13318" max="13318" width="10" style="15" customWidth="1"/>
    <col min="13319" max="13319" width="6.88671875" style="15" customWidth="1"/>
    <col min="13320" max="13320" width="10.44140625" style="15" customWidth="1"/>
    <col min="13321" max="13321" width="7.6640625" style="15" customWidth="1"/>
    <col min="13322" max="13322" width="7.77734375" style="15" customWidth="1"/>
    <col min="13323" max="13323" width="1.77734375" style="15" customWidth="1"/>
    <col min="13324" max="13324" width="3.77734375" style="15" customWidth="1"/>
    <col min="13325" max="13325" width="8.88671875" style="15" customWidth="1"/>
    <col min="13326" max="13326" width="1.77734375" style="15" customWidth="1"/>
    <col min="13327" max="13327" width="7.21875" style="15" customWidth="1"/>
    <col min="13328" max="13328" width="7.77734375" style="15" customWidth="1"/>
    <col min="13329" max="13568" width="9" style="15"/>
    <col min="13569" max="13569" width="3.44140625" style="15" customWidth="1"/>
    <col min="13570" max="13570" width="3.109375" style="15" customWidth="1"/>
    <col min="13571" max="13571" width="3.6640625" style="15" customWidth="1"/>
    <col min="13572" max="13572" width="4.88671875" style="15" customWidth="1"/>
    <col min="13573" max="13573" width="9.21875" style="15" customWidth="1"/>
    <col min="13574" max="13574" width="10" style="15" customWidth="1"/>
    <col min="13575" max="13575" width="6.88671875" style="15" customWidth="1"/>
    <col min="13576" max="13576" width="10.44140625" style="15" customWidth="1"/>
    <col min="13577" max="13577" width="7.6640625" style="15" customWidth="1"/>
    <col min="13578" max="13578" width="7.77734375" style="15" customWidth="1"/>
    <col min="13579" max="13579" width="1.77734375" style="15" customWidth="1"/>
    <col min="13580" max="13580" width="3.77734375" style="15" customWidth="1"/>
    <col min="13581" max="13581" width="8.88671875" style="15" customWidth="1"/>
    <col min="13582" max="13582" width="1.77734375" style="15" customWidth="1"/>
    <col min="13583" max="13583" width="7.21875" style="15" customWidth="1"/>
    <col min="13584" max="13584" width="7.77734375" style="15" customWidth="1"/>
    <col min="13585" max="13824" width="9" style="15"/>
    <col min="13825" max="13825" width="3.44140625" style="15" customWidth="1"/>
    <col min="13826" max="13826" width="3.109375" style="15" customWidth="1"/>
    <col min="13827" max="13827" width="3.6640625" style="15" customWidth="1"/>
    <col min="13828" max="13828" width="4.88671875" style="15" customWidth="1"/>
    <col min="13829" max="13829" width="9.21875" style="15" customWidth="1"/>
    <col min="13830" max="13830" width="10" style="15" customWidth="1"/>
    <col min="13831" max="13831" width="6.88671875" style="15" customWidth="1"/>
    <col min="13832" max="13832" width="10.44140625" style="15" customWidth="1"/>
    <col min="13833" max="13833" width="7.6640625" style="15" customWidth="1"/>
    <col min="13834" max="13834" width="7.77734375" style="15" customWidth="1"/>
    <col min="13835" max="13835" width="1.77734375" style="15" customWidth="1"/>
    <col min="13836" max="13836" width="3.77734375" style="15" customWidth="1"/>
    <col min="13837" max="13837" width="8.88671875" style="15" customWidth="1"/>
    <col min="13838" max="13838" width="1.77734375" style="15" customWidth="1"/>
    <col min="13839" max="13839" width="7.21875" style="15" customWidth="1"/>
    <col min="13840" max="13840" width="7.77734375" style="15" customWidth="1"/>
    <col min="13841" max="14080" width="9" style="15"/>
    <col min="14081" max="14081" width="3.44140625" style="15" customWidth="1"/>
    <col min="14082" max="14082" width="3.109375" style="15" customWidth="1"/>
    <col min="14083" max="14083" width="3.6640625" style="15" customWidth="1"/>
    <col min="14084" max="14084" width="4.88671875" style="15" customWidth="1"/>
    <col min="14085" max="14085" width="9.21875" style="15" customWidth="1"/>
    <col min="14086" max="14086" width="10" style="15" customWidth="1"/>
    <col min="14087" max="14087" width="6.88671875" style="15" customWidth="1"/>
    <col min="14088" max="14088" width="10.44140625" style="15" customWidth="1"/>
    <col min="14089" max="14089" width="7.6640625" style="15" customWidth="1"/>
    <col min="14090" max="14090" width="7.77734375" style="15" customWidth="1"/>
    <col min="14091" max="14091" width="1.77734375" style="15" customWidth="1"/>
    <col min="14092" max="14092" width="3.77734375" style="15" customWidth="1"/>
    <col min="14093" max="14093" width="8.88671875" style="15" customWidth="1"/>
    <col min="14094" max="14094" width="1.77734375" style="15" customWidth="1"/>
    <col min="14095" max="14095" width="7.21875" style="15" customWidth="1"/>
    <col min="14096" max="14096" width="7.77734375" style="15" customWidth="1"/>
    <col min="14097" max="14336" width="9" style="15"/>
    <col min="14337" max="14337" width="3.44140625" style="15" customWidth="1"/>
    <col min="14338" max="14338" width="3.109375" style="15" customWidth="1"/>
    <col min="14339" max="14339" width="3.6640625" style="15" customWidth="1"/>
    <col min="14340" max="14340" width="4.88671875" style="15" customWidth="1"/>
    <col min="14341" max="14341" width="9.21875" style="15" customWidth="1"/>
    <col min="14342" max="14342" width="10" style="15" customWidth="1"/>
    <col min="14343" max="14343" width="6.88671875" style="15" customWidth="1"/>
    <col min="14344" max="14344" width="10.44140625" style="15" customWidth="1"/>
    <col min="14345" max="14345" width="7.6640625" style="15" customWidth="1"/>
    <col min="14346" max="14346" width="7.77734375" style="15" customWidth="1"/>
    <col min="14347" max="14347" width="1.77734375" style="15" customWidth="1"/>
    <col min="14348" max="14348" width="3.77734375" style="15" customWidth="1"/>
    <col min="14349" max="14349" width="8.88671875" style="15" customWidth="1"/>
    <col min="14350" max="14350" width="1.77734375" style="15" customWidth="1"/>
    <col min="14351" max="14351" width="7.21875" style="15" customWidth="1"/>
    <col min="14352" max="14352" width="7.77734375" style="15" customWidth="1"/>
    <col min="14353" max="14592" width="9" style="15"/>
    <col min="14593" max="14593" width="3.44140625" style="15" customWidth="1"/>
    <col min="14594" max="14594" width="3.109375" style="15" customWidth="1"/>
    <col min="14595" max="14595" width="3.6640625" style="15" customWidth="1"/>
    <col min="14596" max="14596" width="4.88671875" style="15" customWidth="1"/>
    <col min="14597" max="14597" width="9.21875" style="15" customWidth="1"/>
    <col min="14598" max="14598" width="10" style="15" customWidth="1"/>
    <col min="14599" max="14599" width="6.88671875" style="15" customWidth="1"/>
    <col min="14600" max="14600" width="10.44140625" style="15" customWidth="1"/>
    <col min="14601" max="14601" width="7.6640625" style="15" customWidth="1"/>
    <col min="14602" max="14602" width="7.77734375" style="15" customWidth="1"/>
    <col min="14603" max="14603" width="1.77734375" style="15" customWidth="1"/>
    <col min="14604" max="14604" width="3.77734375" style="15" customWidth="1"/>
    <col min="14605" max="14605" width="8.88671875" style="15" customWidth="1"/>
    <col min="14606" max="14606" width="1.77734375" style="15" customWidth="1"/>
    <col min="14607" max="14607" width="7.21875" style="15" customWidth="1"/>
    <col min="14608" max="14608" width="7.77734375" style="15" customWidth="1"/>
    <col min="14609" max="14848" width="9" style="15"/>
    <col min="14849" max="14849" width="3.44140625" style="15" customWidth="1"/>
    <col min="14850" max="14850" width="3.109375" style="15" customWidth="1"/>
    <col min="14851" max="14851" width="3.6640625" style="15" customWidth="1"/>
    <col min="14852" max="14852" width="4.88671875" style="15" customWidth="1"/>
    <col min="14853" max="14853" width="9.21875" style="15" customWidth="1"/>
    <col min="14854" max="14854" width="10" style="15" customWidth="1"/>
    <col min="14855" max="14855" width="6.88671875" style="15" customWidth="1"/>
    <col min="14856" max="14856" width="10.44140625" style="15" customWidth="1"/>
    <col min="14857" max="14857" width="7.6640625" style="15" customWidth="1"/>
    <col min="14858" max="14858" width="7.77734375" style="15" customWidth="1"/>
    <col min="14859" max="14859" width="1.77734375" style="15" customWidth="1"/>
    <col min="14860" max="14860" width="3.77734375" style="15" customWidth="1"/>
    <col min="14861" max="14861" width="8.88671875" style="15" customWidth="1"/>
    <col min="14862" max="14862" width="1.77734375" style="15" customWidth="1"/>
    <col min="14863" max="14863" width="7.21875" style="15" customWidth="1"/>
    <col min="14864" max="14864" width="7.77734375" style="15" customWidth="1"/>
    <col min="14865" max="15104" width="9" style="15"/>
    <col min="15105" max="15105" width="3.44140625" style="15" customWidth="1"/>
    <col min="15106" max="15106" width="3.109375" style="15" customWidth="1"/>
    <col min="15107" max="15107" width="3.6640625" style="15" customWidth="1"/>
    <col min="15108" max="15108" width="4.88671875" style="15" customWidth="1"/>
    <col min="15109" max="15109" width="9.21875" style="15" customWidth="1"/>
    <col min="15110" max="15110" width="10" style="15" customWidth="1"/>
    <col min="15111" max="15111" width="6.88671875" style="15" customWidth="1"/>
    <col min="15112" max="15112" width="10.44140625" style="15" customWidth="1"/>
    <col min="15113" max="15113" width="7.6640625" style="15" customWidth="1"/>
    <col min="15114" max="15114" width="7.77734375" style="15" customWidth="1"/>
    <col min="15115" max="15115" width="1.77734375" style="15" customWidth="1"/>
    <col min="15116" max="15116" width="3.77734375" style="15" customWidth="1"/>
    <col min="15117" max="15117" width="8.88671875" style="15" customWidth="1"/>
    <col min="15118" max="15118" width="1.77734375" style="15" customWidth="1"/>
    <col min="15119" max="15119" width="7.21875" style="15" customWidth="1"/>
    <col min="15120" max="15120" width="7.77734375" style="15" customWidth="1"/>
    <col min="15121" max="15360" width="9" style="15"/>
    <col min="15361" max="15361" width="3.44140625" style="15" customWidth="1"/>
    <col min="15362" max="15362" width="3.109375" style="15" customWidth="1"/>
    <col min="15363" max="15363" width="3.6640625" style="15" customWidth="1"/>
    <col min="15364" max="15364" width="4.88671875" style="15" customWidth="1"/>
    <col min="15365" max="15365" width="9.21875" style="15" customWidth="1"/>
    <col min="15366" max="15366" width="10" style="15" customWidth="1"/>
    <col min="15367" max="15367" width="6.88671875" style="15" customWidth="1"/>
    <col min="15368" max="15368" width="10.44140625" style="15" customWidth="1"/>
    <col min="15369" max="15369" width="7.6640625" style="15" customWidth="1"/>
    <col min="15370" max="15370" width="7.77734375" style="15" customWidth="1"/>
    <col min="15371" max="15371" width="1.77734375" style="15" customWidth="1"/>
    <col min="15372" max="15372" width="3.77734375" style="15" customWidth="1"/>
    <col min="15373" max="15373" width="8.88671875" style="15" customWidth="1"/>
    <col min="15374" max="15374" width="1.77734375" style="15" customWidth="1"/>
    <col min="15375" max="15375" width="7.21875" style="15" customWidth="1"/>
    <col min="15376" max="15376" width="7.77734375" style="15" customWidth="1"/>
    <col min="15377" max="15616" width="9" style="15"/>
    <col min="15617" max="15617" width="3.44140625" style="15" customWidth="1"/>
    <col min="15618" max="15618" width="3.109375" style="15" customWidth="1"/>
    <col min="15619" max="15619" width="3.6640625" style="15" customWidth="1"/>
    <col min="15620" max="15620" width="4.88671875" style="15" customWidth="1"/>
    <col min="15621" max="15621" width="9.21875" style="15" customWidth="1"/>
    <col min="15622" max="15622" width="10" style="15" customWidth="1"/>
    <col min="15623" max="15623" width="6.88671875" style="15" customWidth="1"/>
    <col min="15624" max="15624" width="10.44140625" style="15" customWidth="1"/>
    <col min="15625" max="15625" width="7.6640625" style="15" customWidth="1"/>
    <col min="15626" max="15626" width="7.77734375" style="15" customWidth="1"/>
    <col min="15627" max="15627" width="1.77734375" style="15" customWidth="1"/>
    <col min="15628" max="15628" width="3.77734375" style="15" customWidth="1"/>
    <col min="15629" max="15629" width="8.88671875" style="15" customWidth="1"/>
    <col min="15630" max="15630" width="1.77734375" style="15" customWidth="1"/>
    <col min="15631" max="15631" width="7.21875" style="15" customWidth="1"/>
    <col min="15632" max="15632" width="7.77734375" style="15" customWidth="1"/>
    <col min="15633" max="15872" width="9" style="15"/>
    <col min="15873" max="15873" width="3.44140625" style="15" customWidth="1"/>
    <col min="15874" max="15874" width="3.109375" style="15" customWidth="1"/>
    <col min="15875" max="15875" width="3.6640625" style="15" customWidth="1"/>
    <col min="15876" max="15876" width="4.88671875" style="15" customWidth="1"/>
    <col min="15877" max="15877" width="9.21875" style="15" customWidth="1"/>
    <col min="15878" max="15878" width="10" style="15" customWidth="1"/>
    <col min="15879" max="15879" width="6.88671875" style="15" customWidth="1"/>
    <col min="15880" max="15880" width="10.44140625" style="15" customWidth="1"/>
    <col min="15881" max="15881" width="7.6640625" style="15" customWidth="1"/>
    <col min="15882" max="15882" width="7.77734375" style="15" customWidth="1"/>
    <col min="15883" max="15883" width="1.77734375" style="15" customWidth="1"/>
    <col min="15884" max="15884" width="3.77734375" style="15" customWidth="1"/>
    <col min="15885" max="15885" width="8.88671875" style="15" customWidth="1"/>
    <col min="15886" max="15886" width="1.77734375" style="15" customWidth="1"/>
    <col min="15887" max="15887" width="7.21875" style="15" customWidth="1"/>
    <col min="15888" max="15888" width="7.77734375" style="15" customWidth="1"/>
    <col min="15889" max="16128" width="9" style="15"/>
    <col min="16129" max="16129" width="3.44140625" style="15" customWidth="1"/>
    <col min="16130" max="16130" width="3.109375" style="15" customWidth="1"/>
    <col min="16131" max="16131" width="3.6640625" style="15" customWidth="1"/>
    <col min="16132" max="16132" width="4.88671875" style="15" customWidth="1"/>
    <col min="16133" max="16133" width="9.21875" style="15" customWidth="1"/>
    <col min="16134" max="16134" width="10" style="15" customWidth="1"/>
    <col min="16135" max="16135" width="6.88671875" style="15" customWidth="1"/>
    <col min="16136" max="16136" width="10.44140625" style="15" customWidth="1"/>
    <col min="16137" max="16137" width="7.6640625" style="15" customWidth="1"/>
    <col min="16138" max="16138" width="7.77734375" style="15" customWidth="1"/>
    <col min="16139" max="16139" width="1.77734375" style="15" customWidth="1"/>
    <col min="16140" max="16140" width="3.77734375" style="15" customWidth="1"/>
    <col min="16141" max="16141" width="8.88671875" style="15" customWidth="1"/>
    <col min="16142" max="16142" width="1.77734375" style="15" customWidth="1"/>
    <col min="16143" max="16143" width="7.21875" style="15" customWidth="1"/>
    <col min="16144" max="16144" width="7.77734375" style="15" customWidth="1"/>
    <col min="16145" max="16384" width="9" style="15"/>
  </cols>
  <sheetData>
    <row r="1" spans="1:13" s="14" customFormat="1" ht="43.2" x14ac:dyDescent="0.25">
      <c r="A1" s="131" t="s">
        <v>83</v>
      </c>
      <c r="B1" s="131" t="s">
        <v>84</v>
      </c>
      <c r="C1" s="131" t="s">
        <v>85</v>
      </c>
      <c r="D1" s="131" t="s">
        <v>86</v>
      </c>
      <c r="E1" s="131" t="s">
        <v>87</v>
      </c>
      <c r="F1" s="131" t="s">
        <v>88</v>
      </c>
      <c r="G1" s="131" t="s">
        <v>89</v>
      </c>
      <c r="H1" s="131" t="s">
        <v>90</v>
      </c>
      <c r="I1" s="131" t="s">
        <v>91</v>
      </c>
      <c r="J1" s="131" t="s">
        <v>92</v>
      </c>
      <c r="L1" s="131" t="s">
        <v>85</v>
      </c>
      <c r="M1" s="132" t="s">
        <v>93</v>
      </c>
    </row>
    <row r="2" spans="1:13" x14ac:dyDescent="0.25">
      <c r="A2" s="16">
        <v>1</v>
      </c>
      <c r="B2" s="19">
        <v>1</v>
      </c>
      <c r="C2" s="20">
        <v>1</v>
      </c>
      <c r="D2" s="20">
        <v>60</v>
      </c>
      <c r="E2" s="23"/>
      <c r="F2" s="23"/>
      <c r="G2" s="23"/>
      <c r="H2" s="24">
        <f t="array" ref="H2:H5">D2:D5/$M$2:$M$5</f>
        <v>43.512754692764318</v>
      </c>
      <c r="I2" s="24">
        <f>TREND($H$2:$H$17,$A$2:$A$17,A2)</f>
        <v>27.308984505808876</v>
      </c>
      <c r="J2" s="24">
        <f t="array" ref="J2:J5">I2:I5*$M$2:$M$5</f>
        <v>37.65652351633355</v>
      </c>
      <c r="L2" s="28">
        <v>1</v>
      </c>
      <c r="M2" s="27">
        <f>AVERAGE(G2,G6,G10,G14)</f>
        <v>1.3789060339582988</v>
      </c>
    </row>
    <row r="3" spans="1:13" x14ac:dyDescent="0.25">
      <c r="A3" s="17">
        <v>2</v>
      </c>
      <c r="B3" s="19"/>
      <c r="C3" s="20">
        <v>2</v>
      </c>
      <c r="D3" s="20">
        <v>20</v>
      </c>
      <c r="E3" s="23"/>
      <c r="F3" s="23"/>
      <c r="G3" s="23"/>
      <c r="H3" s="24">
        <v>31.169987282746924</v>
      </c>
      <c r="I3" s="24">
        <f t="shared" ref="I3:I21" si="0">TREND($H$2:$H$17,$A$2:$A$17,A3)</f>
        <v>36.969944268407509</v>
      </c>
      <c r="J3" s="24">
        <v>23.721501027926919</v>
      </c>
      <c r="L3" s="29">
        <v>2</v>
      </c>
      <c r="M3" s="27">
        <f t="shared" ref="M3:M5" si="1">AVERAGE(G3,G7,G11,G15)</f>
        <v>0.64164286685706517</v>
      </c>
    </row>
    <row r="4" spans="1:13" x14ac:dyDescent="0.25">
      <c r="A4" s="17">
        <v>3</v>
      </c>
      <c r="B4" s="19"/>
      <c r="C4" s="20">
        <v>3</v>
      </c>
      <c r="D4" s="20">
        <v>40</v>
      </c>
      <c r="E4" s="23">
        <f>AVERAGE(D2:D5)</f>
        <v>47.5</v>
      </c>
      <c r="F4" s="23">
        <f>AVERAGE(E4:E5)</f>
        <v>52.5</v>
      </c>
      <c r="G4" s="25">
        <f>D4/F4</f>
        <v>0.76190476190476186</v>
      </c>
      <c r="H4" s="24">
        <v>61.108818011257043</v>
      </c>
      <c r="I4" s="24">
        <f t="shared" si="0"/>
        <v>46.630904031006139</v>
      </c>
      <c r="J4" s="24">
        <v>30.523191610360467</v>
      </c>
      <c r="L4" s="29">
        <v>3</v>
      </c>
      <c r="M4" s="27">
        <f t="shared" si="1"/>
        <v>0.65457001627214384</v>
      </c>
    </row>
    <row r="5" spans="1:13" x14ac:dyDescent="0.25">
      <c r="A5" s="17">
        <v>4</v>
      </c>
      <c r="B5" s="21"/>
      <c r="C5" s="22">
        <v>4</v>
      </c>
      <c r="D5" s="22">
        <v>70</v>
      </c>
      <c r="E5" s="23">
        <f t="shared" ref="E5:E16" si="2">AVERAGE(D3:D6)</f>
        <v>57.5</v>
      </c>
      <c r="F5" s="23">
        <f t="shared" ref="F5:F15" si="3">AVERAGE(E5:E6)</f>
        <v>58.75</v>
      </c>
      <c r="G5" s="25">
        <f t="shared" ref="G5:G15" si="4">D5/F5</f>
        <v>1.1914893617021276</v>
      </c>
      <c r="H5" s="24">
        <v>52.86570368756594</v>
      </c>
      <c r="I5" s="24">
        <f t="shared" si="0"/>
        <v>56.291863793604776</v>
      </c>
      <c r="J5" s="24">
        <v>74.536612410195289</v>
      </c>
      <c r="L5" s="30">
        <v>4</v>
      </c>
      <c r="M5" s="27">
        <f t="shared" si="1"/>
        <v>1.3241098692963027</v>
      </c>
    </row>
    <row r="6" spans="1:13" x14ac:dyDescent="0.25">
      <c r="A6" s="17">
        <v>5</v>
      </c>
      <c r="B6" s="19">
        <v>2</v>
      </c>
      <c r="C6" s="20">
        <v>1</v>
      </c>
      <c r="D6" s="20">
        <v>100</v>
      </c>
      <c r="E6" s="23">
        <f t="shared" si="2"/>
        <v>60</v>
      </c>
      <c r="F6" s="23">
        <f t="shared" si="3"/>
        <v>61.25</v>
      </c>
      <c r="G6" s="25">
        <f t="shared" si="4"/>
        <v>1.6326530612244898</v>
      </c>
      <c r="H6" s="24">
        <f t="array" ref="H6:H9">D6:D9/$M$2:$M$5</f>
        <v>72.521257821273863</v>
      </c>
      <c r="I6" s="24">
        <f t="shared" si="0"/>
        <v>65.952823556203413</v>
      </c>
      <c r="J6" s="24">
        <f t="array" ref="J6:J9">I6:I9*$M$2:$M$5</f>
        <v>90.942746358235908</v>
      </c>
    </row>
    <row r="7" spans="1:13" x14ac:dyDescent="0.25">
      <c r="A7" s="17">
        <v>6</v>
      </c>
      <c r="B7" s="19"/>
      <c r="C7" s="20">
        <v>2</v>
      </c>
      <c r="D7" s="20">
        <v>30</v>
      </c>
      <c r="E7" s="23">
        <f t="shared" si="2"/>
        <v>62.5</v>
      </c>
      <c r="F7" s="23">
        <f t="shared" si="3"/>
        <v>71.25</v>
      </c>
      <c r="G7" s="25">
        <f t="shared" si="4"/>
        <v>0.42105263157894735</v>
      </c>
      <c r="H7" s="24">
        <v>46.754980924120389</v>
      </c>
      <c r="I7" s="24">
        <f t="shared" si="0"/>
        <v>75.613783318802035</v>
      </c>
      <c r="J7" s="24">
        <v>48.517044702585068</v>
      </c>
    </row>
    <row r="8" spans="1:13" x14ac:dyDescent="0.25">
      <c r="A8" s="17">
        <v>7</v>
      </c>
      <c r="B8" s="19"/>
      <c r="C8" s="20">
        <v>3</v>
      </c>
      <c r="D8" s="20">
        <v>50</v>
      </c>
      <c r="E8" s="23">
        <f t="shared" si="2"/>
        <v>80</v>
      </c>
      <c r="F8" s="23">
        <f t="shared" si="3"/>
        <v>82.5</v>
      </c>
      <c r="G8" s="25">
        <f t="shared" si="4"/>
        <v>0.60606060606060608</v>
      </c>
      <c r="H8" s="24">
        <v>76.3860225140713</v>
      </c>
      <c r="I8" s="24">
        <f t="shared" si="0"/>
        <v>85.274743081400672</v>
      </c>
      <c r="J8" s="24">
        <v>55.818289966395326</v>
      </c>
    </row>
    <row r="9" spans="1:13" x14ac:dyDescent="0.25">
      <c r="A9" s="17">
        <v>8</v>
      </c>
      <c r="B9" s="21"/>
      <c r="C9" s="22">
        <v>4</v>
      </c>
      <c r="D9" s="22">
        <v>140</v>
      </c>
      <c r="E9" s="23">
        <f t="shared" si="2"/>
        <v>85</v>
      </c>
      <c r="F9" s="23">
        <f t="shared" si="3"/>
        <v>92.5</v>
      </c>
      <c r="G9" s="25">
        <f t="shared" si="4"/>
        <v>1.5135135135135136</v>
      </c>
      <c r="H9" s="24">
        <v>105.73140737513188</v>
      </c>
      <c r="I9" s="24">
        <f t="shared" si="0"/>
        <v>94.935702843999309</v>
      </c>
      <c r="J9" s="24">
        <v>125.70530108432055</v>
      </c>
    </row>
    <row r="10" spans="1:13" x14ac:dyDescent="0.25">
      <c r="A10" s="17">
        <v>9</v>
      </c>
      <c r="B10" s="19">
        <v>3</v>
      </c>
      <c r="C10" s="20">
        <v>1</v>
      </c>
      <c r="D10" s="20">
        <v>120</v>
      </c>
      <c r="E10" s="23">
        <f t="shared" si="2"/>
        <v>100</v>
      </c>
      <c r="F10" s="23">
        <f t="shared" si="3"/>
        <v>102.5</v>
      </c>
      <c r="G10" s="25">
        <f t="shared" si="4"/>
        <v>1.1707317073170731</v>
      </c>
      <c r="H10" s="24">
        <f t="array" ref="H10:H13">D10:D13/$M$2:$M$5</f>
        <v>87.025509385528636</v>
      </c>
      <c r="I10" s="24">
        <f t="shared" si="0"/>
        <v>104.59666260659795</v>
      </c>
      <c r="J10" s="24">
        <f t="array" ref="J10:J13">I10:I13*$M$2:$M$5</f>
        <v>144.22896920013827</v>
      </c>
    </row>
    <row r="11" spans="1:13" x14ac:dyDescent="0.25">
      <c r="A11" s="17">
        <v>10</v>
      </c>
      <c r="B11" s="19"/>
      <c r="C11" s="20">
        <v>2</v>
      </c>
      <c r="D11" s="20">
        <v>90</v>
      </c>
      <c r="E11" s="23">
        <f t="shared" si="2"/>
        <v>105</v>
      </c>
      <c r="F11" s="23">
        <f t="shared" si="3"/>
        <v>107.5</v>
      </c>
      <c r="G11" s="25">
        <f t="shared" si="4"/>
        <v>0.83720930232558144</v>
      </c>
      <c r="H11" s="24">
        <v>140.26494277236117</v>
      </c>
      <c r="I11" s="24">
        <f t="shared" si="0"/>
        <v>114.25762236919658</v>
      </c>
      <c r="J11" s="24">
        <v>73.31258837724323</v>
      </c>
    </row>
    <row r="12" spans="1:13" x14ac:dyDescent="0.25">
      <c r="A12" s="17">
        <v>11</v>
      </c>
      <c r="B12" s="19"/>
      <c r="C12" s="20">
        <v>3</v>
      </c>
      <c r="D12" s="20">
        <v>70</v>
      </c>
      <c r="E12" s="23">
        <f t="shared" si="2"/>
        <v>110</v>
      </c>
      <c r="F12" s="23">
        <f t="shared" si="3"/>
        <v>117.5</v>
      </c>
      <c r="G12" s="25">
        <f t="shared" si="4"/>
        <v>0.5957446808510638</v>
      </c>
      <c r="H12" s="24">
        <v>106.94043151969983</v>
      </c>
      <c r="I12" s="24">
        <f t="shared" si="0"/>
        <v>123.9185821317952</v>
      </c>
      <c r="J12" s="24">
        <v>81.113388322430183</v>
      </c>
    </row>
    <row r="13" spans="1:13" x14ac:dyDescent="0.25">
      <c r="A13" s="17">
        <v>12</v>
      </c>
      <c r="B13" s="21"/>
      <c r="C13" s="22">
        <v>4</v>
      </c>
      <c r="D13" s="22">
        <v>160</v>
      </c>
      <c r="E13" s="23">
        <f t="shared" si="2"/>
        <v>125</v>
      </c>
      <c r="F13" s="23">
        <f t="shared" si="3"/>
        <v>126.25</v>
      </c>
      <c r="G13" s="25">
        <f t="shared" si="4"/>
        <v>1.2673267326732673</v>
      </c>
      <c r="H13" s="24">
        <v>120.83589414300785</v>
      </c>
      <c r="I13" s="24">
        <f t="shared" si="0"/>
        <v>133.57954189439386</v>
      </c>
      <c r="J13" s="24">
        <v>176.87398975844584</v>
      </c>
    </row>
    <row r="14" spans="1:13" x14ac:dyDescent="0.25">
      <c r="A14" s="17">
        <v>13</v>
      </c>
      <c r="B14" s="19">
        <v>4</v>
      </c>
      <c r="C14" s="20">
        <v>1</v>
      </c>
      <c r="D14" s="20">
        <v>180</v>
      </c>
      <c r="E14" s="23">
        <f t="shared" si="2"/>
        <v>127.5</v>
      </c>
      <c r="F14" s="23">
        <f t="shared" si="3"/>
        <v>135</v>
      </c>
      <c r="G14" s="25">
        <f t="shared" si="4"/>
        <v>1.3333333333333333</v>
      </c>
      <c r="H14" s="24">
        <f t="array" ref="H14:H17">D14:D17/$M$2:$M$5</f>
        <v>130.53826407829294</v>
      </c>
      <c r="I14" s="24">
        <f t="shared" si="0"/>
        <v>143.24050165699248</v>
      </c>
      <c r="J14" s="24">
        <f t="array" ref="J14:J17">I14:I17*$M$2:$M$5</f>
        <v>197.51519204204064</v>
      </c>
    </row>
    <row r="15" spans="1:13" x14ac:dyDescent="0.25">
      <c r="A15" s="17">
        <v>14</v>
      </c>
      <c r="B15" s="19"/>
      <c r="C15" s="20">
        <v>2</v>
      </c>
      <c r="D15" s="20">
        <v>100</v>
      </c>
      <c r="E15" s="23">
        <f t="shared" si="2"/>
        <v>142.5</v>
      </c>
      <c r="F15" s="23">
        <f t="shared" si="3"/>
        <v>150</v>
      </c>
      <c r="G15" s="25">
        <f t="shared" si="4"/>
        <v>0.66666666666666663</v>
      </c>
      <c r="H15" s="24">
        <v>155.84993641373464</v>
      </c>
      <c r="I15" s="24">
        <f t="shared" si="0"/>
        <v>152.9014614195911</v>
      </c>
      <c r="J15" s="24">
        <v>98.108132051901379</v>
      </c>
    </row>
    <row r="16" spans="1:13" x14ac:dyDescent="0.25">
      <c r="A16" s="17">
        <v>15</v>
      </c>
      <c r="B16" s="19"/>
      <c r="C16" s="20">
        <v>3</v>
      </c>
      <c r="D16" s="20">
        <v>130</v>
      </c>
      <c r="E16" s="23">
        <f t="shared" si="2"/>
        <v>157.5</v>
      </c>
      <c r="F16" s="23"/>
      <c r="G16" s="23"/>
      <c r="H16" s="24">
        <v>198.60365853658539</v>
      </c>
      <c r="I16" s="24">
        <f t="shared" si="0"/>
        <v>162.56242118218975</v>
      </c>
      <c r="J16" s="24">
        <v>106.40848667846505</v>
      </c>
    </row>
    <row r="17" spans="1:10" x14ac:dyDescent="0.25">
      <c r="A17" s="17">
        <v>16</v>
      </c>
      <c r="B17" s="21"/>
      <c r="C17" s="22">
        <v>4</v>
      </c>
      <c r="D17" s="22">
        <v>220</v>
      </c>
      <c r="E17" s="23"/>
      <c r="F17" s="23"/>
      <c r="G17" s="26"/>
      <c r="H17" s="24">
        <v>166.14935444663581</v>
      </c>
      <c r="I17" s="24">
        <f t="shared" si="0"/>
        <v>172.22338094478837</v>
      </c>
      <c r="J17" s="24">
        <v>228.04267843257108</v>
      </c>
    </row>
    <row r="18" spans="1:10" x14ac:dyDescent="0.25">
      <c r="A18" s="17">
        <v>17</v>
      </c>
      <c r="H18" s="133"/>
      <c r="I18" s="24">
        <f t="shared" si="0"/>
        <v>181.884340707387</v>
      </c>
      <c r="J18" s="24">
        <f t="array" ref="J18:J21">I18:I21*$M$2:$M$5</f>
        <v>250.80141488394295</v>
      </c>
    </row>
    <row r="19" spans="1:10" x14ac:dyDescent="0.25">
      <c r="A19" s="17">
        <v>18</v>
      </c>
      <c r="H19" s="133"/>
      <c r="I19" s="24">
        <f t="shared" si="0"/>
        <v>191.54530046998565</v>
      </c>
      <c r="J19" s="24">
        <v>122.90367572655954</v>
      </c>
    </row>
    <row r="20" spans="1:10" x14ac:dyDescent="0.25">
      <c r="A20" s="17">
        <v>19</v>
      </c>
      <c r="H20" s="133"/>
      <c r="I20" s="24">
        <f t="shared" si="0"/>
        <v>201.20626023258427</v>
      </c>
      <c r="J20" s="24">
        <v>131.70358503449989</v>
      </c>
    </row>
    <row r="21" spans="1:10" x14ac:dyDescent="0.25">
      <c r="A21" s="18">
        <v>20</v>
      </c>
      <c r="H21" s="133"/>
      <c r="I21" s="24">
        <f t="shared" si="0"/>
        <v>210.86721999518292</v>
      </c>
      <c r="J21" s="24">
        <v>279.21136710669634</v>
      </c>
    </row>
  </sheetData>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D7983-05DA-49ED-8C62-6664D91DC545}">
  <dimension ref="B1:N2327"/>
  <sheetViews>
    <sheetView tabSelected="1" workbookViewId="0">
      <selection activeCell="I26" sqref="I26"/>
    </sheetView>
  </sheetViews>
  <sheetFormatPr defaultColWidth="9" defaultRowHeight="14.4" x14ac:dyDescent="0.25"/>
  <cols>
    <col min="1" max="1" width="1.44140625" style="134" customWidth="1"/>
    <col min="2" max="2" width="15.77734375" style="134" customWidth="1"/>
    <col min="3" max="3" width="9.44140625" style="134" customWidth="1"/>
    <col min="4" max="4" width="10.44140625" style="134" customWidth="1"/>
    <col min="5" max="5" width="2.88671875" style="134" customWidth="1"/>
    <col min="6" max="6" width="0.6640625" style="134" customWidth="1"/>
    <col min="7" max="7" width="7.109375" style="134" customWidth="1"/>
    <col min="8" max="9" width="9.44140625" style="134" customWidth="1"/>
    <col min="10" max="10" width="1.44140625" style="134" customWidth="1"/>
    <col min="11" max="11" width="4.44140625" style="134" customWidth="1"/>
    <col min="12" max="13" width="9.44140625" style="134" customWidth="1"/>
    <col min="14" max="14" width="9" style="134"/>
    <col min="15" max="15" width="1.21875" style="134" customWidth="1"/>
    <col min="16" max="256" width="9" style="134"/>
    <col min="257" max="257" width="2.109375" style="134" customWidth="1"/>
    <col min="258" max="258" width="18.33203125" style="134" customWidth="1"/>
    <col min="259" max="259" width="14.21875" style="134" customWidth="1"/>
    <col min="260" max="260" width="13" style="134" customWidth="1"/>
    <col min="261" max="261" width="2.88671875" style="134" customWidth="1"/>
    <col min="262" max="262" width="1.33203125" style="134" customWidth="1"/>
    <col min="263" max="263" width="6.21875" style="134" customWidth="1"/>
    <col min="264" max="264" width="9" style="134"/>
    <col min="265" max="265" width="9.109375" style="134" customWidth="1"/>
    <col min="266" max="266" width="1.109375" style="134" customWidth="1"/>
    <col min="267" max="267" width="4.77734375" style="134" customWidth="1"/>
    <col min="268" max="269" width="12" style="134" customWidth="1"/>
    <col min="270" max="270" width="10.6640625" style="134" customWidth="1"/>
    <col min="271" max="271" width="1" style="134" customWidth="1"/>
    <col min="272" max="512" width="9" style="134"/>
    <col min="513" max="513" width="2.109375" style="134" customWidth="1"/>
    <col min="514" max="514" width="18.33203125" style="134" customWidth="1"/>
    <col min="515" max="515" width="14.21875" style="134" customWidth="1"/>
    <col min="516" max="516" width="13" style="134" customWidth="1"/>
    <col min="517" max="517" width="2.88671875" style="134" customWidth="1"/>
    <col min="518" max="518" width="1.33203125" style="134" customWidth="1"/>
    <col min="519" max="519" width="6.21875" style="134" customWidth="1"/>
    <col min="520" max="520" width="9" style="134"/>
    <col min="521" max="521" width="9.109375" style="134" customWidth="1"/>
    <col min="522" max="522" width="1.109375" style="134" customWidth="1"/>
    <col min="523" max="523" width="4.77734375" style="134" customWidth="1"/>
    <col min="524" max="525" width="12" style="134" customWidth="1"/>
    <col min="526" max="526" width="10.6640625" style="134" customWidth="1"/>
    <col min="527" max="527" width="1" style="134" customWidth="1"/>
    <col min="528" max="768" width="9" style="134"/>
    <col min="769" max="769" width="2.109375" style="134" customWidth="1"/>
    <col min="770" max="770" width="18.33203125" style="134" customWidth="1"/>
    <col min="771" max="771" width="14.21875" style="134" customWidth="1"/>
    <col min="772" max="772" width="13" style="134" customWidth="1"/>
    <col min="773" max="773" width="2.88671875" style="134" customWidth="1"/>
    <col min="774" max="774" width="1.33203125" style="134" customWidth="1"/>
    <col min="775" max="775" width="6.21875" style="134" customWidth="1"/>
    <col min="776" max="776" width="9" style="134"/>
    <col min="777" max="777" width="9.109375" style="134" customWidth="1"/>
    <col min="778" max="778" width="1.109375" style="134" customWidth="1"/>
    <col min="779" max="779" width="4.77734375" style="134" customWidth="1"/>
    <col min="780" max="781" width="12" style="134" customWidth="1"/>
    <col min="782" max="782" width="10.6640625" style="134" customWidth="1"/>
    <col min="783" max="783" width="1" style="134" customWidth="1"/>
    <col min="784" max="1024" width="9" style="134"/>
    <col min="1025" max="1025" width="2.109375" style="134" customWidth="1"/>
    <col min="1026" max="1026" width="18.33203125" style="134" customWidth="1"/>
    <col min="1027" max="1027" width="14.21875" style="134" customWidth="1"/>
    <col min="1028" max="1028" width="13" style="134" customWidth="1"/>
    <col min="1029" max="1029" width="2.88671875" style="134" customWidth="1"/>
    <col min="1030" max="1030" width="1.33203125" style="134" customWidth="1"/>
    <col min="1031" max="1031" width="6.21875" style="134" customWidth="1"/>
    <col min="1032" max="1032" width="9" style="134"/>
    <col min="1033" max="1033" width="9.109375" style="134" customWidth="1"/>
    <col min="1034" max="1034" width="1.109375" style="134" customWidth="1"/>
    <col min="1035" max="1035" width="4.77734375" style="134" customWidth="1"/>
    <col min="1036" max="1037" width="12" style="134" customWidth="1"/>
    <col min="1038" max="1038" width="10.6640625" style="134" customWidth="1"/>
    <col min="1039" max="1039" width="1" style="134" customWidth="1"/>
    <col min="1040" max="1280" width="9" style="134"/>
    <col min="1281" max="1281" width="2.109375" style="134" customWidth="1"/>
    <col min="1282" max="1282" width="18.33203125" style="134" customWidth="1"/>
    <col min="1283" max="1283" width="14.21875" style="134" customWidth="1"/>
    <col min="1284" max="1284" width="13" style="134" customWidth="1"/>
    <col min="1285" max="1285" width="2.88671875" style="134" customWidth="1"/>
    <col min="1286" max="1286" width="1.33203125" style="134" customWidth="1"/>
    <col min="1287" max="1287" width="6.21875" style="134" customWidth="1"/>
    <col min="1288" max="1288" width="9" style="134"/>
    <col min="1289" max="1289" width="9.109375" style="134" customWidth="1"/>
    <col min="1290" max="1290" width="1.109375" style="134" customWidth="1"/>
    <col min="1291" max="1291" width="4.77734375" style="134" customWidth="1"/>
    <col min="1292" max="1293" width="12" style="134" customWidth="1"/>
    <col min="1294" max="1294" width="10.6640625" style="134" customWidth="1"/>
    <col min="1295" max="1295" width="1" style="134" customWidth="1"/>
    <col min="1296" max="1536" width="9" style="134"/>
    <col min="1537" max="1537" width="2.109375" style="134" customWidth="1"/>
    <col min="1538" max="1538" width="18.33203125" style="134" customWidth="1"/>
    <col min="1539" max="1539" width="14.21875" style="134" customWidth="1"/>
    <col min="1540" max="1540" width="13" style="134" customWidth="1"/>
    <col min="1541" max="1541" width="2.88671875" style="134" customWidth="1"/>
    <col min="1542" max="1542" width="1.33203125" style="134" customWidth="1"/>
    <col min="1543" max="1543" width="6.21875" style="134" customWidth="1"/>
    <col min="1544" max="1544" width="9" style="134"/>
    <col min="1545" max="1545" width="9.109375" style="134" customWidth="1"/>
    <col min="1546" max="1546" width="1.109375" style="134" customWidth="1"/>
    <col min="1547" max="1547" width="4.77734375" style="134" customWidth="1"/>
    <col min="1548" max="1549" width="12" style="134" customWidth="1"/>
    <col min="1550" max="1550" width="10.6640625" style="134" customWidth="1"/>
    <col min="1551" max="1551" width="1" style="134" customWidth="1"/>
    <col min="1552" max="1792" width="9" style="134"/>
    <col min="1793" max="1793" width="2.109375" style="134" customWidth="1"/>
    <col min="1794" max="1794" width="18.33203125" style="134" customWidth="1"/>
    <col min="1795" max="1795" width="14.21875" style="134" customWidth="1"/>
    <col min="1796" max="1796" width="13" style="134" customWidth="1"/>
    <col min="1797" max="1797" width="2.88671875" style="134" customWidth="1"/>
    <col min="1798" max="1798" width="1.33203125" style="134" customWidth="1"/>
    <col min="1799" max="1799" width="6.21875" style="134" customWidth="1"/>
    <col min="1800" max="1800" width="9" style="134"/>
    <col min="1801" max="1801" width="9.109375" style="134" customWidth="1"/>
    <col min="1802" max="1802" width="1.109375" style="134" customWidth="1"/>
    <col min="1803" max="1803" width="4.77734375" style="134" customWidth="1"/>
    <col min="1804" max="1805" width="12" style="134" customWidth="1"/>
    <col min="1806" max="1806" width="10.6640625" style="134" customWidth="1"/>
    <col min="1807" max="1807" width="1" style="134" customWidth="1"/>
    <col min="1808" max="2048" width="9" style="134"/>
    <col min="2049" max="2049" width="2.109375" style="134" customWidth="1"/>
    <col min="2050" max="2050" width="18.33203125" style="134" customWidth="1"/>
    <col min="2051" max="2051" width="14.21875" style="134" customWidth="1"/>
    <col min="2052" max="2052" width="13" style="134" customWidth="1"/>
    <col min="2053" max="2053" width="2.88671875" style="134" customWidth="1"/>
    <col min="2054" max="2054" width="1.33203125" style="134" customWidth="1"/>
    <col min="2055" max="2055" width="6.21875" style="134" customWidth="1"/>
    <col min="2056" max="2056" width="9" style="134"/>
    <col min="2057" max="2057" width="9.109375" style="134" customWidth="1"/>
    <col min="2058" max="2058" width="1.109375" style="134" customWidth="1"/>
    <col min="2059" max="2059" width="4.77734375" style="134" customWidth="1"/>
    <col min="2060" max="2061" width="12" style="134" customWidth="1"/>
    <col min="2062" max="2062" width="10.6640625" style="134" customWidth="1"/>
    <col min="2063" max="2063" width="1" style="134" customWidth="1"/>
    <col min="2064" max="2304" width="9" style="134"/>
    <col min="2305" max="2305" width="2.109375" style="134" customWidth="1"/>
    <col min="2306" max="2306" width="18.33203125" style="134" customWidth="1"/>
    <col min="2307" max="2307" width="14.21875" style="134" customWidth="1"/>
    <col min="2308" max="2308" width="13" style="134" customWidth="1"/>
    <col min="2309" max="2309" width="2.88671875" style="134" customWidth="1"/>
    <col min="2310" max="2310" width="1.33203125" style="134" customWidth="1"/>
    <col min="2311" max="2311" width="6.21875" style="134" customWidth="1"/>
    <col min="2312" max="2312" width="9" style="134"/>
    <col min="2313" max="2313" width="9.109375" style="134" customWidth="1"/>
    <col min="2314" max="2314" width="1.109375" style="134" customWidth="1"/>
    <col min="2315" max="2315" width="4.77734375" style="134" customWidth="1"/>
    <col min="2316" max="2317" width="12" style="134" customWidth="1"/>
    <col min="2318" max="2318" width="10.6640625" style="134" customWidth="1"/>
    <col min="2319" max="2319" width="1" style="134" customWidth="1"/>
    <col min="2320" max="2560" width="9" style="134"/>
    <col min="2561" max="2561" width="2.109375" style="134" customWidth="1"/>
    <col min="2562" max="2562" width="18.33203125" style="134" customWidth="1"/>
    <col min="2563" max="2563" width="14.21875" style="134" customWidth="1"/>
    <col min="2564" max="2564" width="13" style="134" customWidth="1"/>
    <col min="2565" max="2565" width="2.88671875" style="134" customWidth="1"/>
    <col min="2566" max="2566" width="1.33203125" style="134" customWidth="1"/>
    <col min="2567" max="2567" width="6.21875" style="134" customWidth="1"/>
    <col min="2568" max="2568" width="9" style="134"/>
    <col min="2569" max="2569" width="9.109375" style="134" customWidth="1"/>
    <col min="2570" max="2570" width="1.109375" style="134" customWidth="1"/>
    <col min="2571" max="2571" width="4.77734375" style="134" customWidth="1"/>
    <col min="2572" max="2573" width="12" style="134" customWidth="1"/>
    <col min="2574" max="2574" width="10.6640625" style="134" customWidth="1"/>
    <col min="2575" max="2575" width="1" style="134" customWidth="1"/>
    <col min="2576" max="2816" width="9" style="134"/>
    <col min="2817" max="2817" width="2.109375" style="134" customWidth="1"/>
    <col min="2818" max="2818" width="18.33203125" style="134" customWidth="1"/>
    <col min="2819" max="2819" width="14.21875" style="134" customWidth="1"/>
    <col min="2820" max="2820" width="13" style="134" customWidth="1"/>
    <col min="2821" max="2821" width="2.88671875" style="134" customWidth="1"/>
    <col min="2822" max="2822" width="1.33203125" style="134" customWidth="1"/>
    <col min="2823" max="2823" width="6.21875" style="134" customWidth="1"/>
    <col min="2824" max="2824" width="9" style="134"/>
    <col min="2825" max="2825" width="9.109375" style="134" customWidth="1"/>
    <col min="2826" max="2826" width="1.109375" style="134" customWidth="1"/>
    <col min="2827" max="2827" width="4.77734375" style="134" customWidth="1"/>
    <col min="2828" max="2829" width="12" style="134" customWidth="1"/>
    <col min="2830" max="2830" width="10.6640625" style="134" customWidth="1"/>
    <col min="2831" max="2831" width="1" style="134" customWidth="1"/>
    <col min="2832" max="3072" width="9" style="134"/>
    <col min="3073" max="3073" width="2.109375" style="134" customWidth="1"/>
    <col min="3074" max="3074" width="18.33203125" style="134" customWidth="1"/>
    <col min="3075" max="3075" width="14.21875" style="134" customWidth="1"/>
    <col min="3076" max="3076" width="13" style="134" customWidth="1"/>
    <col min="3077" max="3077" width="2.88671875" style="134" customWidth="1"/>
    <col min="3078" max="3078" width="1.33203125" style="134" customWidth="1"/>
    <col min="3079" max="3079" width="6.21875" style="134" customWidth="1"/>
    <col min="3080" max="3080" width="9" style="134"/>
    <col min="3081" max="3081" width="9.109375" style="134" customWidth="1"/>
    <col min="3082" max="3082" width="1.109375" style="134" customWidth="1"/>
    <col min="3083" max="3083" width="4.77734375" style="134" customWidth="1"/>
    <col min="3084" max="3085" width="12" style="134" customWidth="1"/>
    <col min="3086" max="3086" width="10.6640625" style="134" customWidth="1"/>
    <col min="3087" max="3087" width="1" style="134" customWidth="1"/>
    <col min="3088" max="3328" width="9" style="134"/>
    <col min="3329" max="3329" width="2.109375" style="134" customWidth="1"/>
    <col min="3330" max="3330" width="18.33203125" style="134" customWidth="1"/>
    <col min="3331" max="3331" width="14.21875" style="134" customWidth="1"/>
    <col min="3332" max="3332" width="13" style="134" customWidth="1"/>
    <col min="3333" max="3333" width="2.88671875" style="134" customWidth="1"/>
    <col min="3334" max="3334" width="1.33203125" style="134" customWidth="1"/>
    <col min="3335" max="3335" width="6.21875" style="134" customWidth="1"/>
    <col min="3336" max="3336" width="9" style="134"/>
    <col min="3337" max="3337" width="9.109375" style="134" customWidth="1"/>
    <col min="3338" max="3338" width="1.109375" style="134" customWidth="1"/>
    <col min="3339" max="3339" width="4.77734375" style="134" customWidth="1"/>
    <col min="3340" max="3341" width="12" style="134" customWidth="1"/>
    <col min="3342" max="3342" width="10.6640625" style="134" customWidth="1"/>
    <col min="3343" max="3343" width="1" style="134" customWidth="1"/>
    <col min="3344" max="3584" width="9" style="134"/>
    <col min="3585" max="3585" width="2.109375" style="134" customWidth="1"/>
    <col min="3586" max="3586" width="18.33203125" style="134" customWidth="1"/>
    <col min="3587" max="3587" width="14.21875" style="134" customWidth="1"/>
    <col min="3588" max="3588" width="13" style="134" customWidth="1"/>
    <col min="3589" max="3589" width="2.88671875" style="134" customWidth="1"/>
    <col min="3590" max="3590" width="1.33203125" style="134" customWidth="1"/>
    <col min="3591" max="3591" width="6.21875" style="134" customWidth="1"/>
    <col min="3592" max="3592" width="9" style="134"/>
    <col min="3593" max="3593" width="9.109375" style="134" customWidth="1"/>
    <col min="3594" max="3594" width="1.109375" style="134" customWidth="1"/>
    <col min="3595" max="3595" width="4.77734375" style="134" customWidth="1"/>
    <col min="3596" max="3597" width="12" style="134" customWidth="1"/>
    <col min="3598" max="3598" width="10.6640625" style="134" customWidth="1"/>
    <col min="3599" max="3599" width="1" style="134" customWidth="1"/>
    <col min="3600" max="3840" width="9" style="134"/>
    <col min="3841" max="3841" width="2.109375" style="134" customWidth="1"/>
    <col min="3842" max="3842" width="18.33203125" style="134" customWidth="1"/>
    <col min="3843" max="3843" width="14.21875" style="134" customWidth="1"/>
    <col min="3844" max="3844" width="13" style="134" customWidth="1"/>
    <col min="3845" max="3845" width="2.88671875" style="134" customWidth="1"/>
    <col min="3846" max="3846" width="1.33203125" style="134" customWidth="1"/>
    <col min="3847" max="3847" width="6.21875" style="134" customWidth="1"/>
    <col min="3848" max="3848" width="9" style="134"/>
    <col min="3849" max="3849" width="9.109375" style="134" customWidth="1"/>
    <col min="3850" max="3850" width="1.109375" style="134" customWidth="1"/>
    <col min="3851" max="3851" width="4.77734375" style="134" customWidth="1"/>
    <col min="3852" max="3853" width="12" style="134" customWidth="1"/>
    <col min="3854" max="3854" width="10.6640625" style="134" customWidth="1"/>
    <col min="3855" max="3855" width="1" style="134" customWidth="1"/>
    <col min="3856" max="4096" width="9" style="134"/>
    <col min="4097" max="4097" width="2.109375" style="134" customWidth="1"/>
    <col min="4098" max="4098" width="18.33203125" style="134" customWidth="1"/>
    <col min="4099" max="4099" width="14.21875" style="134" customWidth="1"/>
    <col min="4100" max="4100" width="13" style="134" customWidth="1"/>
    <col min="4101" max="4101" width="2.88671875" style="134" customWidth="1"/>
    <col min="4102" max="4102" width="1.33203125" style="134" customWidth="1"/>
    <col min="4103" max="4103" width="6.21875" style="134" customWidth="1"/>
    <col min="4104" max="4104" width="9" style="134"/>
    <col min="4105" max="4105" width="9.109375" style="134" customWidth="1"/>
    <col min="4106" max="4106" width="1.109375" style="134" customWidth="1"/>
    <col min="4107" max="4107" width="4.77734375" style="134" customWidth="1"/>
    <col min="4108" max="4109" width="12" style="134" customWidth="1"/>
    <col min="4110" max="4110" width="10.6640625" style="134" customWidth="1"/>
    <col min="4111" max="4111" width="1" style="134" customWidth="1"/>
    <col min="4112" max="4352" width="9" style="134"/>
    <col min="4353" max="4353" width="2.109375" style="134" customWidth="1"/>
    <col min="4354" max="4354" width="18.33203125" style="134" customWidth="1"/>
    <col min="4355" max="4355" width="14.21875" style="134" customWidth="1"/>
    <col min="4356" max="4356" width="13" style="134" customWidth="1"/>
    <col min="4357" max="4357" width="2.88671875" style="134" customWidth="1"/>
    <col min="4358" max="4358" width="1.33203125" style="134" customWidth="1"/>
    <col min="4359" max="4359" width="6.21875" style="134" customWidth="1"/>
    <col min="4360" max="4360" width="9" style="134"/>
    <col min="4361" max="4361" width="9.109375" style="134" customWidth="1"/>
    <col min="4362" max="4362" width="1.109375" style="134" customWidth="1"/>
    <col min="4363" max="4363" width="4.77734375" style="134" customWidth="1"/>
    <col min="4364" max="4365" width="12" style="134" customWidth="1"/>
    <col min="4366" max="4366" width="10.6640625" style="134" customWidth="1"/>
    <col min="4367" max="4367" width="1" style="134" customWidth="1"/>
    <col min="4368" max="4608" width="9" style="134"/>
    <col min="4609" max="4609" width="2.109375" style="134" customWidth="1"/>
    <col min="4610" max="4610" width="18.33203125" style="134" customWidth="1"/>
    <col min="4611" max="4611" width="14.21875" style="134" customWidth="1"/>
    <col min="4612" max="4612" width="13" style="134" customWidth="1"/>
    <col min="4613" max="4613" width="2.88671875" style="134" customWidth="1"/>
    <col min="4614" max="4614" width="1.33203125" style="134" customWidth="1"/>
    <col min="4615" max="4615" width="6.21875" style="134" customWidth="1"/>
    <col min="4616" max="4616" width="9" style="134"/>
    <col min="4617" max="4617" width="9.109375" style="134" customWidth="1"/>
    <col min="4618" max="4618" width="1.109375" style="134" customWidth="1"/>
    <col min="4619" max="4619" width="4.77734375" style="134" customWidth="1"/>
    <col min="4620" max="4621" width="12" style="134" customWidth="1"/>
    <col min="4622" max="4622" width="10.6640625" style="134" customWidth="1"/>
    <col min="4623" max="4623" width="1" style="134" customWidth="1"/>
    <col min="4624" max="4864" width="9" style="134"/>
    <col min="4865" max="4865" width="2.109375" style="134" customWidth="1"/>
    <col min="4866" max="4866" width="18.33203125" style="134" customWidth="1"/>
    <col min="4867" max="4867" width="14.21875" style="134" customWidth="1"/>
    <col min="4868" max="4868" width="13" style="134" customWidth="1"/>
    <col min="4869" max="4869" width="2.88671875" style="134" customWidth="1"/>
    <col min="4870" max="4870" width="1.33203125" style="134" customWidth="1"/>
    <col min="4871" max="4871" width="6.21875" style="134" customWidth="1"/>
    <col min="4872" max="4872" width="9" style="134"/>
    <col min="4873" max="4873" width="9.109375" style="134" customWidth="1"/>
    <col min="4874" max="4874" width="1.109375" style="134" customWidth="1"/>
    <col min="4875" max="4875" width="4.77734375" style="134" customWidth="1"/>
    <col min="4876" max="4877" width="12" style="134" customWidth="1"/>
    <col min="4878" max="4878" width="10.6640625" style="134" customWidth="1"/>
    <col min="4879" max="4879" width="1" style="134" customWidth="1"/>
    <col min="4880" max="5120" width="9" style="134"/>
    <col min="5121" max="5121" width="2.109375" style="134" customWidth="1"/>
    <col min="5122" max="5122" width="18.33203125" style="134" customWidth="1"/>
    <col min="5123" max="5123" width="14.21875" style="134" customWidth="1"/>
    <col min="5124" max="5124" width="13" style="134" customWidth="1"/>
    <col min="5125" max="5125" width="2.88671875" style="134" customWidth="1"/>
    <col min="5126" max="5126" width="1.33203125" style="134" customWidth="1"/>
    <col min="5127" max="5127" width="6.21875" style="134" customWidth="1"/>
    <col min="5128" max="5128" width="9" style="134"/>
    <col min="5129" max="5129" width="9.109375" style="134" customWidth="1"/>
    <col min="5130" max="5130" width="1.109375" style="134" customWidth="1"/>
    <col min="5131" max="5131" width="4.77734375" style="134" customWidth="1"/>
    <col min="5132" max="5133" width="12" style="134" customWidth="1"/>
    <col min="5134" max="5134" width="10.6640625" style="134" customWidth="1"/>
    <col min="5135" max="5135" width="1" style="134" customWidth="1"/>
    <col min="5136" max="5376" width="9" style="134"/>
    <col min="5377" max="5377" width="2.109375" style="134" customWidth="1"/>
    <col min="5378" max="5378" width="18.33203125" style="134" customWidth="1"/>
    <col min="5379" max="5379" width="14.21875" style="134" customWidth="1"/>
    <col min="5380" max="5380" width="13" style="134" customWidth="1"/>
    <col min="5381" max="5381" width="2.88671875" style="134" customWidth="1"/>
    <col min="5382" max="5382" width="1.33203125" style="134" customWidth="1"/>
    <col min="5383" max="5383" width="6.21875" style="134" customWidth="1"/>
    <col min="5384" max="5384" width="9" style="134"/>
    <col min="5385" max="5385" width="9.109375" style="134" customWidth="1"/>
    <col min="5386" max="5386" width="1.109375" style="134" customWidth="1"/>
    <col min="5387" max="5387" width="4.77734375" style="134" customWidth="1"/>
    <col min="5388" max="5389" width="12" style="134" customWidth="1"/>
    <col min="5390" max="5390" width="10.6640625" style="134" customWidth="1"/>
    <col min="5391" max="5391" width="1" style="134" customWidth="1"/>
    <col min="5392" max="5632" width="9" style="134"/>
    <col min="5633" max="5633" width="2.109375" style="134" customWidth="1"/>
    <col min="5634" max="5634" width="18.33203125" style="134" customWidth="1"/>
    <col min="5635" max="5635" width="14.21875" style="134" customWidth="1"/>
    <col min="5636" max="5636" width="13" style="134" customWidth="1"/>
    <col min="5637" max="5637" width="2.88671875" style="134" customWidth="1"/>
    <col min="5638" max="5638" width="1.33203125" style="134" customWidth="1"/>
    <col min="5639" max="5639" width="6.21875" style="134" customWidth="1"/>
    <col min="5640" max="5640" width="9" style="134"/>
    <col min="5641" max="5641" width="9.109375" style="134" customWidth="1"/>
    <col min="5642" max="5642" width="1.109375" style="134" customWidth="1"/>
    <col min="5643" max="5643" width="4.77734375" style="134" customWidth="1"/>
    <col min="5644" max="5645" width="12" style="134" customWidth="1"/>
    <col min="5646" max="5646" width="10.6640625" style="134" customWidth="1"/>
    <col min="5647" max="5647" width="1" style="134" customWidth="1"/>
    <col min="5648" max="5888" width="9" style="134"/>
    <col min="5889" max="5889" width="2.109375" style="134" customWidth="1"/>
    <col min="5890" max="5890" width="18.33203125" style="134" customWidth="1"/>
    <col min="5891" max="5891" width="14.21875" style="134" customWidth="1"/>
    <col min="5892" max="5892" width="13" style="134" customWidth="1"/>
    <col min="5893" max="5893" width="2.88671875" style="134" customWidth="1"/>
    <col min="5894" max="5894" width="1.33203125" style="134" customWidth="1"/>
    <col min="5895" max="5895" width="6.21875" style="134" customWidth="1"/>
    <col min="5896" max="5896" width="9" style="134"/>
    <col min="5897" max="5897" width="9.109375" style="134" customWidth="1"/>
    <col min="5898" max="5898" width="1.109375" style="134" customWidth="1"/>
    <col min="5899" max="5899" width="4.77734375" style="134" customWidth="1"/>
    <col min="5900" max="5901" width="12" style="134" customWidth="1"/>
    <col min="5902" max="5902" width="10.6640625" style="134" customWidth="1"/>
    <col min="5903" max="5903" width="1" style="134" customWidth="1"/>
    <col min="5904" max="6144" width="9" style="134"/>
    <col min="6145" max="6145" width="2.109375" style="134" customWidth="1"/>
    <col min="6146" max="6146" width="18.33203125" style="134" customWidth="1"/>
    <col min="6147" max="6147" width="14.21875" style="134" customWidth="1"/>
    <col min="6148" max="6148" width="13" style="134" customWidth="1"/>
    <col min="6149" max="6149" width="2.88671875" style="134" customWidth="1"/>
    <col min="6150" max="6150" width="1.33203125" style="134" customWidth="1"/>
    <col min="6151" max="6151" width="6.21875" style="134" customWidth="1"/>
    <col min="6152" max="6152" width="9" style="134"/>
    <col min="6153" max="6153" width="9.109375" style="134" customWidth="1"/>
    <col min="6154" max="6154" width="1.109375" style="134" customWidth="1"/>
    <col min="6155" max="6155" width="4.77734375" style="134" customWidth="1"/>
    <col min="6156" max="6157" width="12" style="134" customWidth="1"/>
    <col min="6158" max="6158" width="10.6640625" style="134" customWidth="1"/>
    <col min="6159" max="6159" width="1" style="134" customWidth="1"/>
    <col min="6160" max="6400" width="9" style="134"/>
    <col min="6401" max="6401" width="2.109375" style="134" customWidth="1"/>
    <col min="6402" max="6402" width="18.33203125" style="134" customWidth="1"/>
    <col min="6403" max="6403" width="14.21875" style="134" customWidth="1"/>
    <col min="6404" max="6404" width="13" style="134" customWidth="1"/>
    <col min="6405" max="6405" width="2.88671875" style="134" customWidth="1"/>
    <col min="6406" max="6406" width="1.33203125" style="134" customWidth="1"/>
    <col min="6407" max="6407" width="6.21875" style="134" customWidth="1"/>
    <col min="6408" max="6408" width="9" style="134"/>
    <col min="6409" max="6409" width="9.109375" style="134" customWidth="1"/>
    <col min="6410" max="6410" width="1.109375" style="134" customWidth="1"/>
    <col min="6411" max="6411" width="4.77734375" style="134" customWidth="1"/>
    <col min="6412" max="6413" width="12" style="134" customWidth="1"/>
    <col min="6414" max="6414" width="10.6640625" style="134" customWidth="1"/>
    <col min="6415" max="6415" width="1" style="134" customWidth="1"/>
    <col min="6416" max="6656" width="9" style="134"/>
    <col min="6657" max="6657" width="2.109375" style="134" customWidth="1"/>
    <col min="6658" max="6658" width="18.33203125" style="134" customWidth="1"/>
    <col min="6659" max="6659" width="14.21875" style="134" customWidth="1"/>
    <col min="6660" max="6660" width="13" style="134" customWidth="1"/>
    <col min="6661" max="6661" width="2.88671875" style="134" customWidth="1"/>
    <col min="6662" max="6662" width="1.33203125" style="134" customWidth="1"/>
    <col min="6663" max="6663" width="6.21875" style="134" customWidth="1"/>
    <col min="6664" max="6664" width="9" style="134"/>
    <col min="6665" max="6665" width="9.109375" style="134" customWidth="1"/>
    <col min="6666" max="6666" width="1.109375" style="134" customWidth="1"/>
    <col min="6667" max="6667" width="4.77734375" style="134" customWidth="1"/>
    <col min="6668" max="6669" width="12" style="134" customWidth="1"/>
    <col min="6670" max="6670" width="10.6640625" style="134" customWidth="1"/>
    <col min="6671" max="6671" width="1" style="134" customWidth="1"/>
    <col min="6672" max="6912" width="9" style="134"/>
    <col min="6913" max="6913" width="2.109375" style="134" customWidth="1"/>
    <col min="6914" max="6914" width="18.33203125" style="134" customWidth="1"/>
    <col min="6915" max="6915" width="14.21875" style="134" customWidth="1"/>
    <col min="6916" max="6916" width="13" style="134" customWidth="1"/>
    <col min="6917" max="6917" width="2.88671875" style="134" customWidth="1"/>
    <col min="6918" max="6918" width="1.33203125" style="134" customWidth="1"/>
    <col min="6919" max="6919" width="6.21875" style="134" customWidth="1"/>
    <col min="6920" max="6920" width="9" style="134"/>
    <col min="6921" max="6921" width="9.109375" style="134" customWidth="1"/>
    <col min="6922" max="6922" width="1.109375" style="134" customWidth="1"/>
    <col min="6923" max="6923" width="4.77734375" style="134" customWidth="1"/>
    <col min="6924" max="6925" width="12" style="134" customWidth="1"/>
    <col min="6926" max="6926" width="10.6640625" style="134" customWidth="1"/>
    <col min="6927" max="6927" width="1" style="134" customWidth="1"/>
    <col min="6928" max="7168" width="9" style="134"/>
    <col min="7169" max="7169" width="2.109375" style="134" customWidth="1"/>
    <col min="7170" max="7170" width="18.33203125" style="134" customWidth="1"/>
    <col min="7171" max="7171" width="14.21875" style="134" customWidth="1"/>
    <col min="7172" max="7172" width="13" style="134" customWidth="1"/>
    <col min="7173" max="7173" width="2.88671875" style="134" customWidth="1"/>
    <col min="7174" max="7174" width="1.33203125" style="134" customWidth="1"/>
    <col min="7175" max="7175" width="6.21875" style="134" customWidth="1"/>
    <col min="7176" max="7176" width="9" style="134"/>
    <col min="7177" max="7177" width="9.109375" style="134" customWidth="1"/>
    <col min="7178" max="7178" width="1.109375" style="134" customWidth="1"/>
    <col min="7179" max="7179" width="4.77734375" style="134" customWidth="1"/>
    <col min="7180" max="7181" width="12" style="134" customWidth="1"/>
    <col min="7182" max="7182" width="10.6640625" style="134" customWidth="1"/>
    <col min="7183" max="7183" width="1" style="134" customWidth="1"/>
    <col min="7184" max="7424" width="9" style="134"/>
    <col min="7425" max="7425" width="2.109375" style="134" customWidth="1"/>
    <col min="7426" max="7426" width="18.33203125" style="134" customWidth="1"/>
    <col min="7427" max="7427" width="14.21875" style="134" customWidth="1"/>
    <col min="7428" max="7428" width="13" style="134" customWidth="1"/>
    <col min="7429" max="7429" width="2.88671875" style="134" customWidth="1"/>
    <col min="7430" max="7430" width="1.33203125" style="134" customWidth="1"/>
    <col min="7431" max="7431" width="6.21875" style="134" customWidth="1"/>
    <col min="7432" max="7432" width="9" style="134"/>
    <col min="7433" max="7433" width="9.109375" style="134" customWidth="1"/>
    <col min="7434" max="7434" width="1.109375" style="134" customWidth="1"/>
    <col min="7435" max="7435" width="4.77734375" style="134" customWidth="1"/>
    <col min="7436" max="7437" width="12" style="134" customWidth="1"/>
    <col min="7438" max="7438" width="10.6640625" style="134" customWidth="1"/>
    <col min="7439" max="7439" width="1" style="134" customWidth="1"/>
    <col min="7440" max="7680" width="9" style="134"/>
    <col min="7681" max="7681" width="2.109375" style="134" customWidth="1"/>
    <col min="7682" max="7682" width="18.33203125" style="134" customWidth="1"/>
    <col min="7683" max="7683" width="14.21875" style="134" customWidth="1"/>
    <col min="7684" max="7684" width="13" style="134" customWidth="1"/>
    <col min="7685" max="7685" width="2.88671875" style="134" customWidth="1"/>
    <col min="7686" max="7686" width="1.33203125" style="134" customWidth="1"/>
    <col min="7687" max="7687" width="6.21875" style="134" customWidth="1"/>
    <col min="7688" max="7688" width="9" style="134"/>
    <col min="7689" max="7689" width="9.109375" style="134" customWidth="1"/>
    <col min="7690" max="7690" width="1.109375" style="134" customWidth="1"/>
    <col min="7691" max="7691" width="4.77734375" style="134" customWidth="1"/>
    <col min="7692" max="7693" width="12" style="134" customWidth="1"/>
    <col min="7694" max="7694" width="10.6640625" style="134" customWidth="1"/>
    <col min="7695" max="7695" width="1" style="134" customWidth="1"/>
    <col min="7696" max="7936" width="9" style="134"/>
    <col min="7937" max="7937" width="2.109375" style="134" customWidth="1"/>
    <col min="7938" max="7938" width="18.33203125" style="134" customWidth="1"/>
    <col min="7939" max="7939" width="14.21875" style="134" customWidth="1"/>
    <col min="7940" max="7940" width="13" style="134" customWidth="1"/>
    <col min="7941" max="7941" width="2.88671875" style="134" customWidth="1"/>
    <col min="7942" max="7942" width="1.33203125" style="134" customWidth="1"/>
    <col min="7943" max="7943" width="6.21875" style="134" customWidth="1"/>
    <col min="7944" max="7944" width="9" style="134"/>
    <col min="7945" max="7945" width="9.109375" style="134" customWidth="1"/>
    <col min="7946" max="7946" width="1.109375" style="134" customWidth="1"/>
    <col min="7947" max="7947" width="4.77734375" style="134" customWidth="1"/>
    <col min="7948" max="7949" width="12" style="134" customWidth="1"/>
    <col min="7950" max="7950" width="10.6640625" style="134" customWidth="1"/>
    <col min="7951" max="7951" width="1" style="134" customWidth="1"/>
    <col min="7952" max="8192" width="9" style="134"/>
    <col min="8193" max="8193" width="2.109375" style="134" customWidth="1"/>
    <col min="8194" max="8194" width="18.33203125" style="134" customWidth="1"/>
    <col min="8195" max="8195" width="14.21875" style="134" customWidth="1"/>
    <col min="8196" max="8196" width="13" style="134" customWidth="1"/>
    <col min="8197" max="8197" width="2.88671875" style="134" customWidth="1"/>
    <col min="8198" max="8198" width="1.33203125" style="134" customWidth="1"/>
    <col min="8199" max="8199" width="6.21875" style="134" customWidth="1"/>
    <col min="8200" max="8200" width="9" style="134"/>
    <col min="8201" max="8201" width="9.109375" style="134" customWidth="1"/>
    <col min="8202" max="8202" width="1.109375" style="134" customWidth="1"/>
    <col min="8203" max="8203" width="4.77734375" style="134" customWidth="1"/>
    <col min="8204" max="8205" width="12" style="134" customWidth="1"/>
    <col min="8206" max="8206" width="10.6640625" style="134" customWidth="1"/>
    <col min="8207" max="8207" width="1" style="134" customWidth="1"/>
    <col min="8208" max="8448" width="9" style="134"/>
    <col min="8449" max="8449" width="2.109375" style="134" customWidth="1"/>
    <col min="8450" max="8450" width="18.33203125" style="134" customWidth="1"/>
    <col min="8451" max="8451" width="14.21875" style="134" customWidth="1"/>
    <col min="8452" max="8452" width="13" style="134" customWidth="1"/>
    <col min="8453" max="8453" width="2.88671875" style="134" customWidth="1"/>
    <col min="8454" max="8454" width="1.33203125" style="134" customWidth="1"/>
    <col min="8455" max="8455" width="6.21875" style="134" customWidth="1"/>
    <col min="8456" max="8456" width="9" style="134"/>
    <col min="8457" max="8457" width="9.109375" style="134" customWidth="1"/>
    <col min="8458" max="8458" width="1.109375" style="134" customWidth="1"/>
    <col min="8459" max="8459" width="4.77734375" style="134" customWidth="1"/>
    <col min="8460" max="8461" width="12" style="134" customWidth="1"/>
    <col min="8462" max="8462" width="10.6640625" style="134" customWidth="1"/>
    <col min="8463" max="8463" width="1" style="134" customWidth="1"/>
    <col min="8464" max="8704" width="9" style="134"/>
    <col min="8705" max="8705" width="2.109375" style="134" customWidth="1"/>
    <col min="8706" max="8706" width="18.33203125" style="134" customWidth="1"/>
    <col min="8707" max="8707" width="14.21875" style="134" customWidth="1"/>
    <col min="8708" max="8708" width="13" style="134" customWidth="1"/>
    <col min="8709" max="8709" width="2.88671875" style="134" customWidth="1"/>
    <col min="8710" max="8710" width="1.33203125" style="134" customWidth="1"/>
    <col min="8711" max="8711" width="6.21875" style="134" customWidth="1"/>
    <col min="8712" max="8712" width="9" style="134"/>
    <col min="8713" max="8713" width="9.109375" style="134" customWidth="1"/>
    <col min="8714" max="8714" width="1.109375" style="134" customWidth="1"/>
    <col min="8715" max="8715" width="4.77734375" style="134" customWidth="1"/>
    <col min="8716" max="8717" width="12" style="134" customWidth="1"/>
    <col min="8718" max="8718" width="10.6640625" style="134" customWidth="1"/>
    <col min="8719" max="8719" width="1" style="134" customWidth="1"/>
    <col min="8720" max="8960" width="9" style="134"/>
    <col min="8961" max="8961" width="2.109375" style="134" customWidth="1"/>
    <col min="8962" max="8962" width="18.33203125" style="134" customWidth="1"/>
    <col min="8963" max="8963" width="14.21875" style="134" customWidth="1"/>
    <col min="8964" max="8964" width="13" style="134" customWidth="1"/>
    <col min="8965" max="8965" width="2.88671875" style="134" customWidth="1"/>
    <col min="8966" max="8966" width="1.33203125" style="134" customWidth="1"/>
    <col min="8967" max="8967" width="6.21875" style="134" customWidth="1"/>
    <col min="8968" max="8968" width="9" style="134"/>
    <col min="8969" max="8969" width="9.109375" style="134" customWidth="1"/>
    <col min="8970" max="8970" width="1.109375" style="134" customWidth="1"/>
    <col min="8971" max="8971" width="4.77734375" style="134" customWidth="1"/>
    <col min="8972" max="8973" width="12" style="134" customWidth="1"/>
    <col min="8974" max="8974" width="10.6640625" style="134" customWidth="1"/>
    <col min="8975" max="8975" width="1" style="134" customWidth="1"/>
    <col min="8976" max="9216" width="9" style="134"/>
    <col min="9217" max="9217" width="2.109375" style="134" customWidth="1"/>
    <col min="9218" max="9218" width="18.33203125" style="134" customWidth="1"/>
    <col min="9219" max="9219" width="14.21875" style="134" customWidth="1"/>
    <col min="9220" max="9220" width="13" style="134" customWidth="1"/>
    <col min="9221" max="9221" width="2.88671875" style="134" customWidth="1"/>
    <col min="9222" max="9222" width="1.33203125" style="134" customWidth="1"/>
    <col min="9223" max="9223" width="6.21875" style="134" customWidth="1"/>
    <col min="9224" max="9224" width="9" style="134"/>
    <col min="9225" max="9225" width="9.109375" style="134" customWidth="1"/>
    <col min="9226" max="9226" width="1.109375" style="134" customWidth="1"/>
    <col min="9227" max="9227" width="4.77734375" style="134" customWidth="1"/>
    <col min="9228" max="9229" width="12" style="134" customWidth="1"/>
    <col min="9230" max="9230" width="10.6640625" style="134" customWidth="1"/>
    <col min="9231" max="9231" width="1" style="134" customWidth="1"/>
    <col min="9232" max="9472" width="9" style="134"/>
    <col min="9473" max="9473" width="2.109375" style="134" customWidth="1"/>
    <col min="9474" max="9474" width="18.33203125" style="134" customWidth="1"/>
    <col min="9475" max="9475" width="14.21875" style="134" customWidth="1"/>
    <col min="9476" max="9476" width="13" style="134" customWidth="1"/>
    <col min="9477" max="9477" width="2.88671875" style="134" customWidth="1"/>
    <col min="9478" max="9478" width="1.33203125" style="134" customWidth="1"/>
    <col min="9479" max="9479" width="6.21875" style="134" customWidth="1"/>
    <col min="9480" max="9480" width="9" style="134"/>
    <col min="9481" max="9481" width="9.109375" style="134" customWidth="1"/>
    <col min="9482" max="9482" width="1.109375" style="134" customWidth="1"/>
    <col min="9483" max="9483" width="4.77734375" style="134" customWidth="1"/>
    <col min="9484" max="9485" width="12" style="134" customWidth="1"/>
    <col min="9486" max="9486" width="10.6640625" style="134" customWidth="1"/>
    <col min="9487" max="9487" width="1" style="134" customWidth="1"/>
    <col min="9488" max="9728" width="9" style="134"/>
    <col min="9729" max="9729" width="2.109375" style="134" customWidth="1"/>
    <col min="9730" max="9730" width="18.33203125" style="134" customWidth="1"/>
    <col min="9731" max="9731" width="14.21875" style="134" customWidth="1"/>
    <col min="9732" max="9732" width="13" style="134" customWidth="1"/>
    <col min="9733" max="9733" width="2.88671875" style="134" customWidth="1"/>
    <col min="9734" max="9734" width="1.33203125" style="134" customWidth="1"/>
    <col min="9735" max="9735" width="6.21875" style="134" customWidth="1"/>
    <col min="9736" max="9736" width="9" style="134"/>
    <col min="9737" max="9737" width="9.109375" style="134" customWidth="1"/>
    <col min="9738" max="9738" width="1.109375" style="134" customWidth="1"/>
    <col min="9739" max="9739" width="4.77734375" style="134" customWidth="1"/>
    <col min="9740" max="9741" width="12" style="134" customWidth="1"/>
    <col min="9742" max="9742" width="10.6640625" style="134" customWidth="1"/>
    <col min="9743" max="9743" width="1" style="134" customWidth="1"/>
    <col min="9744" max="9984" width="9" style="134"/>
    <col min="9985" max="9985" width="2.109375" style="134" customWidth="1"/>
    <col min="9986" max="9986" width="18.33203125" style="134" customWidth="1"/>
    <col min="9987" max="9987" width="14.21875" style="134" customWidth="1"/>
    <col min="9988" max="9988" width="13" style="134" customWidth="1"/>
    <col min="9989" max="9989" width="2.88671875" style="134" customWidth="1"/>
    <col min="9990" max="9990" width="1.33203125" style="134" customWidth="1"/>
    <col min="9991" max="9991" width="6.21875" style="134" customWidth="1"/>
    <col min="9992" max="9992" width="9" style="134"/>
    <col min="9993" max="9993" width="9.109375" style="134" customWidth="1"/>
    <col min="9994" max="9994" width="1.109375" style="134" customWidth="1"/>
    <col min="9995" max="9995" width="4.77734375" style="134" customWidth="1"/>
    <col min="9996" max="9997" width="12" style="134" customWidth="1"/>
    <col min="9998" max="9998" width="10.6640625" style="134" customWidth="1"/>
    <col min="9999" max="9999" width="1" style="134" customWidth="1"/>
    <col min="10000" max="10240" width="9" style="134"/>
    <col min="10241" max="10241" width="2.109375" style="134" customWidth="1"/>
    <col min="10242" max="10242" width="18.33203125" style="134" customWidth="1"/>
    <col min="10243" max="10243" width="14.21875" style="134" customWidth="1"/>
    <col min="10244" max="10244" width="13" style="134" customWidth="1"/>
    <col min="10245" max="10245" width="2.88671875" style="134" customWidth="1"/>
    <col min="10246" max="10246" width="1.33203125" style="134" customWidth="1"/>
    <col min="10247" max="10247" width="6.21875" style="134" customWidth="1"/>
    <col min="10248" max="10248" width="9" style="134"/>
    <col min="10249" max="10249" width="9.109375" style="134" customWidth="1"/>
    <col min="10250" max="10250" width="1.109375" style="134" customWidth="1"/>
    <col min="10251" max="10251" width="4.77734375" style="134" customWidth="1"/>
    <col min="10252" max="10253" width="12" style="134" customWidth="1"/>
    <col min="10254" max="10254" width="10.6640625" style="134" customWidth="1"/>
    <col min="10255" max="10255" width="1" style="134" customWidth="1"/>
    <col min="10256" max="10496" width="9" style="134"/>
    <col min="10497" max="10497" width="2.109375" style="134" customWidth="1"/>
    <col min="10498" max="10498" width="18.33203125" style="134" customWidth="1"/>
    <col min="10499" max="10499" width="14.21875" style="134" customWidth="1"/>
    <col min="10500" max="10500" width="13" style="134" customWidth="1"/>
    <col min="10501" max="10501" width="2.88671875" style="134" customWidth="1"/>
    <col min="10502" max="10502" width="1.33203125" style="134" customWidth="1"/>
    <col min="10503" max="10503" width="6.21875" style="134" customWidth="1"/>
    <col min="10504" max="10504" width="9" style="134"/>
    <col min="10505" max="10505" width="9.109375" style="134" customWidth="1"/>
    <col min="10506" max="10506" width="1.109375" style="134" customWidth="1"/>
    <col min="10507" max="10507" width="4.77734375" style="134" customWidth="1"/>
    <col min="10508" max="10509" width="12" style="134" customWidth="1"/>
    <col min="10510" max="10510" width="10.6640625" style="134" customWidth="1"/>
    <col min="10511" max="10511" width="1" style="134" customWidth="1"/>
    <col min="10512" max="10752" width="9" style="134"/>
    <col min="10753" max="10753" width="2.109375" style="134" customWidth="1"/>
    <col min="10754" max="10754" width="18.33203125" style="134" customWidth="1"/>
    <col min="10755" max="10755" width="14.21875" style="134" customWidth="1"/>
    <col min="10756" max="10756" width="13" style="134" customWidth="1"/>
    <col min="10757" max="10757" width="2.88671875" style="134" customWidth="1"/>
    <col min="10758" max="10758" width="1.33203125" style="134" customWidth="1"/>
    <col min="10759" max="10759" width="6.21875" style="134" customWidth="1"/>
    <col min="10760" max="10760" width="9" style="134"/>
    <col min="10761" max="10761" width="9.109375" style="134" customWidth="1"/>
    <col min="10762" max="10762" width="1.109375" style="134" customWidth="1"/>
    <col min="10763" max="10763" width="4.77734375" style="134" customWidth="1"/>
    <col min="10764" max="10765" width="12" style="134" customWidth="1"/>
    <col min="10766" max="10766" width="10.6640625" style="134" customWidth="1"/>
    <col min="10767" max="10767" width="1" style="134" customWidth="1"/>
    <col min="10768" max="11008" width="9" style="134"/>
    <col min="11009" max="11009" width="2.109375" style="134" customWidth="1"/>
    <col min="11010" max="11010" width="18.33203125" style="134" customWidth="1"/>
    <col min="11011" max="11011" width="14.21875" style="134" customWidth="1"/>
    <col min="11012" max="11012" width="13" style="134" customWidth="1"/>
    <col min="11013" max="11013" width="2.88671875" style="134" customWidth="1"/>
    <col min="11014" max="11014" width="1.33203125" style="134" customWidth="1"/>
    <col min="11015" max="11015" width="6.21875" style="134" customWidth="1"/>
    <col min="11016" max="11016" width="9" style="134"/>
    <col min="11017" max="11017" width="9.109375" style="134" customWidth="1"/>
    <col min="11018" max="11018" width="1.109375" style="134" customWidth="1"/>
    <col min="11019" max="11019" width="4.77734375" style="134" customWidth="1"/>
    <col min="11020" max="11021" width="12" style="134" customWidth="1"/>
    <col min="11022" max="11022" width="10.6640625" style="134" customWidth="1"/>
    <col min="11023" max="11023" width="1" style="134" customWidth="1"/>
    <col min="11024" max="11264" width="9" style="134"/>
    <col min="11265" max="11265" width="2.109375" style="134" customWidth="1"/>
    <col min="11266" max="11266" width="18.33203125" style="134" customWidth="1"/>
    <col min="11267" max="11267" width="14.21875" style="134" customWidth="1"/>
    <col min="11268" max="11268" width="13" style="134" customWidth="1"/>
    <col min="11269" max="11269" width="2.88671875" style="134" customWidth="1"/>
    <col min="11270" max="11270" width="1.33203125" style="134" customWidth="1"/>
    <col min="11271" max="11271" width="6.21875" style="134" customWidth="1"/>
    <col min="11272" max="11272" width="9" style="134"/>
    <col min="11273" max="11273" width="9.109375" style="134" customWidth="1"/>
    <col min="11274" max="11274" width="1.109375" style="134" customWidth="1"/>
    <col min="11275" max="11275" width="4.77734375" style="134" customWidth="1"/>
    <col min="11276" max="11277" width="12" style="134" customWidth="1"/>
    <col min="11278" max="11278" width="10.6640625" style="134" customWidth="1"/>
    <col min="11279" max="11279" width="1" style="134" customWidth="1"/>
    <col min="11280" max="11520" width="9" style="134"/>
    <col min="11521" max="11521" width="2.109375" style="134" customWidth="1"/>
    <col min="11522" max="11522" width="18.33203125" style="134" customWidth="1"/>
    <col min="11523" max="11523" width="14.21875" style="134" customWidth="1"/>
    <col min="11524" max="11524" width="13" style="134" customWidth="1"/>
    <col min="11525" max="11525" width="2.88671875" style="134" customWidth="1"/>
    <col min="11526" max="11526" width="1.33203125" style="134" customWidth="1"/>
    <col min="11527" max="11527" width="6.21875" style="134" customWidth="1"/>
    <col min="11528" max="11528" width="9" style="134"/>
    <col min="11529" max="11529" width="9.109375" style="134" customWidth="1"/>
    <col min="11530" max="11530" width="1.109375" style="134" customWidth="1"/>
    <col min="11531" max="11531" width="4.77734375" style="134" customWidth="1"/>
    <col min="11532" max="11533" width="12" style="134" customWidth="1"/>
    <col min="11534" max="11534" width="10.6640625" style="134" customWidth="1"/>
    <col min="11535" max="11535" width="1" style="134" customWidth="1"/>
    <col min="11536" max="11776" width="9" style="134"/>
    <col min="11777" max="11777" width="2.109375" style="134" customWidth="1"/>
    <col min="11778" max="11778" width="18.33203125" style="134" customWidth="1"/>
    <col min="11779" max="11779" width="14.21875" style="134" customWidth="1"/>
    <col min="11780" max="11780" width="13" style="134" customWidth="1"/>
    <col min="11781" max="11781" width="2.88671875" style="134" customWidth="1"/>
    <col min="11782" max="11782" width="1.33203125" style="134" customWidth="1"/>
    <col min="11783" max="11783" width="6.21875" style="134" customWidth="1"/>
    <col min="11784" max="11784" width="9" style="134"/>
    <col min="11785" max="11785" width="9.109375" style="134" customWidth="1"/>
    <col min="11786" max="11786" width="1.109375" style="134" customWidth="1"/>
    <col min="11787" max="11787" width="4.77734375" style="134" customWidth="1"/>
    <col min="11788" max="11789" width="12" style="134" customWidth="1"/>
    <col min="11790" max="11790" width="10.6640625" style="134" customWidth="1"/>
    <col min="11791" max="11791" width="1" style="134" customWidth="1"/>
    <col min="11792" max="12032" width="9" style="134"/>
    <col min="12033" max="12033" width="2.109375" style="134" customWidth="1"/>
    <col min="12034" max="12034" width="18.33203125" style="134" customWidth="1"/>
    <col min="12035" max="12035" width="14.21875" style="134" customWidth="1"/>
    <col min="12036" max="12036" width="13" style="134" customWidth="1"/>
    <col min="12037" max="12037" width="2.88671875" style="134" customWidth="1"/>
    <col min="12038" max="12038" width="1.33203125" style="134" customWidth="1"/>
    <col min="12039" max="12039" width="6.21875" style="134" customWidth="1"/>
    <col min="12040" max="12040" width="9" style="134"/>
    <col min="12041" max="12041" width="9.109375" style="134" customWidth="1"/>
    <col min="12042" max="12042" width="1.109375" style="134" customWidth="1"/>
    <col min="12043" max="12043" width="4.77734375" style="134" customWidth="1"/>
    <col min="12044" max="12045" width="12" style="134" customWidth="1"/>
    <col min="12046" max="12046" width="10.6640625" style="134" customWidth="1"/>
    <col min="12047" max="12047" width="1" style="134" customWidth="1"/>
    <col min="12048" max="12288" width="9" style="134"/>
    <col min="12289" max="12289" width="2.109375" style="134" customWidth="1"/>
    <col min="12290" max="12290" width="18.33203125" style="134" customWidth="1"/>
    <col min="12291" max="12291" width="14.21875" style="134" customWidth="1"/>
    <col min="12292" max="12292" width="13" style="134" customWidth="1"/>
    <col min="12293" max="12293" width="2.88671875" style="134" customWidth="1"/>
    <col min="12294" max="12294" width="1.33203125" style="134" customWidth="1"/>
    <col min="12295" max="12295" width="6.21875" style="134" customWidth="1"/>
    <col min="12296" max="12296" width="9" style="134"/>
    <col min="12297" max="12297" width="9.109375" style="134" customWidth="1"/>
    <col min="12298" max="12298" width="1.109375" style="134" customWidth="1"/>
    <col min="12299" max="12299" width="4.77734375" style="134" customWidth="1"/>
    <col min="12300" max="12301" width="12" style="134" customWidth="1"/>
    <col min="12302" max="12302" width="10.6640625" style="134" customWidth="1"/>
    <col min="12303" max="12303" width="1" style="134" customWidth="1"/>
    <col min="12304" max="12544" width="9" style="134"/>
    <col min="12545" max="12545" width="2.109375" style="134" customWidth="1"/>
    <col min="12546" max="12546" width="18.33203125" style="134" customWidth="1"/>
    <col min="12547" max="12547" width="14.21875" style="134" customWidth="1"/>
    <col min="12548" max="12548" width="13" style="134" customWidth="1"/>
    <col min="12549" max="12549" width="2.88671875" style="134" customWidth="1"/>
    <col min="12550" max="12550" width="1.33203125" style="134" customWidth="1"/>
    <col min="12551" max="12551" width="6.21875" style="134" customWidth="1"/>
    <col min="12552" max="12552" width="9" style="134"/>
    <col min="12553" max="12553" width="9.109375" style="134" customWidth="1"/>
    <col min="12554" max="12554" width="1.109375" style="134" customWidth="1"/>
    <col min="12555" max="12555" width="4.77734375" style="134" customWidth="1"/>
    <col min="12556" max="12557" width="12" style="134" customWidth="1"/>
    <col min="12558" max="12558" width="10.6640625" style="134" customWidth="1"/>
    <col min="12559" max="12559" width="1" style="134" customWidth="1"/>
    <col min="12560" max="12800" width="9" style="134"/>
    <col min="12801" max="12801" width="2.109375" style="134" customWidth="1"/>
    <col min="12802" max="12802" width="18.33203125" style="134" customWidth="1"/>
    <col min="12803" max="12803" width="14.21875" style="134" customWidth="1"/>
    <col min="12804" max="12804" width="13" style="134" customWidth="1"/>
    <col min="12805" max="12805" width="2.88671875" style="134" customWidth="1"/>
    <col min="12806" max="12806" width="1.33203125" style="134" customWidth="1"/>
    <col min="12807" max="12807" width="6.21875" style="134" customWidth="1"/>
    <col min="12808" max="12808" width="9" style="134"/>
    <col min="12809" max="12809" width="9.109375" style="134" customWidth="1"/>
    <col min="12810" max="12810" width="1.109375" style="134" customWidth="1"/>
    <col min="12811" max="12811" width="4.77734375" style="134" customWidth="1"/>
    <col min="12812" max="12813" width="12" style="134" customWidth="1"/>
    <col min="12814" max="12814" width="10.6640625" style="134" customWidth="1"/>
    <col min="12815" max="12815" width="1" style="134" customWidth="1"/>
    <col min="12816" max="13056" width="9" style="134"/>
    <col min="13057" max="13057" width="2.109375" style="134" customWidth="1"/>
    <col min="13058" max="13058" width="18.33203125" style="134" customWidth="1"/>
    <col min="13059" max="13059" width="14.21875" style="134" customWidth="1"/>
    <col min="13060" max="13060" width="13" style="134" customWidth="1"/>
    <col min="13061" max="13061" width="2.88671875" style="134" customWidth="1"/>
    <col min="13062" max="13062" width="1.33203125" style="134" customWidth="1"/>
    <col min="13063" max="13063" width="6.21875" style="134" customWidth="1"/>
    <col min="13064" max="13064" width="9" style="134"/>
    <col min="13065" max="13065" width="9.109375" style="134" customWidth="1"/>
    <col min="13066" max="13066" width="1.109375" style="134" customWidth="1"/>
    <col min="13067" max="13067" width="4.77734375" style="134" customWidth="1"/>
    <col min="13068" max="13069" width="12" style="134" customWidth="1"/>
    <col min="13070" max="13070" width="10.6640625" style="134" customWidth="1"/>
    <col min="13071" max="13071" width="1" style="134" customWidth="1"/>
    <col min="13072" max="13312" width="9" style="134"/>
    <col min="13313" max="13313" width="2.109375" style="134" customWidth="1"/>
    <col min="13314" max="13314" width="18.33203125" style="134" customWidth="1"/>
    <col min="13315" max="13315" width="14.21875" style="134" customWidth="1"/>
    <col min="13316" max="13316" width="13" style="134" customWidth="1"/>
    <col min="13317" max="13317" width="2.88671875" style="134" customWidth="1"/>
    <col min="13318" max="13318" width="1.33203125" style="134" customWidth="1"/>
    <col min="13319" max="13319" width="6.21875" style="134" customWidth="1"/>
    <col min="13320" max="13320" width="9" style="134"/>
    <col min="13321" max="13321" width="9.109375" style="134" customWidth="1"/>
    <col min="13322" max="13322" width="1.109375" style="134" customWidth="1"/>
    <col min="13323" max="13323" width="4.77734375" style="134" customWidth="1"/>
    <col min="13324" max="13325" width="12" style="134" customWidth="1"/>
    <col min="13326" max="13326" width="10.6640625" style="134" customWidth="1"/>
    <col min="13327" max="13327" width="1" style="134" customWidth="1"/>
    <col min="13328" max="13568" width="9" style="134"/>
    <col min="13569" max="13569" width="2.109375" style="134" customWidth="1"/>
    <col min="13570" max="13570" width="18.33203125" style="134" customWidth="1"/>
    <col min="13571" max="13571" width="14.21875" style="134" customWidth="1"/>
    <col min="13572" max="13572" width="13" style="134" customWidth="1"/>
    <col min="13573" max="13573" width="2.88671875" style="134" customWidth="1"/>
    <col min="13574" max="13574" width="1.33203125" style="134" customWidth="1"/>
    <col min="13575" max="13575" width="6.21875" style="134" customWidth="1"/>
    <col min="13576" max="13576" width="9" style="134"/>
    <col min="13577" max="13577" width="9.109375" style="134" customWidth="1"/>
    <col min="13578" max="13578" width="1.109375" style="134" customWidth="1"/>
    <col min="13579" max="13579" width="4.77734375" style="134" customWidth="1"/>
    <col min="13580" max="13581" width="12" style="134" customWidth="1"/>
    <col min="13582" max="13582" width="10.6640625" style="134" customWidth="1"/>
    <col min="13583" max="13583" width="1" style="134" customWidth="1"/>
    <col min="13584" max="13824" width="9" style="134"/>
    <col min="13825" max="13825" width="2.109375" style="134" customWidth="1"/>
    <col min="13826" max="13826" width="18.33203125" style="134" customWidth="1"/>
    <col min="13827" max="13827" width="14.21875" style="134" customWidth="1"/>
    <col min="13828" max="13828" width="13" style="134" customWidth="1"/>
    <col min="13829" max="13829" width="2.88671875" style="134" customWidth="1"/>
    <col min="13830" max="13830" width="1.33203125" style="134" customWidth="1"/>
    <col min="13831" max="13831" width="6.21875" style="134" customWidth="1"/>
    <col min="13832" max="13832" width="9" style="134"/>
    <col min="13833" max="13833" width="9.109375" style="134" customWidth="1"/>
    <col min="13834" max="13834" width="1.109375" style="134" customWidth="1"/>
    <col min="13835" max="13835" width="4.77734375" style="134" customWidth="1"/>
    <col min="13836" max="13837" width="12" style="134" customWidth="1"/>
    <col min="13838" max="13838" width="10.6640625" style="134" customWidth="1"/>
    <col min="13839" max="13839" width="1" style="134" customWidth="1"/>
    <col min="13840" max="14080" width="9" style="134"/>
    <col min="14081" max="14081" width="2.109375" style="134" customWidth="1"/>
    <col min="14082" max="14082" width="18.33203125" style="134" customWidth="1"/>
    <col min="14083" max="14083" width="14.21875" style="134" customWidth="1"/>
    <col min="14084" max="14084" width="13" style="134" customWidth="1"/>
    <col min="14085" max="14085" width="2.88671875" style="134" customWidth="1"/>
    <col min="14086" max="14086" width="1.33203125" style="134" customWidth="1"/>
    <col min="14087" max="14087" width="6.21875" style="134" customWidth="1"/>
    <col min="14088" max="14088" width="9" style="134"/>
    <col min="14089" max="14089" width="9.109375" style="134" customWidth="1"/>
    <col min="14090" max="14090" width="1.109375" style="134" customWidth="1"/>
    <col min="14091" max="14091" width="4.77734375" style="134" customWidth="1"/>
    <col min="14092" max="14093" width="12" style="134" customWidth="1"/>
    <col min="14094" max="14094" width="10.6640625" style="134" customWidth="1"/>
    <col min="14095" max="14095" width="1" style="134" customWidth="1"/>
    <col min="14096" max="14336" width="9" style="134"/>
    <col min="14337" max="14337" width="2.109375" style="134" customWidth="1"/>
    <col min="14338" max="14338" width="18.33203125" style="134" customWidth="1"/>
    <col min="14339" max="14339" width="14.21875" style="134" customWidth="1"/>
    <col min="14340" max="14340" width="13" style="134" customWidth="1"/>
    <col min="14341" max="14341" width="2.88671875" style="134" customWidth="1"/>
    <col min="14342" max="14342" width="1.33203125" style="134" customWidth="1"/>
    <col min="14343" max="14343" width="6.21875" style="134" customWidth="1"/>
    <col min="14344" max="14344" width="9" style="134"/>
    <col min="14345" max="14345" width="9.109375" style="134" customWidth="1"/>
    <col min="14346" max="14346" width="1.109375" style="134" customWidth="1"/>
    <col min="14347" max="14347" width="4.77734375" style="134" customWidth="1"/>
    <col min="14348" max="14349" width="12" style="134" customWidth="1"/>
    <col min="14350" max="14350" width="10.6640625" style="134" customWidth="1"/>
    <col min="14351" max="14351" width="1" style="134" customWidth="1"/>
    <col min="14352" max="14592" width="9" style="134"/>
    <col min="14593" max="14593" width="2.109375" style="134" customWidth="1"/>
    <col min="14594" max="14594" width="18.33203125" style="134" customWidth="1"/>
    <col min="14595" max="14595" width="14.21875" style="134" customWidth="1"/>
    <col min="14596" max="14596" width="13" style="134" customWidth="1"/>
    <col min="14597" max="14597" width="2.88671875" style="134" customWidth="1"/>
    <col min="14598" max="14598" width="1.33203125" style="134" customWidth="1"/>
    <col min="14599" max="14599" width="6.21875" style="134" customWidth="1"/>
    <col min="14600" max="14600" width="9" style="134"/>
    <col min="14601" max="14601" width="9.109375" style="134" customWidth="1"/>
    <col min="14602" max="14602" width="1.109375" style="134" customWidth="1"/>
    <col min="14603" max="14603" width="4.77734375" style="134" customWidth="1"/>
    <col min="14604" max="14605" width="12" style="134" customWidth="1"/>
    <col min="14606" max="14606" width="10.6640625" style="134" customWidth="1"/>
    <col min="14607" max="14607" width="1" style="134" customWidth="1"/>
    <col min="14608" max="14848" width="9" style="134"/>
    <col min="14849" max="14849" width="2.109375" style="134" customWidth="1"/>
    <col min="14850" max="14850" width="18.33203125" style="134" customWidth="1"/>
    <col min="14851" max="14851" width="14.21875" style="134" customWidth="1"/>
    <col min="14852" max="14852" width="13" style="134" customWidth="1"/>
    <col min="14853" max="14853" width="2.88671875" style="134" customWidth="1"/>
    <col min="14854" max="14854" width="1.33203125" style="134" customWidth="1"/>
    <col min="14855" max="14855" width="6.21875" style="134" customWidth="1"/>
    <col min="14856" max="14856" width="9" style="134"/>
    <col min="14857" max="14857" width="9.109375" style="134" customWidth="1"/>
    <col min="14858" max="14858" width="1.109375" style="134" customWidth="1"/>
    <col min="14859" max="14859" width="4.77734375" style="134" customWidth="1"/>
    <col min="14860" max="14861" width="12" style="134" customWidth="1"/>
    <col min="14862" max="14862" width="10.6640625" style="134" customWidth="1"/>
    <col min="14863" max="14863" width="1" style="134" customWidth="1"/>
    <col min="14864" max="15104" width="9" style="134"/>
    <col min="15105" max="15105" width="2.109375" style="134" customWidth="1"/>
    <col min="15106" max="15106" width="18.33203125" style="134" customWidth="1"/>
    <col min="15107" max="15107" width="14.21875" style="134" customWidth="1"/>
    <col min="15108" max="15108" width="13" style="134" customWidth="1"/>
    <col min="15109" max="15109" width="2.88671875" style="134" customWidth="1"/>
    <col min="15110" max="15110" width="1.33203125" style="134" customWidth="1"/>
    <col min="15111" max="15111" width="6.21875" style="134" customWidth="1"/>
    <col min="15112" max="15112" width="9" style="134"/>
    <col min="15113" max="15113" width="9.109375" style="134" customWidth="1"/>
    <col min="15114" max="15114" width="1.109375" style="134" customWidth="1"/>
    <col min="15115" max="15115" width="4.77734375" style="134" customWidth="1"/>
    <col min="15116" max="15117" width="12" style="134" customWidth="1"/>
    <col min="15118" max="15118" width="10.6640625" style="134" customWidth="1"/>
    <col min="15119" max="15119" width="1" style="134" customWidth="1"/>
    <col min="15120" max="15360" width="9" style="134"/>
    <col min="15361" max="15361" width="2.109375" style="134" customWidth="1"/>
    <col min="15362" max="15362" width="18.33203125" style="134" customWidth="1"/>
    <col min="15363" max="15363" width="14.21875" style="134" customWidth="1"/>
    <col min="15364" max="15364" width="13" style="134" customWidth="1"/>
    <col min="15365" max="15365" width="2.88671875" style="134" customWidth="1"/>
    <col min="15366" max="15366" width="1.33203125" style="134" customWidth="1"/>
    <col min="15367" max="15367" width="6.21875" style="134" customWidth="1"/>
    <col min="15368" max="15368" width="9" style="134"/>
    <col min="15369" max="15369" width="9.109375" style="134" customWidth="1"/>
    <col min="15370" max="15370" width="1.109375" style="134" customWidth="1"/>
    <col min="15371" max="15371" width="4.77734375" style="134" customWidth="1"/>
    <col min="15372" max="15373" width="12" style="134" customWidth="1"/>
    <col min="15374" max="15374" width="10.6640625" style="134" customWidth="1"/>
    <col min="15375" max="15375" width="1" style="134" customWidth="1"/>
    <col min="15376" max="15616" width="9" style="134"/>
    <col min="15617" max="15617" width="2.109375" style="134" customWidth="1"/>
    <col min="15618" max="15618" width="18.33203125" style="134" customWidth="1"/>
    <col min="15619" max="15619" width="14.21875" style="134" customWidth="1"/>
    <col min="15620" max="15620" width="13" style="134" customWidth="1"/>
    <col min="15621" max="15621" width="2.88671875" style="134" customWidth="1"/>
    <col min="15622" max="15622" width="1.33203125" style="134" customWidth="1"/>
    <col min="15623" max="15623" width="6.21875" style="134" customWidth="1"/>
    <col min="15624" max="15624" width="9" style="134"/>
    <col min="15625" max="15625" width="9.109375" style="134" customWidth="1"/>
    <col min="15626" max="15626" width="1.109375" style="134" customWidth="1"/>
    <col min="15627" max="15627" width="4.77734375" style="134" customWidth="1"/>
    <col min="15628" max="15629" width="12" style="134" customWidth="1"/>
    <col min="15630" max="15630" width="10.6640625" style="134" customWidth="1"/>
    <col min="15631" max="15631" width="1" style="134" customWidth="1"/>
    <col min="15632" max="15872" width="9" style="134"/>
    <col min="15873" max="15873" width="2.109375" style="134" customWidth="1"/>
    <col min="15874" max="15874" width="18.33203125" style="134" customWidth="1"/>
    <col min="15875" max="15875" width="14.21875" style="134" customWidth="1"/>
    <col min="15876" max="15876" width="13" style="134" customWidth="1"/>
    <col min="15877" max="15877" width="2.88671875" style="134" customWidth="1"/>
    <col min="15878" max="15878" width="1.33203125" style="134" customWidth="1"/>
    <col min="15879" max="15879" width="6.21875" style="134" customWidth="1"/>
    <col min="15880" max="15880" width="9" style="134"/>
    <col min="15881" max="15881" width="9.109375" style="134" customWidth="1"/>
    <col min="15882" max="15882" width="1.109375" style="134" customWidth="1"/>
    <col min="15883" max="15883" width="4.77734375" style="134" customWidth="1"/>
    <col min="15884" max="15885" width="12" style="134" customWidth="1"/>
    <col min="15886" max="15886" width="10.6640625" style="134" customWidth="1"/>
    <col min="15887" max="15887" width="1" style="134" customWidth="1"/>
    <col min="15888" max="16128" width="9" style="134"/>
    <col min="16129" max="16129" width="2.109375" style="134" customWidth="1"/>
    <col min="16130" max="16130" width="18.33203125" style="134" customWidth="1"/>
    <col min="16131" max="16131" width="14.21875" style="134" customWidth="1"/>
    <col min="16132" max="16132" width="13" style="134" customWidth="1"/>
    <col min="16133" max="16133" width="2.88671875" style="134" customWidth="1"/>
    <col min="16134" max="16134" width="1.33203125" style="134" customWidth="1"/>
    <col min="16135" max="16135" width="6.21875" style="134" customWidth="1"/>
    <col min="16136" max="16136" width="9" style="134"/>
    <col min="16137" max="16137" width="9.109375" style="134" customWidth="1"/>
    <col min="16138" max="16138" width="1.109375" style="134" customWidth="1"/>
    <col min="16139" max="16139" width="4.77734375" style="134" customWidth="1"/>
    <col min="16140" max="16141" width="12" style="134" customWidth="1"/>
    <col min="16142" max="16142" width="10.6640625" style="134" customWidth="1"/>
    <col min="16143" max="16143" width="1" style="134" customWidth="1"/>
    <col min="16144" max="16384" width="9" style="134"/>
  </cols>
  <sheetData>
    <row r="1" spans="2:14" x14ac:dyDescent="0.25">
      <c r="G1" s="159" t="s">
        <v>94</v>
      </c>
      <c r="H1" s="159"/>
      <c r="I1" s="159"/>
      <c r="L1" s="135" t="s">
        <v>95</v>
      </c>
      <c r="M1" s="135" t="s">
        <v>96</v>
      </c>
    </row>
    <row r="2" spans="2:14" x14ac:dyDescent="0.25">
      <c r="B2" s="136"/>
      <c r="C2" s="137" t="s">
        <v>95</v>
      </c>
      <c r="D2" s="137" t="s">
        <v>96</v>
      </c>
      <c r="G2" s="138" t="s">
        <v>97</v>
      </c>
      <c r="H2" s="138" t="s">
        <v>95</v>
      </c>
      <c r="I2" s="138" t="s">
        <v>96</v>
      </c>
      <c r="L2" s="139">
        <f>C10</f>
        <v>2600000</v>
      </c>
      <c r="M2" s="139">
        <f>D10</f>
        <v>2320000</v>
      </c>
      <c r="N2" s="140"/>
    </row>
    <row r="3" spans="2:14" x14ac:dyDescent="0.25">
      <c r="B3" s="136" t="s">
        <v>0</v>
      </c>
      <c r="C3" s="141"/>
      <c r="D3" s="32">
        <v>0</v>
      </c>
      <c r="E3" s="142"/>
      <c r="G3" s="143">
        <v>1</v>
      </c>
      <c r="H3" s="33">
        <v>-40000</v>
      </c>
      <c r="I3" s="34">
        <v>72000</v>
      </c>
      <c r="K3" s="144">
        <v>0.01</v>
      </c>
      <c r="L3" s="121">
        <f>NPV(K3,H3:H5,H6:H22)</f>
        <v>2299091.4331561602</v>
      </c>
      <c r="M3" s="121">
        <f>NPV(K3,I3:I12,I13:I22)</f>
        <v>2053813.6759015238</v>
      </c>
      <c r="N3" s="122"/>
    </row>
    <row r="4" spans="2:14" x14ac:dyDescent="0.25">
      <c r="B4" s="136" t="s">
        <v>98</v>
      </c>
      <c r="C4" s="141"/>
      <c r="D4" s="31">
        <v>20</v>
      </c>
      <c r="G4" s="145">
        <v>2</v>
      </c>
      <c r="H4" s="33">
        <v>-40000</v>
      </c>
      <c r="I4" s="34">
        <v>72000</v>
      </c>
      <c r="K4" s="146">
        <v>0.02</v>
      </c>
      <c r="L4" s="121">
        <f t="shared" ref="L4:L21" si="0">NPV(K4,H4:H6,H7:H23)</f>
        <v>3869967.2002990525</v>
      </c>
      <c r="M4" s="121">
        <f t="shared" ref="M4:M20" si="1">NPV(K4,I4:I13,I14:I23)</f>
        <v>3351570.5844886391</v>
      </c>
      <c r="N4" s="123"/>
    </row>
    <row r="5" spans="2:14" x14ac:dyDescent="0.25">
      <c r="B5" s="136" t="s">
        <v>1</v>
      </c>
      <c r="C5" s="31">
        <v>3</v>
      </c>
      <c r="D5" s="141"/>
      <c r="G5" s="145">
        <v>3</v>
      </c>
      <c r="H5" s="33">
        <v>-40000</v>
      </c>
      <c r="I5" s="34">
        <v>72000</v>
      </c>
      <c r="K5" s="146">
        <v>0.03</v>
      </c>
      <c r="L5" s="121">
        <f t="shared" si="0"/>
        <v>3489131.0051426091</v>
      </c>
      <c r="M5" s="121">
        <f t="shared" si="1"/>
        <v>2905892.7622377016</v>
      </c>
      <c r="N5" s="123"/>
    </row>
    <row r="6" spans="2:14" x14ac:dyDescent="0.25">
      <c r="B6" s="136" t="s">
        <v>2</v>
      </c>
      <c r="C6" s="31">
        <v>40000</v>
      </c>
      <c r="D6" s="141"/>
      <c r="G6" s="145">
        <v>4</v>
      </c>
      <c r="H6" s="35">
        <v>160000</v>
      </c>
      <c r="I6" s="34">
        <v>72000</v>
      </c>
      <c r="K6" s="146">
        <v>0.04</v>
      </c>
      <c r="L6" s="121">
        <f t="shared" si="0"/>
        <v>3229940.1312223431</v>
      </c>
      <c r="M6" s="121">
        <f t="shared" si="1"/>
        <v>2563543.4463837137</v>
      </c>
      <c r="N6" s="123"/>
    </row>
    <row r="7" spans="2:14" x14ac:dyDescent="0.25">
      <c r="B7" s="136" t="s">
        <v>99</v>
      </c>
      <c r="C7" s="141"/>
      <c r="D7" s="31">
        <v>72000</v>
      </c>
      <c r="G7" s="145">
        <v>5</v>
      </c>
      <c r="H7" s="35">
        <v>160000</v>
      </c>
      <c r="I7" s="34">
        <v>72000</v>
      </c>
      <c r="K7" s="146">
        <v>0.05</v>
      </c>
      <c r="L7" s="121">
        <f t="shared" si="0"/>
        <v>2868414.5174157466</v>
      </c>
      <c r="M7" s="121">
        <f t="shared" si="1"/>
        <v>2299590.5429651709</v>
      </c>
      <c r="N7" s="123"/>
    </row>
    <row r="8" spans="2:14" x14ac:dyDescent="0.25">
      <c r="B8" s="136" t="s">
        <v>100</v>
      </c>
      <c r="C8" s="141"/>
      <c r="D8" s="31">
        <v>160000</v>
      </c>
      <c r="G8" s="145">
        <v>6</v>
      </c>
      <c r="H8" s="35">
        <v>160000</v>
      </c>
      <c r="I8" s="34">
        <v>72000</v>
      </c>
      <c r="K8" s="146">
        <v>0.06</v>
      </c>
      <c r="L8" s="121">
        <f t="shared" si="0"/>
        <v>2577440.1756917695</v>
      </c>
      <c r="M8" s="121">
        <f t="shared" si="1"/>
        <v>2096531.2031224105</v>
      </c>
      <c r="N8" s="123"/>
    </row>
    <row r="9" spans="2:14" x14ac:dyDescent="0.25">
      <c r="B9" s="136" t="s">
        <v>3</v>
      </c>
      <c r="C9" s="31">
        <v>160000</v>
      </c>
      <c r="D9" s="141"/>
      <c r="G9" s="145">
        <v>7</v>
      </c>
      <c r="H9" s="35">
        <v>160000</v>
      </c>
      <c r="I9" s="34">
        <v>72000</v>
      </c>
      <c r="K9" s="146">
        <v>7.0000000000000007E-2</v>
      </c>
      <c r="L9" s="121">
        <f t="shared" si="0"/>
        <v>2341634.52874482</v>
      </c>
      <c r="M9" s="121">
        <f t="shared" si="1"/>
        <v>1942075.0526761338</v>
      </c>
      <c r="N9" s="123"/>
    </row>
    <row r="10" spans="2:14" x14ac:dyDescent="0.25">
      <c r="B10" s="136" t="s">
        <v>101</v>
      </c>
      <c r="C10" s="120">
        <f>H23</f>
        <v>2600000</v>
      </c>
      <c r="D10" s="120">
        <f>I23</f>
        <v>2320000</v>
      </c>
      <c r="G10" s="145">
        <v>8</v>
      </c>
      <c r="H10" s="35">
        <v>160000</v>
      </c>
      <c r="I10" s="34">
        <v>72000</v>
      </c>
      <c r="K10" s="146">
        <v>0.08</v>
      </c>
      <c r="L10" s="121">
        <f t="shared" si="0"/>
        <v>2149802.8581997897</v>
      </c>
      <c r="M10" s="121">
        <f t="shared" si="1"/>
        <v>1827689.2317402912</v>
      </c>
      <c r="N10" s="123"/>
    </row>
    <row r="11" spans="2:14" x14ac:dyDescent="0.25">
      <c r="B11" s="136" t="s">
        <v>4</v>
      </c>
      <c r="C11" s="160"/>
      <c r="D11" s="160"/>
      <c r="G11" s="145">
        <v>9</v>
      </c>
      <c r="H11" s="35">
        <v>160000</v>
      </c>
      <c r="I11" s="34">
        <v>72000</v>
      </c>
      <c r="K11" s="146">
        <v>0.09</v>
      </c>
      <c r="L11" s="121">
        <f t="shared" si="0"/>
        <v>1993780.5261588129</v>
      </c>
      <c r="M11" s="121">
        <f t="shared" si="1"/>
        <v>1747648.7206696752</v>
      </c>
      <c r="N11" s="123"/>
    </row>
    <row r="12" spans="2:14" x14ac:dyDescent="0.25">
      <c r="B12" s="147"/>
      <c r="C12" s="147"/>
      <c r="D12" s="147"/>
      <c r="G12" s="145">
        <v>10</v>
      </c>
      <c r="H12" s="35">
        <v>160000</v>
      </c>
      <c r="I12" s="34">
        <v>72000</v>
      </c>
      <c r="K12" s="146">
        <v>0.1</v>
      </c>
      <c r="L12" s="121">
        <f t="shared" si="0"/>
        <v>1867649.8868766984</v>
      </c>
      <c r="M12" s="121">
        <f t="shared" si="1"/>
        <v>1698433.2579177984</v>
      </c>
      <c r="N12" s="123"/>
    </row>
    <row r="13" spans="2:14" x14ac:dyDescent="0.25">
      <c r="B13" s="161" t="s">
        <v>102</v>
      </c>
      <c r="C13" s="161"/>
      <c r="D13" s="162" t="s">
        <v>103</v>
      </c>
      <c r="G13" s="145">
        <v>11</v>
      </c>
      <c r="H13" s="35">
        <v>160000</v>
      </c>
      <c r="I13" s="36">
        <v>160000</v>
      </c>
      <c r="K13" s="146">
        <v>0.11</v>
      </c>
      <c r="L13" s="121">
        <f t="shared" si="0"/>
        <v>1767213.7387317948</v>
      </c>
      <c r="M13" s="121">
        <f t="shared" si="1"/>
        <v>1678374.4107526499</v>
      </c>
      <c r="N13" s="123"/>
    </row>
    <row r="14" spans="2:14" x14ac:dyDescent="0.25">
      <c r="B14" s="161"/>
      <c r="C14" s="161"/>
      <c r="D14" s="162"/>
      <c r="G14" s="145">
        <v>12</v>
      </c>
      <c r="H14" s="35">
        <v>160000</v>
      </c>
      <c r="I14" s="36">
        <v>160000</v>
      </c>
      <c r="K14" s="146">
        <v>0.12</v>
      </c>
      <c r="L14" s="121">
        <f t="shared" si="0"/>
        <v>1689650.3818270362</v>
      </c>
      <c r="M14" s="121">
        <f t="shared" si="1"/>
        <v>1599497.8755816412</v>
      </c>
      <c r="N14" s="123"/>
    </row>
    <row r="15" spans="2:14" x14ac:dyDescent="0.25">
      <c r="G15" s="145">
        <v>13</v>
      </c>
      <c r="H15" s="35">
        <v>160000</v>
      </c>
      <c r="I15" s="36">
        <v>160000</v>
      </c>
      <c r="K15" s="146">
        <v>0.13</v>
      </c>
      <c r="L15" s="121">
        <f t="shared" si="0"/>
        <v>1633303.8139056347</v>
      </c>
      <c r="M15" s="121">
        <f t="shared" si="1"/>
        <v>1540096.0605585286</v>
      </c>
      <c r="N15" s="123"/>
    </row>
    <row r="16" spans="2:14" x14ac:dyDescent="0.25">
      <c r="G16" s="145">
        <v>14</v>
      </c>
      <c r="H16" s="35">
        <v>160000</v>
      </c>
      <c r="I16" s="36">
        <v>160000</v>
      </c>
      <c r="K16" s="146">
        <v>0.14000000000000001</v>
      </c>
      <c r="L16" s="121">
        <f t="shared" si="0"/>
        <v>1597582.3168635576</v>
      </c>
      <c r="M16" s="121">
        <f t="shared" si="1"/>
        <v>1499425.7815053444</v>
      </c>
      <c r="N16" s="123"/>
    </row>
    <row r="17" spans="2:14" x14ac:dyDescent="0.25">
      <c r="G17" s="145">
        <v>15</v>
      </c>
      <c r="H17" s="35">
        <v>160000</v>
      </c>
      <c r="I17" s="36">
        <v>160000</v>
      </c>
      <c r="K17" s="146">
        <v>0.15</v>
      </c>
      <c r="L17" s="121">
        <f t="shared" si="0"/>
        <v>1582953.5348277143</v>
      </c>
      <c r="M17" s="121">
        <f t="shared" si="1"/>
        <v>1477691.1636492482</v>
      </c>
      <c r="N17" s="123"/>
    </row>
    <row r="18" spans="2:14" x14ac:dyDescent="0.25">
      <c r="G18" s="145">
        <v>16</v>
      </c>
      <c r="H18" s="35">
        <v>160000</v>
      </c>
      <c r="I18" s="36">
        <v>160000</v>
      </c>
      <c r="K18" s="146">
        <v>0.16</v>
      </c>
      <c r="L18" s="121">
        <f t="shared" si="0"/>
        <v>1591036.846721079</v>
      </c>
      <c r="M18" s="121">
        <f t="shared" si="1"/>
        <v>1476113.0154142026</v>
      </c>
      <c r="N18" s="123"/>
    </row>
    <row r="19" spans="2:14" x14ac:dyDescent="0.25">
      <c r="G19" s="145">
        <v>17</v>
      </c>
      <c r="H19" s="35">
        <v>160000</v>
      </c>
      <c r="I19" s="36">
        <v>160000</v>
      </c>
      <c r="K19" s="146">
        <v>0.17</v>
      </c>
      <c r="L19" s="121">
        <f t="shared" si="0"/>
        <v>1624806.5977365964</v>
      </c>
      <c r="M19" s="121">
        <f t="shared" si="1"/>
        <v>1497095.4750825071</v>
      </c>
      <c r="N19" s="123"/>
    </row>
    <row r="20" spans="2:14" x14ac:dyDescent="0.25">
      <c r="G20" s="145">
        <v>18</v>
      </c>
      <c r="H20" s="35">
        <v>160000</v>
      </c>
      <c r="I20" s="36">
        <v>160000</v>
      </c>
      <c r="K20" s="146">
        <v>0.18</v>
      </c>
      <c r="L20" s="121">
        <f t="shared" si="0"/>
        <v>1688934.7441245667</v>
      </c>
      <c r="M20" s="121">
        <f t="shared" si="1"/>
        <v>1544513.8590820231</v>
      </c>
      <c r="N20" s="123"/>
    </row>
    <row r="21" spans="2:14" x14ac:dyDescent="0.25">
      <c r="G21" s="145">
        <v>19</v>
      </c>
      <c r="H21" s="35">
        <v>160000</v>
      </c>
      <c r="I21" s="36">
        <v>160000</v>
      </c>
      <c r="K21" s="146">
        <v>0.19</v>
      </c>
      <c r="L21" s="121">
        <f t="shared" si="0"/>
        <v>1790321.2693876368</v>
      </c>
      <c r="M21" s="121">
        <f>NPV(K21,I21:I30,I31:I40)</f>
        <v>1624164.841418525</v>
      </c>
      <c r="N21" s="123"/>
    </row>
    <row r="22" spans="2:14" x14ac:dyDescent="0.25">
      <c r="G22" s="145">
        <v>20</v>
      </c>
      <c r="H22" s="37">
        <v>160000</v>
      </c>
      <c r="I22" s="36">
        <v>160000</v>
      </c>
      <c r="K22" s="148">
        <v>0.2</v>
      </c>
      <c r="L22" s="121">
        <f>NPV(K22,H22:H24,H25:H41)</f>
        <v>1938888.8888888892</v>
      </c>
      <c r="M22" s="121">
        <f>NPV(K22,I22:I31,I32:I41)</f>
        <v>1744444.4444444447</v>
      </c>
      <c r="N22" s="124"/>
    </row>
    <row r="23" spans="2:14" x14ac:dyDescent="0.25">
      <c r="G23" s="149" t="s">
        <v>101</v>
      </c>
      <c r="H23" s="38">
        <f>NPV(D3,H3:H5,H6:H22)</f>
        <v>2600000</v>
      </c>
      <c r="I23" s="38">
        <f>NPV(D3,I3:I12,I13:I22)</f>
        <v>2320000</v>
      </c>
      <c r="L23" s="150"/>
      <c r="M23" s="150"/>
    </row>
    <row r="24" spans="2:14" x14ac:dyDescent="0.25">
      <c r="M24" s="163" t="s">
        <v>104</v>
      </c>
      <c r="N24" s="163"/>
    </row>
    <row r="25" spans="2:14" x14ac:dyDescent="0.25">
      <c r="M25" s="39">
        <v>0.13</v>
      </c>
      <c r="N25" s="125">
        <v>5279</v>
      </c>
    </row>
    <row r="26" spans="2:14" x14ac:dyDescent="0.25">
      <c r="M26" s="39">
        <v>0.13500000000000001</v>
      </c>
      <c r="N26" s="125">
        <v>0</v>
      </c>
    </row>
    <row r="27" spans="2:14" x14ac:dyDescent="0.25">
      <c r="M27" s="39">
        <v>0.14000000000000001</v>
      </c>
      <c r="N27" s="125">
        <v>-5308</v>
      </c>
    </row>
    <row r="31" spans="2:14" x14ac:dyDescent="0.25">
      <c r="B31" s="134" t="s">
        <v>105</v>
      </c>
    </row>
    <row r="43" spans="2:8" x14ac:dyDescent="0.25">
      <c r="B43" s="135"/>
      <c r="C43" s="135"/>
      <c r="D43" s="135"/>
    </row>
    <row r="44" spans="2:8" x14ac:dyDescent="0.25">
      <c r="B44" s="135"/>
      <c r="C44" s="135"/>
      <c r="D44" s="135"/>
      <c r="G44" s="150"/>
      <c r="H44" s="150"/>
    </row>
    <row r="45" spans="2:8" x14ac:dyDescent="0.25">
      <c r="B45" s="135"/>
      <c r="C45" s="135"/>
      <c r="D45" s="135"/>
      <c r="G45" s="150"/>
      <c r="H45" s="150"/>
    </row>
    <row r="46" spans="2:8" x14ac:dyDescent="0.25">
      <c r="B46" s="135"/>
      <c r="C46" s="135"/>
      <c r="D46" s="135"/>
      <c r="G46" s="150"/>
      <c r="H46" s="150"/>
    </row>
    <row r="47" spans="2:8" x14ac:dyDescent="0.25">
      <c r="B47" s="135"/>
      <c r="C47" s="135"/>
      <c r="D47" s="135"/>
      <c r="G47" s="150"/>
      <c r="H47" s="150"/>
    </row>
    <row r="48" spans="2:8" x14ac:dyDescent="0.25">
      <c r="B48" s="135"/>
      <c r="C48" s="135"/>
      <c r="D48" s="135"/>
      <c r="G48" s="150"/>
      <c r="H48" s="150"/>
    </row>
    <row r="49" spans="2:9" x14ac:dyDescent="0.25">
      <c r="B49" s="135"/>
      <c r="C49" s="135"/>
      <c r="D49" s="135"/>
      <c r="G49" s="150"/>
      <c r="H49" s="150"/>
    </row>
    <row r="50" spans="2:9" x14ac:dyDescent="0.25">
      <c r="B50" s="135"/>
      <c r="C50" s="135"/>
      <c r="D50" s="135"/>
      <c r="G50" s="150"/>
      <c r="H50" s="150"/>
    </row>
    <row r="51" spans="2:9" x14ac:dyDescent="0.25">
      <c r="B51" s="135"/>
      <c r="C51" s="135"/>
      <c r="D51" s="135"/>
      <c r="G51" s="150"/>
      <c r="H51" s="150"/>
    </row>
    <row r="52" spans="2:9" x14ac:dyDescent="0.25">
      <c r="B52" s="135"/>
      <c r="C52" s="135"/>
      <c r="D52" s="135"/>
      <c r="G52" s="150"/>
      <c r="H52" s="150"/>
    </row>
    <row r="53" spans="2:9" x14ac:dyDescent="0.25">
      <c r="B53" s="135"/>
      <c r="C53" s="135"/>
      <c r="D53" s="135"/>
      <c r="G53" s="150"/>
      <c r="H53" s="150"/>
    </row>
    <row r="54" spans="2:9" x14ac:dyDescent="0.25">
      <c r="B54" s="135"/>
      <c r="C54" s="135"/>
      <c r="D54" s="135"/>
      <c r="G54" s="150"/>
      <c r="H54" s="150"/>
    </row>
    <row r="55" spans="2:9" x14ac:dyDescent="0.25">
      <c r="B55" s="135"/>
      <c r="C55" s="135"/>
      <c r="D55" s="135"/>
      <c r="G55" s="150"/>
      <c r="H55" s="150"/>
    </row>
    <row r="56" spans="2:9" x14ac:dyDescent="0.25">
      <c r="B56" s="135"/>
      <c r="C56" s="135"/>
      <c r="D56" s="135"/>
      <c r="G56" s="150"/>
      <c r="H56" s="150"/>
    </row>
    <row r="57" spans="2:9" x14ac:dyDescent="0.25">
      <c r="B57" s="135"/>
      <c r="C57" s="135"/>
      <c r="D57" s="135"/>
      <c r="G57" s="150"/>
      <c r="H57" s="150"/>
    </row>
    <row r="58" spans="2:9" x14ac:dyDescent="0.25">
      <c r="B58" s="135"/>
      <c r="C58" s="135"/>
      <c r="D58" s="135"/>
      <c r="G58" s="150"/>
      <c r="H58" s="150"/>
    </row>
    <row r="59" spans="2:9" x14ac:dyDescent="0.25">
      <c r="B59" s="135"/>
      <c r="C59" s="135"/>
      <c r="D59" s="135"/>
      <c r="G59" s="150"/>
      <c r="H59" s="150"/>
    </row>
    <row r="60" spans="2:9" x14ac:dyDescent="0.25">
      <c r="B60" s="135"/>
      <c r="C60" s="135"/>
      <c r="D60" s="135"/>
      <c r="G60" s="150"/>
      <c r="H60" s="150"/>
    </row>
    <row r="61" spans="2:9" x14ac:dyDescent="0.25">
      <c r="B61" s="135"/>
      <c r="C61" s="135"/>
      <c r="D61" s="135"/>
      <c r="H61" s="150"/>
      <c r="I61" s="150"/>
    </row>
    <row r="62" spans="2:9" x14ac:dyDescent="0.25">
      <c r="B62" s="135"/>
      <c r="C62" s="135"/>
      <c r="D62" s="135"/>
      <c r="H62" s="150"/>
      <c r="I62" s="150"/>
    </row>
    <row r="63" spans="2:9" x14ac:dyDescent="0.25">
      <c r="B63" s="135"/>
      <c r="C63" s="135"/>
      <c r="D63" s="135"/>
      <c r="H63" s="150"/>
      <c r="I63" s="150"/>
    </row>
    <row r="64" spans="2:9" x14ac:dyDescent="0.25">
      <c r="B64" s="135"/>
      <c r="C64" s="135"/>
      <c r="D64" s="135"/>
      <c r="H64" s="150"/>
      <c r="I64" s="150"/>
    </row>
    <row r="65" spans="2:9" x14ac:dyDescent="0.25">
      <c r="B65" s="135"/>
      <c r="C65" s="135"/>
      <c r="D65" s="135"/>
      <c r="H65" s="150"/>
      <c r="I65" s="150"/>
    </row>
    <row r="66" spans="2:9" x14ac:dyDescent="0.25">
      <c r="B66" s="135"/>
      <c r="C66" s="135"/>
      <c r="D66" s="135"/>
      <c r="H66" s="150"/>
      <c r="I66" s="150"/>
    </row>
    <row r="67" spans="2:9" x14ac:dyDescent="0.25">
      <c r="B67" s="135"/>
      <c r="C67" s="135"/>
      <c r="D67" s="135"/>
      <c r="H67" s="150"/>
      <c r="I67" s="150"/>
    </row>
    <row r="68" spans="2:9" x14ac:dyDescent="0.25">
      <c r="B68" s="135"/>
      <c r="C68" s="135"/>
      <c r="D68" s="135"/>
      <c r="H68" s="150"/>
      <c r="I68" s="150"/>
    </row>
    <row r="69" spans="2:9" x14ac:dyDescent="0.25">
      <c r="B69" s="135"/>
      <c r="C69" s="135"/>
      <c r="D69" s="135"/>
      <c r="H69" s="150"/>
      <c r="I69" s="150"/>
    </row>
    <row r="70" spans="2:9" x14ac:dyDescent="0.25">
      <c r="B70" s="135"/>
      <c r="C70" s="135"/>
      <c r="D70" s="135"/>
      <c r="H70" s="150"/>
      <c r="I70" s="150"/>
    </row>
    <row r="71" spans="2:9" x14ac:dyDescent="0.25">
      <c r="B71" s="135"/>
      <c r="C71" s="135"/>
      <c r="D71" s="135"/>
      <c r="H71" s="150"/>
      <c r="I71" s="150"/>
    </row>
    <row r="72" spans="2:9" x14ac:dyDescent="0.25">
      <c r="B72" s="135"/>
      <c r="C72" s="135"/>
      <c r="D72" s="135"/>
      <c r="H72" s="150"/>
      <c r="I72" s="150"/>
    </row>
    <row r="73" spans="2:9" x14ac:dyDescent="0.25">
      <c r="B73" s="135"/>
      <c r="C73" s="135"/>
      <c r="D73" s="135"/>
      <c r="H73" s="150"/>
      <c r="I73" s="150"/>
    </row>
    <row r="74" spans="2:9" x14ac:dyDescent="0.25">
      <c r="B74" s="135"/>
      <c r="C74" s="135"/>
      <c r="D74" s="135"/>
      <c r="H74" s="150"/>
      <c r="I74" s="150"/>
    </row>
    <row r="75" spans="2:9" x14ac:dyDescent="0.25">
      <c r="B75" s="135"/>
      <c r="C75" s="135"/>
      <c r="D75" s="135"/>
      <c r="H75" s="150"/>
      <c r="I75" s="150"/>
    </row>
    <row r="76" spans="2:9" x14ac:dyDescent="0.25">
      <c r="B76" s="135"/>
      <c r="C76" s="135"/>
      <c r="D76" s="135"/>
      <c r="H76" s="150"/>
      <c r="I76" s="150"/>
    </row>
    <row r="77" spans="2:9" x14ac:dyDescent="0.25">
      <c r="B77" s="135"/>
      <c r="C77" s="135"/>
      <c r="D77" s="135"/>
      <c r="H77" s="150"/>
      <c r="I77" s="150"/>
    </row>
    <row r="78" spans="2:9" x14ac:dyDescent="0.25">
      <c r="B78" s="135"/>
      <c r="C78" s="135"/>
      <c r="D78" s="135"/>
      <c r="H78" s="150"/>
      <c r="I78" s="150"/>
    </row>
    <row r="79" spans="2:9" x14ac:dyDescent="0.25">
      <c r="B79" s="135"/>
      <c r="C79" s="135"/>
      <c r="D79" s="135"/>
      <c r="H79" s="150"/>
      <c r="I79" s="150"/>
    </row>
    <row r="80" spans="2:9" x14ac:dyDescent="0.25">
      <c r="B80" s="135"/>
      <c r="C80" s="135"/>
      <c r="D80" s="135"/>
      <c r="H80" s="150"/>
      <c r="I80" s="150"/>
    </row>
    <row r="81" spans="2:9" x14ac:dyDescent="0.25">
      <c r="B81" s="135"/>
      <c r="C81" s="135"/>
      <c r="D81" s="135"/>
      <c r="H81" s="150"/>
      <c r="I81" s="150"/>
    </row>
    <row r="82" spans="2:9" x14ac:dyDescent="0.25">
      <c r="B82" s="135"/>
      <c r="C82" s="135"/>
      <c r="D82" s="135"/>
      <c r="H82" s="150"/>
      <c r="I82" s="150"/>
    </row>
    <row r="83" spans="2:9" x14ac:dyDescent="0.25">
      <c r="B83" s="135"/>
      <c r="C83" s="135"/>
      <c r="D83" s="135"/>
      <c r="H83" s="150"/>
      <c r="I83" s="150"/>
    </row>
    <row r="84" spans="2:9" x14ac:dyDescent="0.25">
      <c r="B84" s="135"/>
      <c r="C84" s="135"/>
      <c r="D84" s="135"/>
      <c r="H84" s="150"/>
      <c r="I84" s="150"/>
    </row>
    <row r="85" spans="2:9" x14ac:dyDescent="0.25">
      <c r="B85" s="135"/>
      <c r="C85" s="135"/>
      <c r="D85" s="135"/>
      <c r="H85" s="150"/>
      <c r="I85" s="150"/>
    </row>
    <row r="86" spans="2:9" x14ac:dyDescent="0.25">
      <c r="B86" s="135"/>
      <c r="C86" s="135"/>
      <c r="D86" s="135"/>
      <c r="H86" s="150"/>
      <c r="I86" s="150"/>
    </row>
    <row r="87" spans="2:9" x14ac:dyDescent="0.25">
      <c r="B87" s="135"/>
      <c r="C87" s="135"/>
      <c r="D87" s="135"/>
      <c r="H87" s="150"/>
      <c r="I87" s="150"/>
    </row>
    <row r="88" spans="2:9" x14ac:dyDescent="0.25">
      <c r="B88" s="135"/>
      <c r="C88" s="135"/>
      <c r="D88" s="135"/>
      <c r="H88" s="150"/>
      <c r="I88" s="150"/>
    </row>
    <row r="89" spans="2:9" x14ac:dyDescent="0.25">
      <c r="B89" s="135"/>
      <c r="C89" s="135"/>
      <c r="D89" s="135"/>
      <c r="H89" s="150"/>
      <c r="I89" s="150"/>
    </row>
    <row r="90" spans="2:9" x14ac:dyDescent="0.25">
      <c r="B90" s="135"/>
      <c r="C90" s="135"/>
      <c r="D90" s="135"/>
      <c r="H90" s="150"/>
      <c r="I90" s="150"/>
    </row>
    <row r="91" spans="2:9" x14ac:dyDescent="0.25">
      <c r="B91" s="135"/>
      <c r="C91" s="135"/>
      <c r="D91" s="135"/>
      <c r="H91" s="150"/>
      <c r="I91" s="150"/>
    </row>
    <row r="92" spans="2:9" x14ac:dyDescent="0.25">
      <c r="B92" s="135"/>
      <c r="C92" s="135"/>
      <c r="D92" s="135"/>
      <c r="H92" s="150"/>
      <c r="I92" s="150"/>
    </row>
    <row r="93" spans="2:9" x14ac:dyDescent="0.25">
      <c r="B93" s="135"/>
      <c r="C93" s="135"/>
      <c r="D93" s="135"/>
      <c r="H93" s="150"/>
      <c r="I93" s="150"/>
    </row>
    <row r="94" spans="2:9" x14ac:dyDescent="0.25">
      <c r="B94" s="135"/>
      <c r="C94" s="135"/>
      <c r="D94" s="135"/>
      <c r="H94" s="150"/>
      <c r="I94" s="150"/>
    </row>
    <row r="95" spans="2:9" x14ac:dyDescent="0.25">
      <c r="B95" s="135"/>
      <c r="C95" s="135"/>
      <c r="D95" s="135"/>
      <c r="H95" s="150"/>
      <c r="I95" s="150"/>
    </row>
    <row r="96" spans="2:9" x14ac:dyDescent="0.25">
      <c r="B96" s="135"/>
      <c r="C96" s="135"/>
      <c r="D96" s="135"/>
      <c r="H96" s="150"/>
      <c r="I96" s="150"/>
    </row>
    <row r="97" spans="2:9" x14ac:dyDescent="0.25">
      <c r="B97" s="135"/>
      <c r="C97" s="135"/>
      <c r="D97" s="135"/>
      <c r="H97" s="150"/>
      <c r="I97" s="150"/>
    </row>
    <row r="98" spans="2:9" x14ac:dyDescent="0.25">
      <c r="B98" s="135"/>
      <c r="C98" s="135"/>
      <c r="D98" s="135"/>
      <c r="H98" s="150"/>
      <c r="I98" s="150"/>
    </row>
    <row r="99" spans="2:9" x14ac:dyDescent="0.25">
      <c r="B99" s="135"/>
      <c r="C99" s="135"/>
      <c r="D99" s="135"/>
      <c r="H99" s="150"/>
      <c r="I99" s="150"/>
    </row>
    <row r="100" spans="2:9" x14ac:dyDescent="0.25">
      <c r="B100" s="135"/>
      <c r="C100" s="135"/>
      <c r="D100" s="135"/>
      <c r="H100" s="150"/>
      <c r="I100" s="150"/>
    </row>
    <row r="101" spans="2:9" x14ac:dyDescent="0.25">
      <c r="B101" s="135"/>
      <c r="C101" s="135"/>
      <c r="D101" s="135"/>
      <c r="H101" s="150"/>
      <c r="I101" s="150"/>
    </row>
    <row r="102" spans="2:9" x14ac:dyDescent="0.25">
      <c r="B102" s="135"/>
      <c r="C102" s="135"/>
      <c r="D102" s="135"/>
      <c r="H102" s="150"/>
      <c r="I102" s="150"/>
    </row>
    <row r="103" spans="2:9" x14ac:dyDescent="0.25">
      <c r="B103" s="135"/>
      <c r="C103" s="135"/>
      <c r="D103" s="135"/>
      <c r="H103" s="150"/>
      <c r="I103" s="150"/>
    </row>
    <row r="104" spans="2:9" x14ac:dyDescent="0.25">
      <c r="B104" s="135"/>
      <c r="C104" s="135"/>
      <c r="D104" s="135"/>
      <c r="H104" s="150"/>
      <c r="I104" s="150"/>
    </row>
    <row r="105" spans="2:9" x14ac:dyDescent="0.25">
      <c r="B105" s="135"/>
      <c r="C105" s="135"/>
      <c r="D105" s="135"/>
      <c r="H105" s="150"/>
      <c r="I105" s="150"/>
    </row>
    <row r="106" spans="2:9" x14ac:dyDescent="0.25">
      <c r="B106" s="135"/>
      <c r="C106" s="135"/>
      <c r="D106" s="135"/>
      <c r="H106" s="150"/>
      <c r="I106" s="150"/>
    </row>
    <row r="107" spans="2:9" x14ac:dyDescent="0.25">
      <c r="B107" s="135"/>
      <c r="C107" s="135"/>
      <c r="D107" s="135"/>
      <c r="H107" s="150"/>
      <c r="I107" s="150"/>
    </row>
    <row r="108" spans="2:9" x14ac:dyDescent="0.25">
      <c r="B108" s="135"/>
      <c r="C108" s="135"/>
      <c r="D108" s="135"/>
      <c r="H108" s="150"/>
      <c r="I108" s="150"/>
    </row>
    <row r="109" spans="2:9" x14ac:dyDescent="0.25">
      <c r="B109" s="135"/>
      <c r="C109" s="135"/>
      <c r="D109" s="135"/>
      <c r="H109" s="150"/>
      <c r="I109" s="150"/>
    </row>
    <row r="110" spans="2:9" x14ac:dyDescent="0.25">
      <c r="B110" s="135"/>
      <c r="C110" s="135"/>
      <c r="D110" s="135"/>
      <c r="H110" s="150"/>
      <c r="I110" s="150"/>
    </row>
    <row r="111" spans="2:9" x14ac:dyDescent="0.25">
      <c r="B111" s="135"/>
      <c r="C111" s="135"/>
      <c r="D111" s="135"/>
      <c r="H111" s="150"/>
      <c r="I111" s="150"/>
    </row>
    <row r="112" spans="2:9" x14ac:dyDescent="0.25">
      <c r="B112" s="135"/>
      <c r="C112" s="135"/>
      <c r="D112" s="135"/>
      <c r="H112" s="150"/>
      <c r="I112" s="150"/>
    </row>
    <row r="113" spans="2:9" x14ac:dyDescent="0.25">
      <c r="B113" s="135"/>
      <c r="C113" s="135"/>
      <c r="D113" s="135"/>
      <c r="H113" s="150"/>
      <c r="I113" s="150"/>
    </row>
    <row r="114" spans="2:9" x14ac:dyDescent="0.25">
      <c r="B114" s="135"/>
      <c r="C114" s="135"/>
      <c r="D114" s="135"/>
      <c r="H114" s="150"/>
      <c r="I114" s="150"/>
    </row>
    <row r="115" spans="2:9" x14ac:dyDescent="0.25">
      <c r="B115" s="135"/>
      <c r="C115" s="135"/>
      <c r="D115" s="135"/>
      <c r="H115" s="150"/>
      <c r="I115" s="150"/>
    </row>
    <row r="116" spans="2:9" x14ac:dyDescent="0.25">
      <c r="B116" s="135"/>
      <c r="C116" s="135"/>
      <c r="D116" s="135"/>
      <c r="H116" s="150"/>
      <c r="I116" s="150"/>
    </row>
    <row r="117" spans="2:9" x14ac:dyDescent="0.25">
      <c r="B117" s="135"/>
      <c r="C117" s="135"/>
      <c r="D117" s="135"/>
      <c r="H117" s="150"/>
      <c r="I117" s="150"/>
    </row>
    <row r="118" spans="2:9" x14ac:dyDescent="0.25">
      <c r="B118" s="135"/>
      <c r="C118" s="135"/>
      <c r="D118" s="135"/>
      <c r="H118" s="150"/>
      <c r="I118" s="150"/>
    </row>
    <row r="119" spans="2:9" x14ac:dyDescent="0.25">
      <c r="B119" s="135"/>
      <c r="C119" s="135"/>
      <c r="D119" s="135"/>
      <c r="H119" s="150"/>
      <c r="I119" s="150"/>
    </row>
    <row r="120" spans="2:9" x14ac:dyDescent="0.25">
      <c r="B120" s="135"/>
      <c r="C120" s="135"/>
      <c r="D120" s="135"/>
      <c r="H120" s="150"/>
      <c r="I120" s="150"/>
    </row>
    <row r="121" spans="2:9" x14ac:dyDescent="0.25">
      <c r="B121" s="135"/>
      <c r="C121" s="135"/>
      <c r="D121" s="135"/>
      <c r="H121" s="150"/>
      <c r="I121" s="150"/>
    </row>
    <row r="122" spans="2:9" x14ac:dyDescent="0.25">
      <c r="B122" s="135"/>
      <c r="C122" s="135"/>
      <c r="D122" s="135"/>
      <c r="H122" s="150"/>
      <c r="I122" s="150"/>
    </row>
    <row r="123" spans="2:9" x14ac:dyDescent="0.25">
      <c r="B123" s="135"/>
      <c r="C123" s="135"/>
      <c r="D123" s="135"/>
      <c r="H123" s="150"/>
      <c r="I123" s="150"/>
    </row>
    <row r="124" spans="2:9" x14ac:dyDescent="0.25">
      <c r="B124" s="135"/>
      <c r="C124" s="135"/>
      <c r="D124" s="135"/>
      <c r="H124" s="150"/>
      <c r="I124" s="150"/>
    </row>
    <row r="125" spans="2:9" x14ac:dyDescent="0.25">
      <c r="B125" s="135"/>
      <c r="C125" s="135"/>
      <c r="D125" s="135"/>
      <c r="H125" s="150"/>
      <c r="I125" s="150"/>
    </row>
    <row r="126" spans="2:9" x14ac:dyDescent="0.25">
      <c r="B126" s="135"/>
      <c r="C126" s="135"/>
      <c r="D126" s="135"/>
      <c r="H126" s="150"/>
      <c r="I126" s="150"/>
    </row>
    <row r="127" spans="2:9" x14ac:dyDescent="0.25">
      <c r="B127" s="135"/>
      <c r="C127" s="135"/>
      <c r="D127" s="135"/>
      <c r="H127" s="150"/>
      <c r="I127" s="150"/>
    </row>
    <row r="128" spans="2:9" x14ac:dyDescent="0.25">
      <c r="B128" s="135"/>
      <c r="C128" s="135"/>
      <c r="D128" s="135"/>
      <c r="H128" s="150"/>
      <c r="I128" s="150"/>
    </row>
    <row r="129" spans="2:9" x14ac:dyDescent="0.25">
      <c r="B129" s="135"/>
      <c r="C129" s="135"/>
      <c r="D129" s="135"/>
      <c r="H129" s="150"/>
      <c r="I129" s="150"/>
    </row>
    <row r="130" spans="2:9" x14ac:dyDescent="0.25">
      <c r="B130" s="135"/>
      <c r="C130" s="135"/>
      <c r="D130" s="135"/>
      <c r="H130" s="150"/>
      <c r="I130" s="150"/>
    </row>
    <row r="131" spans="2:9" x14ac:dyDescent="0.25">
      <c r="B131" s="135"/>
      <c r="C131" s="135"/>
      <c r="D131" s="135"/>
      <c r="H131" s="150"/>
      <c r="I131" s="150"/>
    </row>
    <row r="132" spans="2:9" x14ac:dyDescent="0.25">
      <c r="B132" s="135"/>
      <c r="C132" s="135"/>
      <c r="D132" s="135"/>
      <c r="H132" s="150"/>
      <c r="I132" s="150"/>
    </row>
    <row r="133" spans="2:9" x14ac:dyDescent="0.25">
      <c r="B133" s="135"/>
      <c r="C133" s="135"/>
      <c r="D133" s="135"/>
      <c r="H133" s="150"/>
      <c r="I133" s="150"/>
    </row>
    <row r="134" spans="2:9" x14ac:dyDescent="0.25">
      <c r="B134" s="135"/>
      <c r="C134" s="135"/>
      <c r="D134" s="135"/>
      <c r="H134" s="150"/>
      <c r="I134" s="150"/>
    </row>
    <row r="135" spans="2:9" x14ac:dyDescent="0.25">
      <c r="B135" s="135"/>
      <c r="C135" s="135"/>
      <c r="D135" s="135"/>
      <c r="H135" s="150"/>
      <c r="I135" s="150"/>
    </row>
    <row r="136" spans="2:9" x14ac:dyDescent="0.25">
      <c r="B136" s="135"/>
      <c r="C136" s="135"/>
      <c r="D136" s="135"/>
      <c r="H136" s="150"/>
      <c r="I136" s="150"/>
    </row>
    <row r="137" spans="2:9" x14ac:dyDescent="0.25">
      <c r="B137" s="135"/>
      <c r="C137" s="135"/>
      <c r="D137" s="135"/>
      <c r="H137" s="150"/>
      <c r="I137" s="150"/>
    </row>
    <row r="138" spans="2:9" x14ac:dyDescent="0.25">
      <c r="B138" s="135"/>
      <c r="C138" s="135"/>
      <c r="D138" s="135"/>
      <c r="H138" s="150"/>
      <c r="I138" s="150"/>
    </row>
    <row r="139" spans="2:9" x14ac:dyDescent="0.25">
      <c r="B139" s="135"/>
      <c r="C139" s="135"/>
      <c r="D139" s="135"/>
      <c r="H139" s="150"/>
      <c r="I139" s="150"/>
    </row>
    <row r="140" spans="2:9" x14ac:dyDescent="0.25">
      <c r="B140" s="135"/>
      <c r="C140" s="135"/>
      <c r="D140" s="135"/>
      <c r="H140" s="150"/>
      <c r="I140" s="150"/>
    </row>
    <row r="141" spans="2:9" x14ac:dyDescent="0.25">
      <c r="B141" s="135"/>
      <c r="C141" s="135"/>
      <c r="D141" s="135"/>
      <c r="H141" s="150"/>
      <c r="I141" s="150"/>
    </row>
    <row r="142" spans="2:9" x14ac:dyDescent="0.25">
      <c r="B142" s="135"/>
      <c r="C142" s="135"/>
      <c r="D142" s="135"/>
      <c r="H142" s="150"/>
      <c r="I142" s="150"/>
    </row>
    <row r="143" spans="2:9" x14ac:dyDescent="0.25">
      <c r="B143" s="135"/>
      <c r="C143" s="135"/>
      <c r="D143" s="135"/>
      <c r="H143" s="150"/>
      <c r="I143" s="150"/>
    </row>
    <row r="144" spans="2:9" x14ac:dyDescent="0.25">
      <c r="B144" s="135"/>
      <c r="C144" s="135"/>
      <c r="D144" s="135"/>
      <c r="H144" s="150"/>
      <c r="I144" s="150"/>
    </row>
    <row r="145" spans="2:9" x14ac:dyDescent="0.25">
      <c r="B145" s="135"/>
      <c r="C145" s="135"/>
      <c r="D145" s="135"/>
      <c r="H145" s="150"/>
      <c r="I145" s="150"/>
    </row>
    <row r="146" spans="2:9" x14ac:dyDescent="0.25">
      <c r="B146" s="135"/>
      <c r="C146" s="135"/>
      <c r="D146" s="135"/>
      <c r="H146" s="150"/>
      <c r="I146" s="150"/>
    </row>
    <row r="147" spans="2:9" x14ac:dyDescent="0.25">
      <c r="B147" s="135"/>
      <c r="C147" s="135"/>
      <c r="D147" s="135"/>
      <c r="H147" s="150"/>
      <c r="I147" s="150"/>
    </row>
    <row r="148" spans="2:9" x14ac:dyDescent="0.25">
      <c r="B148" s="135"/>
      <c r="C148" s="135"/>
      <c r="D148" s="135"/>
      <c r="H148" s="150"/>
      <c r="I148" s="150"/>
    </row>
    <row r="149" spans="2:9" x14ac:dyDescent="0.25">
      <c r="B149" s="135"/>
      <c r="C149" s="135"/>
      <c r="D149" s="135"/>
      <c r="H149" s="150"/>
      <c r="I149" s="150"/>
    </row>
    <row r="150" spans="2:9" x14ac:dyDescent="0.25">
      <c r="B150" s="135"/>
      <c r="C150" s="135"/>
      <c r="D150" s="135"/>
      <c r="H150" s="150"/>
      <c r="I150" s="150"/>
    </row>
    <row r="151" spans="2:9" x14ac:dyDescent="0.25">
      <c r="B151" s="135"/>
      <c r="C151" s="135"/>
      <c r="D151" s="135"/>
      <c r="H151" s="150"/>
      <c r="I151" s="150"/>
    </row>
    <row r="152" spans="2:9" x14ac:dyDescent="0.25">
      <c r="B152" s="135"/>
      <c r="C152" s="135"/>
      <c r="D152" s="135"/>
      <c r="H152" s="150"/>
      <c r="I152" s="150"/>
    </row>
    <row r="153" spans="2:9" x14ac:dyDescent="0.25">
      <c r="B153" s="135"/>
      <c r="C153" s="135"/>
      <c r="D153" s="135"/>
      <c r="H153" s="150"/>
      <c r="I153" s="150"/>
    </row>
    <row r="154" spans="2:9" x14ac:dyDescent="0.25">
      <c r="B154" s="135"/>
      <c r="C154" s="135"/>
      <c r="D154" s="135"/>
      <c r="H154" s="150"/>
      <c r="I154" s="150"/>
    </row>
    <row r="155" spans="2:9" x14ac:dyDescent="0.25">
      <c r="B155" s="135"/>
      <c r="C155" s="135"/>
      <c r="D155" s="135"/>
      <c r="H155" s="150"/>
      <c r="I155" s="150"/>
    </row>
    <row r="156" spans="2:9" x14ac:dyDescent="0.25">
      <c r="B156" s="135"/>
      <c r="C156" s="135"/>
      <c r="D156" s="135"/>
      <c r="H156" s="150"/>
      <c r="I156" s="150"/>
    </row>
    <row r="157" spans="2:9" x14ac:dyDescent="0.25">
      <c r="B157" s="135"/>
      <c r="C157" s="135"/>
      <c r="D157" s="135"/>
      <c r="H157" s="150"/>
      <c r="I157" s="150"/>
    </row>
    <row r="158" spans="2:9" x14ac:dyDescent="0.25">
      <c r="B158" s="135"/>
      <c r="C158" s="135"/>
      <c r="D158" s="135"/>
      <c r="H158" s="150"/>
      <c r="I158" s="150"/>
    </row>
    <row r="159" spans="2:9" x14ac:dyDescent="0.25">
      <c r="B159" s="135"/>
      <c r="C159" s="135"/>
      <c r="D159" s="135"/>
      <c r="H159" s="150"/>
      <c r="I159" s="150"/>
    </row>
    <row r="160" spans="2:9" x14ac:dyDescent="0.25">
      <c r="B160" s="135"/>
      <c r="C160" s="135"/>
      <c r="D160" s="135"/>
      <c r="H160" s="150"/>
      <c r="I160" s="150"/>
    </row>
    <row r="161" spans="2:9" x14ac:dyDescent="0.25">
      <c r="B161" s="135"/>
      <c r="C161" s="135"/>
      <c r="D161" s="135"/>
      <c r="H161" s="150"/>
      <c r="I161" s="150"/>
    </row>
    <row r="162" spans="2:9" x14ac:dyDescent="0.25">
      <c r="B162" s="135"/>
      <c r="C162" s="135"/>
      <c r="D162" s="135"/>
      <c r="H162" s="150"/>
      <c r="I162" s="150"/>
    </row>
    <row r="163" spans="2:9" x14ac:dyDescent="0.25">
      <c r="B163" s="135"/>
      <c r="C163" s="135"/>
      <c r="D163" s="135"/>
      <c r="H163" s="150"/>
      <c r="I163" s="150"/>
    </row>
    <row r="164" spans="2:9" x14ac:dyDescent="0.25">
      <c r="B164" s="135"/>
      <c r="C164" s="135"/>
      <c r="D164" s="135"/>
      <c r="H164" s="150"/>
      <c r="I164" s="150"/>
    </row>
    <row r="165" spans="2:9" x14ac:dyDescent="0.25">
      <c r="B165" s="135"/>
      <c r="C165" s="135"/>
      <c r="D165" s="135"/>
      <c r="H165" s="150"/>
      <c r="I165" s="150"/>
    </row>
    <row r="166" spans="2:9" x14ac:dyDescent="0.25">
      <c r="B166" s="135"/>
      <c r="C166" s="135"/>
      <c r="D166" s="135"/>
      <c r="H166" s="150"/>
      <c r="I166" s="150"/>
    </row>
    <row r="167" spans="2:9" x14ac:dyDescent="0.25">
      <c r="B167" s="135"/>
      <c r="C167" s="135"/>
      <c r="D167" s="135"/>
      <c r="H167" s="150"/>
      <c r="I167" s="150"/>
    </row>
    <row r="168" spans="2:9" x14ac:dyDescent="0.25">
      <c r="B168" s="135"/>
      <c r="C168" s="135"/>
      <c r="D168" s="135"/>
      <c r="H168" s="150"/>
      <c r="I168" s="150"/>
    </row>
    <row r="169" spans="2:9" x14ac:dyDescent="0.25">
      <c r="B169" s="135"/>
      <c r="C169" s="135"/>
      <c r="D169" s="135"/>
      <c r="H169" s="150"/>
      <c r="I169" s="150"/>
    </row>
    <row r="170" spans="2:9" x14ac:dyDescent="0.25">
      <c r="B170" s="135"/>
      <c r="C170" s="135"/>
      <c r="D170" s="135"/>
      <c r="H170" s="150"/>
      <c r="I170" s="150"/>
    </row>
    <row r="171" spans="2:9" x14ac:dyDescent="0.25">
      <c r="B171" s="135"/>
      <c r="C171" s="135"/>
      <c r="D171" s="135"/>
      <c r="H171" s="150"/>
      <c r="I171" s="150"/>
    </row>
    <row r="172" spans="2:9" x14ac:dyDescent="0.25">
      <c r="B172" s="135"/>
      <c r="C172" s="135"/>
      <c r="D172" s="135"/>
      <c r="H172" s="150"/>
      <c r="I172" s="150"/>
    </row>
    <row r="173" spans="2:9" x14ac:dyDescent="0.25">
      <c r="B173" s="135"/>
      <c r="C173" s="135"/>
      <c r="D173" s="135"/>
      <c r="H173" s="150"/>
      <c r="I173" s="150"/>
    </row>
    <row r="174" spans="2:9" x14ac:dyDescent="0.25">
      <c r="B174" s="135"/>
      <c r="C174" s="135"/>
      <c r="D174" s="135"/>
      <c r="H174" s="150"/>
      <c r="I174" s="150"/>
    </row>
    <row r="175" spans="2:9" x14ac:dyDescent="0.25">
      <c r="B175" s="135"/>
      <c r="C175" s="135"/>
      <c r="D175" s="135"/>
      <c r="H175" s="150"/>
      <c r="I175" s="150"/>
    </row>
    <row r="176" spans="2:9" x14ac:dyDescent="0.25">
      <c r="B176" s="135"/>
      <c r="C176" s="135"/>
      <c r="D176" s="135"/>
      <c r="H176" s="150"/>
      <c r="I176" s="150"/>
    </row>
    <row r="177" spans="2:9" x14ac:dyDescent="0.25">
      <c r="B177" s="135"/>
      <c r="C177" s="135"/>
      <c r="D177" s="135"/>
      <c r="H177" s="150"/>
      <c r="I177" s="150"/>
    </row>
    <row r="178" spans="2:9" x14ac:dyDescent="0.25">
      <c r="B178" s="135"/>
      <c r="C178" s="135"/>
      <c r="D178" s="135"/>
      <c r="H178" s="150"/>
      <c r="I178" s="150"/>
    </row>
    <row r="179" spans="2:9" x14ac:dyDescent="0.25">
      <c r="B179" s="135"/>
      <c r="C179" s="135"/>
      <c r="D179" s="135"/>
      <c r="H179" s="150"/>
      <c r="I179" s="150"/>
    </row>
    <row r="180" spans="2:9" x14ac:dyDescent="0.25">
      <c r="B180" s="135"/>
      <c r="C180" s="135"/>
      <c r="D180" s="135"/>
      <c r="H180" s="150"/>
      <c r="I180" s="150"/>
    </row>
    <row r="181" spans="2:9" x14ac:dyDescent="0.25">
      <c r="B181" s="135"/>
      <c r="C181" s="135"/>
      <c r="D181" s="135"/>
      <c r="H181" s="150"/>
      <c r="I181" s="150"/>
    </row>
    <row r="182" spans="2:9" x14ac:dyDescent="0.25">
      <c r="B182" s="135"/>
      <c r="C182" s="135"/>
      <c r="D182" s="135"/>
      <c r="H182" s="150"/>
      <c r="I182" s="150"/>
    </row>
    <row r="183" spans="2:9" x14ac:dyDescent="0.25">
      <c r="B183" s="135"/>
      <c r="C183" s="135"/>
      <c r="D183" s="135"/>
      <c r="H183" s="150"/>
      <c r="I183" s="150"/>
    </row>
    <row r="184" spans="2:9" x14ac:dyDescent="0.25">
      <c r="B184" s="135"/>
      <c r="C184" s="135"/>
      <c r="D184" s="135"/>
      <c r="H184" s="150"/>
      <c r="I184" s="150"/>
    </row>
    <row r="185" spans="2:9" x14ac:dyDescent="0.25">
      <c r="B185" s="135"/>
      <c r="C185" s="135"/>
      <c r="D185" s="135"/>
      <c r="H185" s="150"/>
      <c r="I185" s="150"/>
    </row>
    <row r="186" spans="2:9" x14ac:dyDescent="0.25">
      <c r="B186" s="135"/>
      <c r="C186" s="135"/>
      <c r="D186" s="135"/>
      <c r="H186" s="150"/>
      <c r="I186" s="150"/>
    </row>
    <row r="187" spans="2:9" x14ac:dyDescent="0.25">
      <c r="B187" s="135"/>
      <c r="C187" s="135"/>
      <c r="D187" s="135"/>
      <c r="H187" s="150"/>
      <c r="I187" s="150"/>
    </row>
    <row r="188" spans="2:9" x14ac:dyDescent="0.25">
      <c r="B188" s="135"/>
      <c r="C188" s="135"/>
      <c r="D188" s="135"/>
      <c r="H188" s="150"/>
      <c r="I188" s="150"/>
    </row>
    <row r="189" spans="2:9" x14ac:dyDescent="0.25">
      <c r="B189" s="135"/>
      <c r="C189" s="135"/>
      <c r="D189" s="135"/>
      <c r="H189" s="150"/>
      <c r="I189" s="150"/>
    </row>
    <row r="190" spans="2:9" x14ac:dyDescent="0.25">
      <c r="B190" s="135"/>
      <c r="C190" s="135"/>
      <c r="D190" s="135"/>
      <c r="H190" s="150"/>
      <c r="I190" s="150"/>
    </row>
    <row r="191" spans="2:9" x14ac:dyDescent="0.25">
      <c r="B191" s="135"/>
      <c r="C191" s="135"/>
      <c r="D191" s="135"/>
      <c r="H191" s="150"/>
      <c r="I191" s="150"/>
    </row>
    <row r="192" spans="2:9" x14ac:dyDescent="0.25">
      <c r="B192" s="135"/>
      <c r="C192" s="135"/>
      <c r="D192" s="135"/>
      <c r="H192" s="150"/>
      <c r="I192" s="150"/>
    </row>
    <row r="193" spans="2:9" x14ac:dyDescent="0.25">
      <c r="B193" s="135"/>
      <c r="C193" s="135"/>
      <c r="D193" s="135"/>
      <c r="H193" s="150"/>
      <c r="I193" s="150"/>
    </row>
    <row r="194" spans="2:9" x14ac:dyDescent="0.25">
      <c r="B194" s="135"/>
      <c r="C194" s="135"/>
      <c r="D194" s="135"/>
      <c r="H194" s="150"/>
      <c r="I194" s="150"/>
    </row>
    <row r="195" spans="2:9" x14ac:dyDescent="0.25">
      <c r="B195" s="135"/>
      <c r="C195" s="135"/>
      <c r="D195" s="135"/>
      <c r="H195" s="150"/>
      <c r="I195" s="150"/>
    </row>
    <row r="196" spans="2:9" x14ac:dyDescent="0.25">
      <c r="B196" s="135"/>
      <c r="C196" s="135"/>
      <c r="D196" s="135"/>
      <c r="H196" s="150"/>
      <c r="I196" s="150"/>
    </row>
    <row r="197" spans="2:9" x14ac:dyDescent="0.25">
      <c r="B197" s="135"/>
      <c r="C197" s="135"/>
      <c r="D197" s="135"/>
      <c r="H197" s="150"/>
      <c r="I197" s="150"/>
    </row>
    <row r="198" spans="2:9" x14ac:dyDescent="0.25">
      <c r="B198" s="135"/>
      <c r="C198" s="135"/>
      <c r="D198" s="135"/>
      <c r="H198" s="150"/>
      <c r="I198" s="150"/>
    </row>
    <row r="199" spans="2:9" x14ac:dyDescent="0.25">
      <c r="B199" s="135"/>
      <c r="C199" s="135"/>
      <c r="D199" s="135"/>
      <c r="H199" s="150"/>
      <c r="I199" s="150"/>
    </row>
    <row r="200" spans="2:9" x14ac:dyDescent="0.25">
      <c r="B200" s="135"/>
      <c r="C200" s="135"/>
      <c r="D200" s="135"/>
      <c r="H200" s="150"/>
      <c r="I200" s="150"/>
    </row>
    <row r="201" spans="2:9" x14ac:dyDescent="0.25">
      <c r="B201" s="135"/>
      <c r="C201" s="135"/>
      <c r="D201" s="135"/>
      <c r="H201" s="150"/>
      <c r="I201" s="150"/>
    </row>
    <row r="202" spans="2:9" x14ac:dyDescent="0.25">
      <c r="B202" s="135"/>
      <c r="C202" s="135"/>
      <c r="D202" s="135"/>
      <c r="H202" s="150"/>
      <c r="I202" s="150"/>
    </row>
    <row r="203" spans="2:9" x14ac:dyDescent="0.25">
      <c r="B203" s="135"/>
      <c r="C203" s="135"/>
      <c r="D203" s="135"/>
      <c r="H203" s="150"/>
      <c r="I203" s="150"/>
    </row>
    <row r="204" spans="2:9" x14ac:dyDescent="0.25">
      <c r="B204" s="135"/>
      <c r="C204" s="135"/>
      <c r="D204" s="135"/>
      <c r="H204" s="150"/>
      <c r="I204" s="150"/>
    </row>
    <row r="205" spans="2:9" x14ac:dyDescent="0.25">
      <c r="B205" s="135"/>
      <c r="C205" s="135"/>
      <c r="D205" s="135"/>
      <c r="H205" s="150"/>
      <c r="I205" s="150"/>
    </row>
    <row r="206" spans="2:9" x14ac:dyDescent="0.25">
      <c r="B206" s="135"/>
      <c r="C206" s="135"/>
      <c r="D206" s="135"/>
      <c r="H206" s="150"/>
      <c r="I206" s="150"/>
    </row>
    <row r="207" spans="2:9" x14ac:dyDescent="0.25">
      <c r="B207" s="135"/>
      <c r="C207" s="135"/>
      <c r="D207" s="135"/>
      <c r="H207" s="150"/>
      <c r="I207" s="150"/>
    </row>
    <row r="208" spans="2:9" x14ac:dyDescent="0.25">
      <c r="B208" s="135"/>
      <c r="C208" s="135"/>
      <c r="D208" s="135"/>
      <c r="H208" s="150"/>
      <c r="I208" s="150"/>
    </row>
    <row r="209" spans="2:9" x14ac:dyDescent="0.25">
      <c r="B209" s="135"/>
      <c r="C209" s="135"/>
      <c r="D209" s="135"/>
      <c r="H209" s="150"/>
      <c r="I209" s="150"/>
    </row>
    <row r="210" spans="2:9" x14ac:dyDescent="0.25">
      <c r="B210" s="135"/>
      <c r="C210" s="135"/>
      <c r="D210" s="135"/>
      <c r="H210" s="150"/>
      <c r="I210" s="150"/>
    </row>
    <row r="211" spans="2:9" x14ac:dyDescent="0.25">
      <c r="B211" s="135"/>
      <c r="C211" s="135"/>
      <c r="D211" s="135"/>
      <c r="H211" s="150"/>
      <c r="I211" s="150"/>
    </row>
    <row r="212" spans="2:9" x14ac:dyDescent="0.25">
      <c r="B212" s="135"/>
      <c r="C212" s="135"/>
      <c r="D212" s="135"/>
      <c r="H212" s="150"/>
      <c r="I212" s="150"/>
    </row>
    <row r="213" spans="2:9" x14ac:dyDescent="0.25">
      <c r="B213" s="135"/>
      <c r="C213" s="135"/>
      <c r="D213" s="135"/>
      <c r="H213" s="150"/>
      <c r="I213" s="150"/>
    </row>
    <row r="214" spans="2:9" x14ac:dyDescent="0.25">
      <c r="B214" s="135"/>
      <c r="C214" s="135"/>
      <c r="D214" s="135"/>
      <c r="H214" s="150"/>
      <c r="I214" s="150"/>
    </row>
    <row r="215" spans="2:9" x14ac:dyDescent="0.25">
      <c r="B215" s="135"/>
      <c r="C215" s="135"/>
      <c r="D215" s="135"/>
      <c r="H215" s="150"/>
      <c r="I215" s="150"/>
    </row>
    <row r="216" spans="2:9" x14ac:dyDescent="0.25">
      <c r="B216" s="135"/>
      <c r="C216" s="135"/>
      <c r="D216" s="135"/>
      <c r="H216" s="150"/>
      <c r="I216" s="150"/>
    </row>
    <row r="217" spans="2:9" x14ac:dyDescent="0.25">
      <c r="B217" s="135"/>
      <c r="C217" s="135"/>
      <c r="D217" s="135"/>
      <c r="H217" s="150"/>
      <c r="I217" s="150"/>
    </row>
    <row r="218" spans="2:9" x14ac:dyDescent="0.25">
      <c r="B218" s="135"/>
      <c r="C218" s="135"/>
      <c r="D218" s="135"/>
      <c r="H218" s="150"/>
      <c r="I218" s="150"/>
    </row>
    <row r="219" spans="2:9" x14ac:dyDescent="0.25">
      <c r="B219" s="135"/>
      <c r="C219" s="135"/>
      <c r="D219" s="135"/>
      <c r="H219" s="150"/>
      <c r="I219" s="150"/>
    </row>
    <row r="220" spans="2:9" x14ac:dyDescent="0.25">
      <c r="B220" s="135"/>
      <c r="C220" s="135"/>
      <c r="D220" s="135"/>
      <c r="H220" s="150"/>
      <c r="I220" s="150"/>
    </row>
    <row r="221" spans="2:9" x14ac:dyDescent="0.25">
      <c r="B221" s="135"/>
      <c r="C221" s="135"/>
      <c r="D221" s="135"/>
      <c r="H221" s="150"/>
      <c r="I221" s="150"/>
    </row>
    <row r="222" spans="2:9" x14ac:dyDescent="0.25">
      <c r="B222" s="135"/>
      <c r="C222" s="135"/>
      <c r="D222" s="135"/>
      <c r="H222" s="150"/>
      <c r="I222" s="150"/>
    </row>
    <row r="223" spans="2:9" x14ac:dyDescent="0.25">
      <c r="B223" s="135"/>
      <c r="C223" s="135"/>
      <c r="D223" s="135"/>
      <c r="H223" s="150"/>
      <c r="I223" s="150"/>
    </row>
    <row r="224" spans="2:9" x14ac:dyDescent="0.25">
      <c r="B224" s="135"/>
      <c r="C224" s="135"/>
      <c r="D224" s="135"/>
      <c r="H224" s="150"/>
      <c r="I224" s="150"/>
    </row>
    <row r="225" spans="2:9" x14ac:dyDescent="0.25">
      <c r="B225" s="135"/>
      <c r="C225" s="135"/>
      <c r="D225" s="135"/>
      <c r="H225" s="150"/>
      <c r="I225" s="150"/>
    </row>
    <row r="226" spans="2:9" x14ac:dyDescent="0.25">
      <c r="B226" s="135"/>
      <c r="C226" s="135"/>
      <c r="D226" s="135"/>
      <c r="H226" s="150"/>
      <c r="I226" s="150"/>
    </row>
    <row r="227" spans="2:9" x14ac:dyDescent="0.25">
      <c r="H227" s="150"/>
      <c r="I227" s="150"/>
    </row>
    <row r="228" spans="2:9" x14ac:dyDescent="0.25">
      <c r="H228" s="150"/>
      <c r="I228" s="150"/>
    </row>
    <row r="229" spans="2:9" x14ac:dyDescent="0.25">
      <c r="H229" s="150"/>
      <c r="I229" s="150"/>
    </row>
    <row r="230" spans="2:9" x14ac:dyDescent="0.25">
      <c r="H230" s="150"/>
      <c r="I230" s="150"/>
    </row>
    <row r="231" spans="2:9" x14ac:dyDescent="0.25">
      <c r="H231" s="150"/>
      <c r="I231" s="150"/>
    </row>
    <row r="232" spans="2:9" x14ac:dyDescent="0.25">
      <c r="H232" s="150"/>
      <c r="I232" s="150"/>
    </row>
    <row r="233" spans="2:9" x14ac:dyDescent="0.25">
      <c r="H233" s="150"/>
      <c r="I233" s="150"/>
    </row>
    <row r="234" spans="2:9" x14ac:dyDescent="0.25">
      <c r="H234" s="150"/>
      <c r="I234" s="150"/>
    </row>
    <row r="235" spans="2:9" x14ac:dyDescent="0.25">
      <c r="H235" s="150"/>
      <c r="I235" s="150"/>
    </row>
    <row r="236" spans="2:9" x14ac:dyDescent="0.25">
      <c r="H236" s="150"/>
      <c r="I236" s="150"/>
    </row>
    <row r="237" spans="2:9" x14ac:dyDescent="0.25">
      <c r="H237" s="150"/>
      <c r="I237" s="150"/>
    </row>
    <row r="238" spans="2:9" x14ac:dyDescent="0.25">
      <c r="H238" s="150"/>
      <c r="I238" s="150"/>
    </row>
    <row r="239" spans="2:9" x14ac:dyDescent="0.25">
      <c r="H239" s="150"/>
      <c r="I239" s="150"/>
    </row>
    <row r="240" spans="2:9" x14ac:dyDescent="0.25">
      <c r="H240" s="150"/>
      <c r="I240" s="150"/>
    </row>
    <row r="241" spans="8:9" x14ac:dyDescent="0.25">
      <c r="H241" s="150"/>
      <c r="I241" s="150"/>
    </row>
    <row r="242" spans="8:9" x14ac:dyDescent="0.25">
      <c r="H242" s="150"/>
      <c r="I242" s="150"/>
    </row>
    <row r="243" spans="8:9" x14ac:dyDescent="0.25">
      <c r="H243" s="150"/>
      <c r="I243" s="150"/>
    </row>
    <row r="244" spans="8:9" x14ac:dyDescent="0.25">
      <c r="H244" s="150"/>
      <c r="I244" s="150"/>
    </row>
    <row r="245" spans="8:9" x14ac:dyDescent="0.25">
      <c r="H245" s="150"/>
      <c r="I245" s="150"/>
    </row>
    <row r="246" spans="8:9" x14ac:dyDescent="0.25">
      <c r="H246" s="150"/>
      <c r="I246" s="150"/>
    </row>
    <row r="247" spans="8:9" x14ac:dyDescent="0.25">
      <c r="H247" s="150"/>
      <c r="I247" s="150"/>
    </row>
    <row r="248" spans="8:9" x14ac:dyDescent="0.25">
      <c r="H248" s="150"/>
      <c r="I248" s="150"/>
    </row>
    <row r="249" spans="8:9" x14ac:dyDescent="0.25">
      <c r="H249" s="150"/>
      <c r="I249" s="150"/>
    </row>
    <row r="250" spans="8:9" x14ac:dyDescent="0.25">
      <c r="H250" s="150"/>
      <c r="I250" s="150"/>
    </row>
    <row r="251" spans="8:9" x14ac:dyDescent="0.25">
      <c r="H251" s="150"/>
      <c r="I251" s="150"/>
    </row>
    <row r="252" spans="8:9" x14ac:dyDescent="0.25">
      <c r="H252" s="150"/>
      <c r="I252" s="150"/>
    </row>
    <row r="253" spans="8:9" x14ac:dyDescent="0.25">
      <c r="H253" s="150"/>
      <c r="I253" s="150"/>
    </row>
    <row r="254" spans="8:9" x14ac:dyDescent="0.25">
      <c r="H254" s="150"/>
      <c r="I254" s="150"/>
    </row>
    <row r="255" spans="8:9" x14ac:dyDescent="0.25">
      <c r="H255" s="150"/>
      <c r="I255" s="150"/>
    </row>
    <row r="256" spans="8:9" x14ac:dyDescent="0.25">
      <c r="H256" s="150"/>
      <c r="I256" s="150"/>
    </row>
    <row r="257" spans="8:9" x14ac:dyDescent="0.25">
      <c r="H257" s="150"/>
      <c r="I257" s="150"/>
    </row>
    <row r="258" spans="8:9" x14ac:dyDescent="0.25">
      <c r="H258" s="150"/>
      <c r="I258" s="150"/>
    </row>
    <row r="259" spans="8:9" x14ac:dyDescent="0.25">
      <c r="H259" s="150"/>
      <c r="I259" s="150"/>
    </row>
    <row r="260" spans="8:9" x14ac:dyDescent="0.25">
      <c r="H260" s="150"/>
      <c r="I260" s="150"/>
    </row>
    <row r="261" spans="8:9" x14ac:dyDescent="0.25">
      <c r="H261" s="150"/>
      <c r="I261" s="150"/>
    </row>
    <row r="262" spans="8:9" x14ac:dyDescent="0.25">
      <c r="H262" s="150"/>
      <c r="I262" s="150"/>
    </row>
    <row r="263" spans="8:9" x14ac:dyDescent="0.25">
      <c r="H263" s="150"/>
      <c r="I263" s="150"/>
    </row>
    <row r="264" spans="8:9" x14ac:dyDescent="0.25">
      <c r="H264" s="150"/>
      <c r="I264" s="150"/>
    </row>
    <row r="265" spans="8:9" x14ac:dyDescent="0.25">
      <c r="H265" s="150"/>
      <c r="I265" s="150"/>
    </row>
    <row r="266" spans="8:9" x14ac:dyDescent="0.25">
      <c r="H266" s="150"/>
      <c r="I266" s="150"/>
    </row>
    <row r="267" spans="8:9" x14ac:dyDescent="0.25">
      <c r="H267" s="150"/>
      <c r="I267" s="150"/>
    </row>
    <row r="268" spans="8:9" x14ac:dyDescent="0.25">
      <c r="H268" s="150"/>
      <c r="I268" s="150"/>
    </row>
    <row r="269" spans="8:9" x14ac:dyDescent="0.25">
      <c r="H269" s="150"/>
      <c r="I269" s="150"/>
    </row>
    <row r="270" spans="8:9" x14ac:dyDescent="0.25">
      <c r="H270" s="150"/>
      <c r="I270" s="150"/>
    </row>
    <row r="271" spans="8:9" x14ac:dyDescent="0.25">
      <c r="H271" s="150"/>
      <c r="I271" s="150"/>
    </row>
    <row r="272" spans="8:9" x14ac:dyDescent="0.25">
      <c r="H272" s="150"/>
      <c r="I272" s="150"/>
    </row>
    <row r="273" spans="8:9" x14ac:dyDescent="0.25">
      <c r="H273" s="150"/>
      <c r="I273" s="150"/>
    </row>
    <row r="274" spans="8:9" x14ac:dyDescent="0.25">
      <c r="H274" s="150"/>
      <c r="I274" s="150"/>
    </row>
    <row r="275" spans="8:9" x14ac:dyDescent="0.25">
      <c r="H275" s="150"/>
      <c r="I275" s="150"/>
    </row>
    <row r="276" spans="8:9" x14ac:dyDescent="0.25">
      <c r="H276" s="150"/>
      <c r="I276" s="150"/>
    </row>
    <row r="277" spans="8:9" x14ac:dyDescent="0.25">
      <c r="H277" s="150"/>
      <c r="I277" s="150"/>
    </row>
    <row r="278" spans="8:9" x14ac:dyDescent="0.25">
      <c r="H278" s="150"/>
      <c r="I278" s="150"/>
    </row>
    <row r="279" spans="8:9" x14ac:dyDescent="0.25">
      <c r="H279" s="150"/>
      <c r="I279" s="150"/>
    </row>
    <row r="280" spans="8:9" x14ac:dyDescent="0.25">
      <c r="H280" s="150"/>
      <c r="I280" s="150"/>
    </row>
    <row r="281" spans="8:9" x14ac:dyDescent="0.25">
      <c r="H281" s="150"/>
      <c r="I281" s="150"/>
    </row>
    <row r="282" spans="8:9" x14ac:dyDescent="0.25">
      <c r="H282" s="150"/>
      <c r="I282" s="150"/>
    </row>
    <row r="283" spans="8:9" x14ac:dyDescent="0.25">
      <c r="H283" s="150"/>
      <c r="I283" s="150"/>
    </row>
    <row r="284" spans="8:9" x14ac:dyDescent="0.25">
      <c r="H284" s="150"/>
      <c r="I284" s="150"/>
    </row>
    <row r="285" spans="8:9" x14ac:dyDescent="0.25">
      <c r="H285" s="150"/>
      <c r="I285" s="150"/>
    </row>
    <row r="286" spans="8:9" x14ac:dyDescent="0.25">
      <c r="H286" s="150"/>
      <c r="I286" s="150"/>
    </row>
    <row r="287" spans="8:9" x14ac:dyDescent="0.25">
      <c r="H287" s="150"/>
      <c r="I287" s="150"/>
    </row>
    <row r="288" spans="8:9" x14ac:dyDescent="0.25">
      <c r="H288" s="150"/>
      <c r="I288" s="150"/>
    </row>
    <row r="289" spans="8:9" x14ac:dyDescent="0.25">
      <c r="H289" s="150"/>
      <c r="I289" s="150"/>
    </row>
    <row r="290" spans="8:9" x14ac:dyDescent="0.25">
      <c r="H290" s="150"/>
      <c r="I290" s="150"/>
    </row>
    <row r="291" spans="8:9" x14ac:dyDescent="0.25">
      <c r="H291" s="150"/>
      <c r="I291" s="150"/>
    </row>
    <row r="292" spans="8:9" x14ac:dyDescent="0.25">
      <c r="H292" s="150"/>
      <c r="I292" s="150"/>
    </row>
    <row r="293" spans="8:9" x14ac:dyDescent="0.25">
      <c r="H293" s="150"/>
      <c r="I293" s="150"/>
    </row>
    <row r="294" spans="8:9" x14ac:dyDescent="0.25">
      <c r="H294" s="150"/>
      <c r="I294" s="150"/>
    </row>
    <row r="295" spans="8:9" x14ac:dyDescent="0.25">
      <c r="H295" s="150"/>
      <c r="I295" s="150"/>
    </row>
    <row r="296" spans="8:9" x14ac:dyDescent="0.25">
      <c r="H296" s="150"/>
      <c r="I296" s="150"/>
    </row>
    <row r="297" spans="8:9" x14ac:dyDescent="0.25">
      <c r="H297" s="150"/>
      <c r="I297" s="150"/>
    </row>
    <row r="298" spans="8:9" x14ac:dyDescent="0.25">
      <c r="H298" s="150"/>
      <c r="I298" s="150"/>
    </row>
    <row r="299" spans="8:9" x14ac:dyDescent="0.25">
      <c r="H299" s="150"/>
      <c r="I299" s="150"/>
    </row>
    <row r="300" spans="8:9" x14ac:dyDescent="0.25">
      <c r="H300" s="150"/>
      <c r="I300" s="150"/>
    </row>
    <row r="301" spans="8:9" x14ac:dyDescent="0.25">
      <c r="H301" s="150"/>
      <c r="I301" s="150"/>
    </row>
    <row r="302" spans="8:9" x14ac:dyDescent="0.25">
      <c r="H302" s="150"/>
      <c r="I302" s="150"/>
    </row>
    <row r="303" spans="8:9" x14ac:dyDescent="0.25">
      <c r="H303" s="150"/>
      <c r="I303" s="150"/>
    </row>
    <row r="304" spans="8:9" x14ac:dyDescent="0.25">
      <c r="H304" s="150"/>
      <c r="I304" s="150"/>
    </row>
    <row r="305" spans="8:9" x14ac:dyDescent="0.25">
      <c r="H305" s="150"/>
      <c r="I305" s="150"/>
    </row>
    <row r="306" spans="8:9" x14ac:dyDescent="0.25">
      <c r="H306" s="150"/>
      <c r="I306" s="150"/>
    </row>
    <row r="307" spans="8:9" x14ac:dyDescent="0.25">
      <c r="H307" s="150"/>
      <c r="I307" s="150"/>
    </row>
    <row r="308" spans="8:9" x14ac:dyDescent="0.25">
      <c r="H308" s="150"/>
      <c r="I308" s="150"/>
    </row>
    <row r="309" spans="8:9" x14ac:dyDescent="0.25">
      <c r="H309" s="150"/>
      <c r="I309" s="150"/>
    </row>
    <row r="310" spans="8:9" x14ac:dyDescent="0.25">
      <c r="H310" s="150"/>
      <c r="I310" s="150"/>
    </row>
    <row r="311" spans="8:9" x14ac:dyDescent="0.25">
      <c r="H311" s="150"/>
      <c r="I311" s="150"/>
    </row>
    <row r="312" spans="8:9" x14ac:dyDescent="0.25">
      <c r="H312" s="150"/>
      <c r="I312" s="150"/>
    </row>
    <row r="313" spans="8:9" x14ac:dyDescent="0.25">
      <c r="H313" s="150"/>
      <c r="I313" s="150"/>
    </row>
    <row r="314" spans="8:9" x14ac:dyDescent="0.25">
      <c r="H314" s="150"/>
      <c r="I314" s="150"/>
    </row>
    <row r="315" spans="8:9" x14ac:dyDescent="0.25">
      <c r="H315" s="150"/>
      <c r="I315" s="150"/>
    </row>
    <row r="316" spans="8:9" x14ac:dyDescent="0.25">
      <c r="H316" s="150"/>
      <c r="I316" s="150"/>
    </row>
    <row r="317" spans="8:9" x14ac:dyDescent="0.25">
      <c r="H317" s="150"/>
      <c r="I317" s="150"/>
    </row>
    <row r="318" spans="8:9" x14ac:dyDescent="0.25">
      <c r="H318" s="150"/>
      <c r="I318" s="150"/>
    </row>
    <row r="319" spans="8:9" x14ac:dyDescent="0.25">
      <c r="H319" s="150"/>
      <c r="I319" s="150"/>
    </row>
    <row r="320" spans="8:9" x14ac:dyDescent="0.25">
      <c r="H320" s="150"/>
      <c r="I320" s="150"/>
    </row>
    <row r="321" spans="8:9" x14ac:dyDescent="0.25">
      <c r="H321" s="150"/>
      <c r="I321" s="150"/>
    </row>
    <row r="322" spans="8:9" x14ac:dyDescent="0.25">
      <c r="H322" s="150"/>
      <c r="I322" s="150"/>
    </row>
    <row r="323" spans="8:9" x14ac:dyDescent="0.25">
      <c r="H323" s="150"/>
      <c r="I323" s="150"/>
    </row>
    <row r="324" spans="8:9" x14ac:dyDescent="0.25">
      <c r="H324" s="150"/>
      <c r="I324" s="150"/>
    </row>
    <row r="325" spans="8:9" x14ac:dyDescent="0.25">
      <c r="H325" s="150"/>
      <c r="I325" s="150"/>
    </row>
    <row r="326" spans="8:9" x14ac:dyDescent="0.25">
      <c r="H326" s="150"/>
      <c r="I326" s="150"/>
    </row>
    <row r="327" spans="8:9" x14ac:dyDescent="0.25">
      <c r="H327" s="150"/>
      <c r="I327" s="150"/>
    </row>
    <row r="328" spans="8:9" x14ac:dyDescent="0.25">
      <c r="H328" s="150"/>
      <c r="I328" s="150"/>
    </row>
    <row r="329" spans="8:9" x14ac:dyDescent="0.25">
      <c r="H329" s="150"/>
      <c r="I329" s="150"/>
    </row>
    <row r="330" spans="8:9" x14ac:dyDescent="0.25">
      <c r="H330" s="150"/>
      <c r="I330" s="150"/>
    </row>
    <row r="331" spans="8:9" x14ac:dyDescent="0.25">
      <c r="H331" s="150"/>
      <c r="I331" s="150"/>
    </row>
    <row r="332" spans="8:9" x14ac:dyDescent="0.25">
      <c r="H332" s="150"/>
      <c r="I332" s="150"/>
    </row>
    <row r="333" spans="8:9" x14ac:dyDescent="0.25">
      <c r="H333" s="150"/>
      <c r="I333" s="150"/>
    </row>
    <row r="334" spans="8:9" x14ac:dyDescent="0.25">
      <c r="H334" s="150"/>
      <c r="I334" s="150"/>
    </row>
    <row r="335" spans="8:9" x14ac:dyDescent="0.25">
      <c r="H335" s="150"/>
      <c r="I335" s="150"/>
    </row>
    <row r="336" spans="8:9" x14ac:dyDescent="0.25">
      <c r="H336" s="150"/>
      <c r="I336" s="150"/>
    </row>
    <row r="337" spans="8:9" x14ac:dyDescent="0.25">
      <c r="H337" s="150"/>
      <c r="I337" s="150"/>
    </row>
    <row r="338" spans="8:9" x14ac:dyDescent="0.25">
      <c r="H338" s="150"/>
      <c r="I338" s="150"/>
    </row>
    <row r="339" spans="8:9" x14ac:dyDescent="0.25">
      <c r="H339" s="150"/>
      <c r="I339" s="150"/>
    </row>
    <row r="340" spans="8:9" x14ac:dyDescent="0.25">
      <c r="H340" s="150"/>
      <c r="I340" s="150"/>
    </row>
    <row r="341" spans="8:9" x14ac:dyDescent="0.25">
      <c r="H341" s="150"/>
      <c r="I341" s="150"/>
    </row>
    <row r="342" spans="8:9" x14ac:dyDescent="0.25">
      <c r="H342" s="150"/>
      <c r="I342" s="150"/>
    </row>
    <row r="343" spans="8:9" x14ac:dyDescent="0.25">
      <c r="H343" s="150"/>
      <c r="I343" s="150"/>
    </row>
    <row r="344" spans="8:9" x14ac:dyDescent="0.25">
      <c r="H344" s="150"/>
      <c r="I344" s="150"/>
    </row>
    <row r="345" spans="8:9" x14ac:dyDescent="0.25">
      <c r="H345" s="150"/>
      <c r="I345" s="150"/>
    </row>
    <row r="346" spans="8:9" x14ac:dyDescent="0.25">
      <c r="H346" s="150"/>
      <c r="I346" s="150"/>
    </row>
    <row r="347" spans="8:9" x14ac:dyDescent="0.25">
      <c r="H347" s="150"/>
      <c r="I347" s="150"/>
    </row>
    <row r="348" spans="8:9" x14ac:dyDescent="0.25">
      <c r="H348" s="150"/>
      <c r="I348" s="150"/>
    </row>
    <row r="349" spans="8:9" x14ac:dyDescent="0.25">
      <c r="H349" s="150"/>
      <c r="I349" s="150"/>
    </row>
    <row r="350" spans="8:9" x14ac:dyDescent="0.25">
      <c r="H350" s="150"/>
      <c r="I350" s="150"/>
    </row>
    <row r="351" spans="8:9" x14ac:dyDescent="0.25">
      <c r="H351" s="150"/>
      <c r="I351" s="150"/>
    </row>
    <row r="352" spans="8:9" x14ac:dyDescent="0.25">
      <c r="H352" s="150"/>
      <c r="I352" s="150"/>
    </row>
    <row r="353" spans="8:9" x14ac:dyDescent="0.25">
      <c r="H353" s="150"/>
      <c r="I353" s="150"/>
    </row>
    <row r="354" spans="8:9" x14ac:dyDescent="0.25">
      <c r="H354" s="150"/>
      <c r="I354" s="150"/>
    </row>
    <row r="355" spans="8:9" x14ac:dyDescent="0.25">
      <c r="H355" s="150"/>
      <c r="I355" s="150"/>
    </row>
    <row r="356" spans="8:9" x14ac:dyDescent="0.25">
      <c r="H356" s="150"/>
      <c r="I356" s="150"/>
    </row>
    <row r="357" spans="8:9" x14ac:dyDescent="0.25">
      <c r="H357" s="150"/>
      <c r="I357" s="150"/>
    </row>
    <row r="358" spans="8:9" x14ac:dyDescent="0.25">
      <c r="H358" s="150"/>
      <c r="I358" s="150"/>
    </row>
    <row r="359" spans="8:9" x14ac:dyDescent="0.25">
      <c r="H359" s="150"/>
      <c r="I359" s="150"/>
    </row>
    <row r="360" spans="8:9" x14ac:dyDescent="0.25">
      <c r="H360" s="150"/>
      <c r="I360" s="150"/>
    </row>
    <row r="361" spans="8:9" x14ac:dyDescent="0.25">
      <c r="H361" s="150"/>
      <c r="I361" s="150"/>
    </row>
    <row r="362" spans="8:9" x14ac:dyDescent="0.25">
      <c r="H362" s="150"/>
      <c r="I362" s="150"/>
    </row>
    <row r="363" spans="8:9" x14ac:dyDescent="0.25">
      <c r="H363" s="150"/>
      <c r="I363" s="150"/>
    </row>
    <row r="364" spans="8:9" x14ac:dyDescent="0.25">
      <c r="H364" s="150"/>
      <c r="I364" s="150"/>
    </row>
    <row r="365" spans="8:9" x14ac:dyDescent="0.25">
      <c r="H365" s="150"/>
      <c r="I365" s="150"/>
    </row>
    <row r="366" spans="8:9" x14ac:dyDescent="0.25">
      <c r="H366" s="150"/>
      <c r="I366" s="150"/>
    </row>
    <row r="367" spans="8:9" x14ac:dyDescent="0.25">
      <c r="H367" s="150"/>
      <c r="I367" s="150"/>
    </row>
    <row r="368" spans="8:9" x14ac:dyDescent="0.25">
      <c r="H368" s="150"/>
      <c r="I368" s="150"/>
    </row>
    <row r="369" spans="8:9" x14ac:dyDescent="0.25">
      <c r="H369" s="150"/>
      <c r="I369" s="150"/>
    </row>
    <row r="370" spans="8:9" x14ac:dyDescent="0.25">
      <c r="H370" s="150"/>
      <c r="I370" s="150"/>
    </row>
    <row r="371" spans="8:9" x14ac:dyDescent="0.25">
      <c r="H371" s="150"/>
      <c r="I371" s="150"/>
    </row>
    <row r="372" spans="8:9" x14ac:dyDescent="0.25">
      <c r="H372" s="150"/>
      <c r="I372" s="150"/>
    </row>
    <row r="373" spans="8:9" x14ac:dyDescent="0.25">
      <c r="H373" s="150"/>
      <c r="I373" s="150"/>
    </row>
    <row r="374" spans="8:9" x14ac:dyDescent="0.25">
      <c r="H374" s="150"/>
      <c r="I374" s="150"/>
    </row>
    <row r="375" spans="8:9" x14ac:dyDescent="0.25">
      <c r="H375" s="150"/>
      <c r="I375" s="150"/>
    </row>
    <row r="376" spans="8:9" x14ac:dyDescent="0.25">
      <c r="H376" s="150"/>
      <c r="I376" s="150"/>
    </row>
    <row r="377" spans="8:9" x14ac:dyDescent="0.25">
      <c r="H377" s="150"/>
      <c r="I377" s="150"/>
    </row>
    <row r="378" spans="8:9" x14ac:dyDescent="0.25">
      <c r="H378" s="150"/>
      <c r="I378" s="150"/>
    </row>
    <row r="379" spans="8:9" x14ac:dyDescent="0.25">
      <c r="H379" s="150"/>
      <c r="I379" s="150"/>
    </row>
    <row r="380" spans="8:9" x14ac:dyDescent="0.25">
      <c r="H380" s="150"/>
      <c r="I380" s="150"/>
    </row>
    <row r="381" spans="8:9" x14ac:dyDescent="0.25">
      <c r="H381" s="150"/>
      <c r="I381" s="150"/>
    </row>
    <row r="382" spans="8:9" x14ac:dyDescent="0.25">
      <c r="H382" s="150"/>
      <c r="I382" s="150"/>
    </row>
    <row r="383" spans="8:9" x14ac:dyDescent="0.25">
      <c r="H383" s="150"/>
      <c r="I383" s="150"/>
    </row>
    <row r="384" spans="8:9" x14ac:dyDescent="0.25">
      <c r="H384" s="150"/>
      <c r="I384" s="150"/>
    </row>
    <row r="385" spans="8:9" x14ac:dyDescent="0.25">
      <c r="H385" s="150"/>
      <c r="I385" s="150"/>
    </row>
    <row r="386" spans="8:9" x14ac:dyDescent="0.25">
      <c r="H386" s="150"/>
      <c r="I386" s="150"/>
    </row>
    <row r="387" spans="8:9" x14ac:dyDescent="0.25">
      <c r="H387" s="150"/>
      <c r="I387" s="150"/>
    </row>
    <row r="388" spans="8:9" x14ac:dyDescent="0.25">
      <c r="H388" s="150"/>
      <c r="I388" s="150"/>
    </row>
    <row r="389" spans="8:9" x14ac:dyDescent="0.25">
      <c r="H389" s="150"/>
      <c r="I389" s="150"/>
    </row>
    <row r="390" spans="8:9" x14ac:dyDescent="0.25">
      <c r="H390" s="150"/>
      <c r="I390" s="150"/>
    </row>
    <row r="391" spans="8:9" x14ac:dyDescent="0.25">
      <c r="H391" s="150"/>
      <c r="I391" s="150"/>
    </row>
    <row r="392" spans="8:9" x14ac:dyDescent="0.25">
      <c r="H392" s="150"/>
      <c r="I392" s="150"/>
    </row>
    <row r="393" spans="8:9" x14ac:dyDescent="0.25">
      <c r="H393" s="150"/>
      <c r="I393" s="150"/>
    </row>
    <row r="394" spans="8:9" x14ac:dyDescent="0.25">
      <c r="H394" s="150"/>
      <c r="I394" s="150"/>
    </row>
    <row r="395" spans="8:9" x14ac:dyDescent="0.25">
      <c r="H395" s="150"/>
      <c r="I395" s="150"/>
    </row>
    <row r="396" spans="8:9" x14ac:dyDescent="0.25">
      <c r="H396" s="150"/>
      <c r="I396" s="150"/>
    </row>
    <row r="397" spans="8:9" x14ac:dyDescent="0.25">
      <c r="H397" s="150"/>
      <c r="I397" s="150"/>
    </row>
    <row r="398" spans="8:9" x14ac:dyDescent="0.25">
      <c r="H398" s="150"/>
      <c r="I398" s="150"/>
    </row>
    <row r="399" spans="8:9" x14ac:dyDescent="0.25">
      <c r="H399" s="150"/>
      <c r="I399" s="150"/>
    </row>
    <row r="400" spans="8:9" x14ac:dyDescent="0.25">
      <c r="H400" s="150"/>
      <c r="I400" s="150"/>
    </row>
    <row r="401" spans="8:9" x14ac:dyDescent="0.25">
      <c r="H401" s="150"/>
      <c r="I401" s="150"/>
    </row>
    <row r="402" spans="8:9" x14ac:dyDescent="0.25">
      <c r="H402" s="150"/>
      <c r="I402" s="150"/>
    </row>
    <row r="403" spans="8:9" x14ac:dyDescent="0.25">
      <c r="H403" s="150"/>
      <c r="I403" s="150"/>
    </row>
    <row r="404" spans="8:9" x14ac:dyDescent="0.25">
      <c r="H404" s="150"/>
      <c r="I404" s="150"/>
    </row>
    <row r="405" spans="8:9" x14ac:dyDescent="0.25">
      <c r="H405" s="150"/>
      <c r="I405" s="150"/>
    </row>
    <row r="406" spans="8:9" x14ac:dyDescent="0.25">
      <c r="H406" s="150"/>
      <c r="I406" s="150"/>
    </row>
    <row r="407" spans="8:9" x14ac:dyDescent="0.25">
      <c r="H407" s="150"/>
      <c r="I407" s="150"/>
    </row>
    <row r="408" spans="8:9" x14ac:dyDescent="0.25">
      <c r="H408" s="150"/>
      <c r="I408" s="150"/>
    </row>
    <row r="409" spans="8:9" x14ac:dyDescent="0.25">
      <c r="H409" s="150"/>
      <c r="I409" s="150"/>
    </row>
    <row r="410" spans="8:9" x14ac:dyDescent="0.25">
      <c r="H410" s="150"/>
      <c r="I410" s="150"/>
    </row>
    <row r="411" spans="8:9" x14ac:dyDescent="0.25">
      <c r="H411" s="150"/>
      <c r="I411" s="150"/>
    </row>
    <row r="412" spans="8:9" x14ac:dyDescent="0.25">
      <c r="H412" s="150"/>
      <c r="I412" s="150"/>
    </row>
    <row r="413" spans="8:9" x14ac:dyDescent="0.25">
      <c r="H413" s="150"/>
      <c r="I413" s="150"/>
    </row>
    <row r="414" spans="8:9" x14ac:dyDescent="0.25">
      <c r="H414" s="150"/>
      <c r="I414" s="150"/>
    </row>
    <row r="415" spans="8:9" x14ac:dyDescent="0.25">
      <c r="H415" s="150"/>
      <c r="I415" s="150"/>
    </row>
    <row r="416" spans="8:9" x14ac:dyDescent="0.25">
      <c r="H416" s="150"/>
      <c r="I416" s="150"/>
    </row>
    <row r="417" spans="8:9" x14ac:dyDescent="0.25">
      <c r="H417" s="150"/>
      <c r="I417" s="150"/>
    </row>
    <row r="418" spans="8:9" x14ac:dyDescent="0.25">
      <c r="H418" s="150"/>
      <c r="I418" s="150"/>
    </row>
    <row r="419" spans="8:9" x14ac:dyDescent="0.25">
      <c r="H419" s="150"/>
      <c r="I419" s="150"/>
    </row>
    <row r="420" spans="8:9" x14ac:dyDescent="0.25">
      <c r="H420" s="150"/>
      <c r="I420" s="150"/>
    </row>
    <row r="421" spans="8:9" x14ac:dyDescent="0.25">
      <c r="H421" s="150"/>
      <c r="I421" s="150"/>
    </row>
    <row r="422" spans="8:9" x14ac:dyDescent="0.25">
      <c r="H422" s="150"/>
      <c r="I422" s="150"/>
    </row>
    <row r="423" spans="8:9" x14ac:dyDescent="0.25">
      <c r="H423" s="150"/>
      <c r="I423" s="150"/>
    </row>
    <row r="424" spans="8:9" x14ac:dyDescent="0.25">
      <c r="H424" s="150"/>
      <c r="I424" s="150"/>
    </row>
    <row r="425" spans="8:9" x14ac:dyDescent="0.25">
      <c r="H425" s="150"/>
      <c r="I425" s="150"/>
    </row>
    <row r="426" spans="8:9" x14ac:dyDescent="0.25">
      <c r="H426" s="150"/>
      <c r="I426" s="150"/>
    </row>
    <row r="427" spans="8:9" x14ac:dyDescent="0.25">
      <c r="H427" s="150"/>
      <c r="I427" s="150"/>
    </row>
    <row r="428" spans="8:9" x14ac:dyDescent="0.25">
      <c r="H428" s="150"/>
      <c r="I428" s="150"/>
    </row>
    <row r="429" spans="8:9" x14ac:dyDescent="0.25">
      <c r="H429" s="150"/>
      <c r="I429" s="150"/>
    </row>
    <row r="430" spans="8:9" x14ac:dyDescent="0.25">
      <c r="H430" s="150"/>
      <c r="I430" s="150"/>
    </row>
    <row r="431" spans="8:9" x14ac:dyDescent="0.25">
      <c r="H431" s="150"/>
      <c r="I431" s="150"/>
    </row>
    <row r="432" spans="8:9" x14ac:dyDescent="0.25">
      <c r="H432" s="150"/>
      <c r="I432" s="150"/>
    </row>
    <row r="433" spans="8:9" x14ac:dyDescent="0.25">
      <c r="H433" s="150"/>
      <c r="I433" s="150"/>
    </row>
    <row r="434" spans="8:9" x14ac:dyDescent="0.25">
      <c r="H434" s="150"/>
      <c r="I434" s="150"/>
    </row>
    <row r="435" spans="8:9" x14ac:dyDescent="0.25">
      <c r="H435" s="150"/>
      <c r="I435" s="150"/>
    </row>
    <row r="436" spans="8:9" x14ac:dyDescent="0.25">
      <c r="H436" s="150"/>
      <c r="I436" s="150"/>
    </row>
    <row r="437" spans="8:9" x14ac:dyDescent="0.25">
      <c r="H437" s="150"/>
      <c r="I437" s="150"/>
    </row>
    <row r="438" spans="8:9" x14ac:dyDescent="0.25">
      <c r="H438" s="150"/>
      <c r="I438" s="150"/>
    </row>
    <row r="439" spans="8:9" x14ac:dyDescent="0.25">
      <c r="H439" s="150"/>
      <c r="I439" s="150"/>
    </row>
    <row r="440" spans="8:9" x14ac:dyDescent="0.25">
      <c r="H440" s="150"/>
      <c r="I440" s="150"/>
    </row>
    <row r="441" spans="8:9" x14ac:dyDescent="0.25">
      <c r="H441" s="150"/>
      <c r="I441" s="150"/>
    </row>
    <row r="442" spans="8:9" x14ac:dyDescent="0.25">
      <c r="H442" s="150"/>
      <c r="I442" s="150"/>
    </row>
    <row r="443" spans="8:9" x14ac:dyDescent="0.25">
      <c r="H443" s="150"/>
      <c r="I443" s="150"/>
    </row>
    <row r="444" spans="8:9" x14ac:dyDescent="0.25">
      <c r="H444" s="150"/>
      <c r="I444" s="150"/>
    </row>
    <row r="445" spans="8:9" x14ac:dyDescent="0.25">
      <c r="H445" s="150"/>
      <c r="I445" s="150"/>
    </row>
    <row r="446" spans="8:9" x14ac:dyDescent="0.25">
      <c r="H446" s="150"/>
      <c r="I446" s="150"/>
    </row>
    <row r="447" spans="8:9" x14ac:dyDescent="0.25">
      <c r="H447" s="150"/>
      <c r="I447" s="150"/>
    </row>
    <row r="448" spans="8:9" x14ac:dyDescent="0.25">
      <c r="H448" s="150"/>
      <c r="I448" s="150"/>
    </row>
    <row r="449" spans="8:9" x14ac:dyDescent="0.25">
      <c r="H449" s="150"/>
      <c r="I449" s="150"/>
    </row>
    <row r="450" spans="8:9" x14ac:dyDescent="0.25">
      <c r="H450" s="150"/>
      <c r="I450" s="150"/>
    </row>
    <row r="451" spans="8:9" x14ac:dyDescent="0.25">
      <c r="H451" s="150"/>
      <c r="I451" s="150"/>
    </row>
    <row r="452" spans="8:9" x14ac:dyDescent="0.25">
      <c r="H452" s="150"/>
      <c r="I452" s="150"/>
    </row>
    <row r="453" spans="8:9" x14ac:dyDescent="0.25">
      <c r="H453" s="150"/>
      <c r="I453" s="150"/>
    </row>
    <row r="454" spans="8:9" x14ac:dyDescent="0.25">
      <c r="H454" s="150"/>
      <c r="I454" s="150"/>
    </row>
    <row r="455" spans="8:9" x14ac:dyDescent="0.25">
      <c r="H455" s="150"/>
      <c r="I455" s="150"/>
    </row>
    <row r="456" spans="8:9" x14ac:dyDescent="0.25">
      <c r="H456" s="150"/>
      <c r="I456" s="150"/>
    </row>
    <row r="457" spans="8:9" x14ac:dyDescent="0.25">
      <c r="H457" s="150"/>
      <c r="I457" s="150"/>
    </row>
    <row r="458" spans="8:9" x14ac:dyDescent="0.25">
      <c r="H458" s="150"/>
      <c r="I458" s="150"/>
    </row>
    <row r="459" spans="8:9" x14ac:dyDescent="0.25">
      <c r="H459" s="150"/>
      <c r="I459" s="150"/>
    </row>
    <row r="460" spans="8:9" x14ac:dyDescent="0.25">
      <c r="H460" s="150"/>
      <c r="I460" s="150"/>
    </row>
    <row r="461" spans="8:9" x14ac:dyDescent="0.25">
      <c r="H461" s="150"/>
      <c r="I461" s="150"/>
    </row>
    <row r="462" spans="8:9" x14ac:dyDescent="0.25">
      <c r="H462" s="150"/>
      <c r="I462" s="150"/>
    </row>
    <row r="463" spans="8:9" x14ac:dyDescent="0.25">
      <c r="H463" s="150"/>
      <c r="I463" s="150"/>
    </row>
    <row r="464" spans="8:9" x14ac:dyDescent="0.25">
      <c r="H464" s="150"/>
      <c r="I464" s="150"/>
    </row>
    <row r="465" spans="8:9" x14ac:dyDescent="0.25">
      <c r="H465" s="150"/>
      <c r="I465" s="150"/>
    </row>
    <row r="466" spans="8:9" x14ac:dyDescent="0.25">
      <c r="H466" s="150"/>
      <c r="I466" s="150"/>
    </row>
    <row r="467" spans="8:9" x14ac:dyDescent="0.25">
      <c r="H467" s="150"/>
      <c r="I467" s="150"/>
    </row>
    <row r="468" spans="8:9" x14ac:dyDescent="0.25">
      <c r="H468" s="150"/>
      <c r="I468" s="150"/>
    </row>
    <row r="469" spans="8:9" x14ac:dyDescent="0.25">
      <c r="H469" s="150"/>
      <c r="I469" s="150"/>
    </row>
    <row r="470" spans="8:9" x14ac:dyDescent="0.25">
      <c r="H470" s="150"/>
      <c r="I470" s="150"/>
    </row>
    <row r="471" spans="8:9" x14ac:dyDescent="0.25">
      <c r="H471" s="150"/>
      <c r="I471" s="150"/>
    </row>
    <row r="472" spans="8:9" x14ac:dyDescent="0.25">
      <c r="H472" s="150"/>
      <c r="I472" s="150"/>
    </row>
    <row r="473" spans="8:9" x14ac:dyDescent="0.25">
      <c r="H473" s="150"/>
      <c r="I473" s="150"/>
    </row>
    <row r="474" spans="8:9" x14ac:dyDescent="0.25">
      <c r="H474" s="150"/>
      <c r="I474" s="150"/>
    </row>
    <row r="475" spans="8:9" x14ac:dyDescent="0.25">
      <c r="H475" s="150"/>
      <c r="I475" s="150"/>
    </row>
    <row r="476" spans="8:9" x14ac:dyDescent="0.25">
      <c r="H476" s="150"/>
      <c r="I476" s="150"/>
    </row>
    <row r="477" spans="8:9" x14ac:dyDescent="0.25">
      <c r="H477" s="150"/>
      <c r="I477" s="150"/>
    </row>
    <row r="478" spans="8:9" x14ac:dyDescent="0.25">
      <c r="H478" s="150"/>
      <c r="I478" s="150"/>
    </row>
    <row r="479" spans="8:9" x14ac:dyDescent="0.25">
      <c r="H479" s="150"/>
      <c r="I479" s="150"/>
    </row>
    <row r="480" spans="8:9" x14ac:dyDescent="0.25">
      <c r="H480" s="150"/>
      <c r="I480" s="150"/>
    </row>
    <row r="481" spans="8:9" x14ac:dyDescent="0.25">
      <c r="H481" s="150"/>
      <c r="I481" s="150"/>
    </row>
    <row r="482" spans="8:9" x14ac:dyDescent="0.25">
      <c r="H482" s="150"/>
      <c r="I482" s="150"/>
    </row>
    <row r="483" spans="8:9" x14ac:dyDescent="0.25">
      <c r="H483" s="150"/>
      <c r="I483" s="150"/>
    </row>
    <row r="484" spans="8:9" x14ac:dyDescent="0.25">
      <c r="H484" s="150"/>
      <c r="I484" s="150"/>
    </row>
    <row r="485" spans="8:9" x14ac:dyDescent="0.25">
      <c r="H485" s="150"/>
      <c r="I485" s="150"/>
    </row>
    <row r="486" spans="8:9" x14ac:dyDescent="0.25">
      <c r="H486" s="150"/>
      <c r="I486" s="150"/>
    </row>
    <row r="487" spans="8:9" x14ac:dyDescent="0.25">
      <c r="H487" s="150"/>
      <c r="I487" s="150"/>
    </row>
    <row r="488" spans="8:9" x14ac:dyDescent="0.25">
      <c r="H488" s="150"/>
      <c r="I488" s="150"/>
    </row>
    <row r="489" spans="8:9" x14ac:dyDescent="0.25">
      <c r="H489" s="150"/>
      <c r="I489" s="150"/>
    </row>
    <row r="490" spans="8:9" x14ac:dyDescent="0.25">
      <c r="H490" s="150"/>
      <c r="I490" s="150"/>
    </row>
    <row r="491" spans="8:9" x14ac:dyDescent="0.25">
      <c r="H491" s="150"/>
      <c r="I491" s="150"/>
    </row>
    <row r="492" spans="8:9" x14ac:dyDescent="0.25">
      <c r="H492" s="150"/>
      <c r="I492" s="150"/>
    </row>
    <row r="493" spans="8:9" x14ac:dyDescent="0.25">
      <c r="H493" s="150"/>
      <c r="I493" s="150"/>
    </row>
    <row r="494" spans="8:9" x14ac:dyDescent="0.25">
      <c r="H494" s="150"/>
      <c r="I494" s="150"/>
    </row>
    <row r="495" spans="8:9" x14ac:dyDescent="0.25">
      <c r="H495" s="150"/>
      <c r="I495" s="150"/>
    </row>
    <row r="496" spans="8:9" x14ac:dyDescent="0.25">
      <c r="H496" s="150"/>
      <c r="I496" s="150"/>
    </row>
    <row r="497" spans="8:9" x14ac:dyDescent="0.25">
      <c r="H497" s="150"/>
      <c r="I497" s="150"/>
    </row>
    <row r="498" spans="8:9" x14ac:dyDescent="0.25">
      <c r="H498" s="150"/>
      <c r="I498" s="150"/>
    </row>
    <row r="499" spans="8:9" x14ac:dyDescent="0.25">
      <c r="H499" s="150"/>
      <c r="I499" s="150"/>
    </row>
    <row r="500" spans="8:9" x14ac:dyDescent="0.25">
      <c r="H500" s="150"/>
      <c r="I500" s="150"/>
    </row>
    <row r="501" spans="8:9" x14ac:dyDescent="0.25">
      <c r="H501" s="150"/>
      <c r="I501" s="150"/>
    </row>
    <row r="502" spans="8:9" x14ac:dyDescent="0.25">
      <c r="H502" s="150"/>
      <c r="I502" s="150"/>
    </row>
    <row r="503" spans="8:9" x14ac:dyDescent="0.25">
      <c r="H503" s="150"/>
      <c r="I503" s="150"/>
    </row>
    <row r="504" spans="8:9" x14ac:dyDescent="0.25">
      <c r="H504" s="150"/>
      <c r="I504" s="150"/>
    </row>
    <row r="505" spans="8:9" x14ac:dyDescent="0.25">
      <c r="H505" s="150"/>
      <c r="I505" s="150"/>
    </row>
    <row r="506" spans="8:9" x14ac:dyDescent="0.25">
      <c r="H506" s="150"/>
      <c r="I506" s="150"/>
    </row>
    <row r="507" spans="8:9" x14ac:dyDescent="0.25">
      <c r="H507" s="150"/>
      <c r="I507" s="150"/>
    </row>
    <row r="508" spans="8:9" x14ac:dyDescent="0.25">
      <c r="H508" s="150"/>
      <c r="I508" s="150"/>
    </row>
    <row r="509" spans="8:9" x14ac:dyDescent="0.25">
      <c r="H509" s="150"/>
      <c r="I509" s="150"/>
    </row>
    <row r="510" spans="8:9" x14ac:dyDescent="0.25">
      <c r="H510" s="150"/>
      <c r="I510" s="150"/>
    </row>
    <row r="511" spans="8:9" x14ac:dyDescent="0.25">
      <c r="H511" s="150"/>
      <c r="I511" s="150"/>
    </row>
    <row r="512" spans="8:9" x14ac:dyDescent="0.25">
      <c r="H512" s="150"/>
      <c r="I512" s="150"/>
    </row>
    <row r="513" spans="8:9" x14ac:dyDescent="0.25">
      <c r="H513" s="150"/>
      <c r="I513" s="150"/>
    </row>
    <row r="514" spans="8:9" x14ac:dyDescent="0.25">
      <c r="H514" s="150"/>
      <c r="I514" s="150"/>
    </row>
    <row r="515" spans="8:9" x14ac:dyDescent="0.25">
      <c r="H515" s="150"/>
      <c r="I515" s="150"/>
    </row>
    <row r="516" spans="8:9" x14ac:dyDescent="0.25">
      <c r="H516" s="150"/>
      <c r="I516" s="150"/>
    </row>
    <row r="517" spans="8:9" x14ac:dyDescent="0.25">
      <c r="H517" s="150"/>
      <c r="I517" s="150"/>
    </row>
    <row r="518" spans="8:9" x14ac:dyDescent="0.25">
      <c r="H518" s="150"/>
      <c r="I518" s="150"/>
    </row>
    <row r="519" spans="8:9" x14ac:dyDescent="0.25">
      <c r="H519" s="150"/>
      <c r="I519" s="150"/>
    </row>
    <row r="520" spans="8:9" x14ac:dyDescent="0.25">
      <c r="H520" s="150"/>
      <c r="I520" s="150"/>
    </row>
    <row r="521" spans="8:9" x14ac:dyDescent="0.25">
      <c r="H521" s="150"/>
      <c r="I521" s="150"/>
    </row>
    <row r="522" spans="8:9" x14ac:dyDescent="0.25">
      <c r="H522" s="150"/>
      <c r="I522" s="150"/>
    </row>
    <row r="523" spans="8:9" x14ac:dyDescent="0.25">
      <c r="H523" s="150"/>
      <c r="I523" s="150"/>
    </row>
    <row r="524" spans="8:9" x14ac:dyDescent="0.25">
      <c r="H524" s="150"/>
      <c r="I524" s="150"/>
    </row>
    <row r="525" spans="8:9" x14ac:dyDescent="0.25">
      <c r="H525" s="150"/>
      <c r="I525" s="150"/>
    </row>
    <row r="526" spans="8:9" x14ac:dyDescent="0.25">
      <c r="H526" s="150"/>
      <c r="I526" s="150"/>
    </row>
    <row r="527" spans="8:9" x14ac:dyDescent="0.25">
      <c r="H527" s="150"/>
      <c r="I527" s="150"/>
    </row>
    <row r="528" spans="8:9" x14ac:dyDescent="0.25">
      <c r="H528" s="150"/>
      <c r="I528" s="150"/>
    </row>
    <row r="529" spans="8:9" x14ac:dyDescent="0.25">
      <c r="H529" s="150"/>
      <c r="I529" s="150"/>
    </row>
    <row r="530" spans="8:9" x14ac:dyDescent="0.25">
      <c r="H530" s="150"/>
      <c r="I530" s="150"/>
    </row>
    <row r="531" spans="8:9" x14ac:dyDescent="0.25">
      <c r="H531" s="150"/>
      <c r="I531" s="150"/>
    </row>
    <row r="532" spans="8:9" x14ac:dyDescent="0.25">
      <c r="H532" s="150"/>
      <c r="I532" s="150"/>
    </row>
    <row r="533" spans="8:9" x14ac:dyDescent="0.25">
      <c r="H533" s="150"/>
      <c r="I533" s="150"/>
    </row>
    <row r="534" spans="8:9" x14ac:dyDescent="0.25">
      <c r="H534" s="150"/>
      <c r="I534" s="150"/>
    </row>
    <row r="535" spans="8:9" x14ac:dyDescent="0.25">
      <c r="H535" s="150"/>
      <c r="I535" s="150"/>
    </row>
    <row r="536" spans="8:9" x14ac:dyDescent="0.25">
      <c r="H536" s="150"/>
      <c r="I536" s="150"/>
    </row>
    <row r="537" spans="8:9" x14ac:dyDescent="0.25">
      <c r="H537" s="150"/>
      <c r="I537" s="150"/>
    </row>
    <row r="538" spans="8:9" x14ac:dyDescent="0.25">
      <c r="H538" s="150"/>
      <c r="I538" s="150"/>
    </row>
    <row r="539" spans="8:9" x14ac:dyDescent="0.25">
      <c r="H539" s="150"/>
      <c r="I539" s="150"/>
    </row>
    <row r="540" spans="8:9" x14ac:dyDescent="0.25">
      <c r="H540" s="150"/>
      <c r="I540" s="150"/>
    </row>
    <row r="541" spans="8:9" x14ac:dyDescent="0.25">
      <c r="H541" s="150"/>
      <c r="I541" s="150"/>
    </row>
    <row r="542" spans="8:9" x14ac:dyDescent="0.25">
      <c r="H542" s="150"/>
      <c r="I542" s="150"/>
    </row>
    <row r="543" spans="8:9" x14ac:dyDescent="0.25">
      <c r="H543" s="150"/>
      <c r="I543" s="150"/>
    </row>
    <row r="544" spans="8:9" x14ac:dyDescent="0.25">
      <c r="H544" s="150"/>
      <c r="I544" s="150"/>
    </row>
    <row r="545" spans="8:9" x14ac:dyDescent="0.25">
      <c r="H545" s="150"/>
      <c r="I545" s="150"/>
    </row>
    <row r="546" spans="8:9" x14ac:dyDescent="0.25">
      <c r="H546" s="150"/>
      <c r="I546" s="150"/>
    </row>
    <row r="547" spans="8:9" x14ac:dyDescent="0.25">
      <c r="H547" s="150"/>
      <c r="I547" s="150"/>
    </row>
    <row r="548" spans="8:9" x14ac:dyDescent="0.25">
      <c r="H548" s="150"/>
      <c r="I548" s="150"/>
    </row>
    <row r="549" spans="8:9" x14ac:dyDescent="0.25">
      <c r="H549" s="150"/>
      <c r="I549" s="150"/>
    </row>
    <row r="550" spans="8:9" x14ac:dyDescent="0.25">
      <c r="H550" s="150"/>
      <c r="I550" s="150"/>
    </row>
    <row r="551" spans="8:9" x14ac:dyDescent="0.25">
      <c r="H551" s="150"/>
      <c r="I551" s="150"/>
    </row>
    <row r="552" spans="8:9" x14ac:dyDescent="0.25">
      <c r="H552" s="150"/>
      <c r="I552" s="150"/>
    </row>
    <row r="553" spans="8:9" x14ac:dyDescent="0.25">
      <c r="H553" s="150"/>
      <c r="I553" s="150"/>
    </row>
    <row r="554" spans="8:9" x14ac:dyDescent="0.25">
      <c r="H554" s="150"/>
      <c r="I554" s="150"/>
    </row>
    <row r="555" spans="8:9" x14ac:dyDescent="0.25">
      <c r="H555" s="150"/>
      <c r="I555" s="150"/>
    </row>
    <row r="556" spans="8:9" x14ac:dyDescent="0.25">
      <c r="H556" s="150"/>
      <c r="I556" s="150"/>
    </row>
    <row r="557" spans="8:9" x14ac:dyDescent="0.25">
      <c r="H557" s="150"/>
      <c r="I557" s="150"/>
    </row>
    <row r="558" spans="8:9" x14ac:dyDescent="0.25">
      <c r="H558" s="150"/>
      <c r="I558" s="150"/>
    </row>
    <row r="559" spans="8:9" x14ac:dyDescent="0.25">
      <c r="H559" s="150"/>
      <c r="I559" s="150"/>
    </row>
    <row r="560" spans="8:9" x14ac:dyDescent="0.25">
      <c r="H560" s="150"/>
      <c r="I560" s="150"/>
    </row>
    <row r="561" spans="8:9" x14ac:dyDescent="0.25">
      <c r="H561" s="150"/>
      <c r="I561" s="150"/>
    </row>
    <row r="562" spans="8:9" x14ac:dyDescent="0.25">
      <c r="H562" s="150"/>
      <c r="I562" s="150"/>
    </row>
    <row r="563" spans="8:9" x14ac:dyDescent="0.25">
      <c r="H563" s="150"/>
      <c r="I563" s="150"/>
    </row>
    <row r="564" spans="8:9" x14ac:dyDescent="0.25">
      <c r="H564" s="150"/>
      <c r="I564" s="150"/>
    </row>
    <row r="565" spans="8:9" x14ac:dyDescent="0.25">
      <c r="H565" s="150"/>
      <c r="I565" s="150"/>
    </row>
    <row r="566" spans="8:9" x14ac:dyDescent="0.25">
      <c r="H566" s="150"/>
      <c r="I566" s="150"/>
    </row>
    <row r="567" spans="8:9" x14ac:dyDescent="0.25">
      <c r="H567" s="150"/>
      <c r="I567" s="150"/>
    </row>
    <row r="568" spans="8:9" x14ac:dyDescent="0.25">
      <c r="H568" s="150"/>
      <c r="I568" s="150"/>
    </row>
    <row r="569" spans="8:9" x14ac:dyDescent="0.25">
      <c r="H569" s="150"/>
      <c r="I569" s="150"/>
    </row>
    <row r="570" spans="8:9" x14ac:dyDescent="0.25">
      <c r="H570" s="150"/>
      <c r="I570" s="150"/>
    </row>
    <row r="571" spans="8:9" x14ac:dyDescent="0.25">
      <c r="H571" s="150"/>
      <c r="I571" s="150"/>
    </row>
    <row r="572" spans="8:9" x14ac:dyDescent="0.25">
      <c r="H572" s="150"/>
      <c r="I572" s="150"/>
    </row>
    <row r="573" spans="8:9" x14ac:dyDescent="0.25">
      <c r="H573" s="150"/>
      <c r="I573" s="150"/>
    </row>
    <row r="574" spans="8:9" x14ac:dyDescent="0.25">
      <c r="H574" s="150"/>
      <c r="I574" s="150"/>
    </row>
    <row r="575" spans="8:9" x14ac:dyDescent="0.25">
      <c r="H575" s="150"/>
      <c r="I575" s="150"/>
    </row>
    <row r="576" spans="8:9" x14ac:dyDescent="0.25">
      <c r="H576" s="150"/>
      <c r="I576" s="150"/>
    </row>
    <row r="577" spans="8:9" x14ac:dyDescent="0.25">
      <c r="H577" s="150"/>
      <c r="I577" s="150"/>
    </row>
    <row r="578" spans="8:9" x14ac:dyDescent="0.25">
      <c r="H578" s="150"/>
      <c r="I578" s="150"/>
    </row>
    <row r="579" spans="8:9" x14ac:dyDescent="0.25">
      <c r="H579" s="150"/>
      <c r="I579" s="150"/>
    </row>
    <row r="580" spans="8:9" x14ac:dyDescent="0.25">
      <c r="H580" s="150"/>
      <c r="I580" s="150"/>
    </row>
    <row r="581" spans="8:9" x14ac:dyDescent="0.25">
      <c r="H581" s="150"/>
      <c r="I581" s="150"/>
    </row>
    <row r="582" spans="8:9" x14ac:dyDescent="0.25">
      <c r="H582" s="150"/>
      <c r="I582" s="150"/>
    </row>
    <row r="583" spans="8:9" x14ac:dyDescent="0.25">
      <c r="H583" s="150"/>
      <c r="I583" s="150"/>
    </row>
    <row r="584" spans="8:9" x14ac:dyDescent="0.25">
      <c r="H584" s="150"/>
      <c r="I584" s="150"/>
    </row>
    <row r="585" spans="8:9" x14ac:dyDescent="0.25">
      <c r="H585" s="150"/>
      <c r="I585" s="150"/>
    </row>
    <row r="586" spans="8:9" x14ac:dyDescent="0.25">
      <c r="H586" s="150"/>
      <c r="I586" s="150"/>
    </row>
    <row r="587" spans="8:9" x14ac:dyDescent="0.25">
      <c r="H587" s="150"/>
      <c r="I587" s="150"/>
    </row>
    <row r="588" spans="8:9" x14ac:dyDescent="0.25">
      <c r="H588" s="150"/>
      <c r="I588" s="150"/>
    </row>
    <row r="589" spans="8:9" x14ac:dyDescent="0.25">
      <c r="H589" s="150"/>
      <c r="I589" s="150"/>
    </row>
    <row r="590" spans="8:9" x14ac:dyDescent="0.25">
      <c r="H590" s="150"/>
      <c r="I590" s="150"/>
    </row>
    <row r="591" spans="8:9" x14ac:dyDescent="0.25">
      <c r="H591" s="150"/>
      <c r="I591" s="150"/>
    </row>
    <row r="592" spans="8:9" x14ac:dyDescent="0.25">
      <c r="H592" s="150"/>
      <c r="I592" s="150"/>
    </row>
    <row r="593" spans="8:9" x14ac:dyDescent="0.25">
      <c r="H593" s="150"/>
      <c r="I593" s="150"/>
    </row>
    <row r="594" spans="8:9" x14ac:dyDescent="0.25">
      <c r="H594" s="150"/>
      <c r="I594" s="150"/>
    </row>
    <row r="595" spans="8:9" x14ac:dyDescent="0.25">
      <c r="H595" s="150"/>
      <c r="I595" s="150"/>
    </row>
    <row r="596" spans="8:9" x14ac:dyDescent="0.25">
      <c r="H596" s="150"/>
      <c r="I596" s="150"/>
    </row>
    <row r="597" spans="8:9" x14ac:dyDescent="0.25">
      <c r="H597" s="150"/>
      <c r="I597" s="150"/>
    </row>
    <row r="598" spans="8:9" x14ac:dyDescent="0.25">
      <c r="H598" s="150"/>
      <c r="I598" s="150"/>
    </row>
    <row r="599" spans="8:9" x14ac:dyDescent="0.25">
      <c r="H599" s="150"/>
      <c r="I599" s="150"/>
    </row>
    <row r="600" spans="8:9" x14ac:dyDescent="0.25">
      <c r="H600" s="150"/>
      <c r="I600" s="150"/>
    </row>
    <row r="601" spans="8:9" x14ac:dyDescent="0.25">
      <c r="H601" s="150"/>
      <c r="I601" s="150"/>
    </row>
    <row r="602" spans="8:9" x14ac:dyDescent="0.25">
      <c r="H602" s="150"/>
      <c r="I602" s="150"/>
    </row>
    <row r="603" spans="8:9" x14ac:dyDescent="0.25">
      <c r="H603" s="150"/>
      <c r="I603" s="150"/>
    </row>
    <row r="604" spans="8:9" x14ac:dyDescent="0.25">
      <c r="H604" s="150"/>
      <c r="I604" s="150"/>
    </row>
    <row r="605" spans="8:9" x14ac:dyDescent="0.25">
      <c r="H605" s="150"/>
      <c r="I605" s="150"/>
    </row>
    <row r="606" spans="8:9" x14ac:dyDescent="0.25">
      <c r="H606" s="150"/>
      <c r="I606" s="150"/>
    </row>
    <row r="607" spans="8:9" x14ac:dyDescent="0.25">
      <c r="H607" s="150"/>
      <c r="I607" s="150"/>
    </row>
    <row r="608" spans="8:9" x14ac:dyDescent="0.25">
      <c r="H608" s="150"/>
      <c r="I608" s="150"/>
    </row>
    <row r="609" spans="8:9" x14ac:dyDescent="0.25">
      <c r="H609" s="150"/>
      <c r="I609" s="150"/>
    </row>
    <row r="610" spans="8:9" x14ac:dyDescent="0.25">
      <c r="H610" s="150"/>
      <c r="I610" s="150"/>
    </row>
    <row r="611" spans="8:9" x14ac:dyDescent="0.25">
      <c r="H611" s="150"/>
      <c r="I611" s="150"/>
    </row>
    <row r="612" spans="8:9" x14ac:dyDescent="0.25">
      <c r="H612" s="150"/>
      <c r="I612" s="150"/>
    </row>
    <row r="613" spans="8:9" x14ac:dyDescent="0.25">
      <c r="H613" s="150"/>
      <c r="I613" s="150"/>
    </row>
    <row r="614" spans="8:9" x14ac:dyDescent="0.25">
      <c r="H614" s="150"/>
      <c r="I614" s="150"/>
    </row>
    <row r="615" spans="8:9" x14ac:dyDescent="0.25">
      <c r="H615" s="150"/>
      <c r="I615" s="150"/>
    </row>
    <row r="616" spans="8:9" x14ac:dyDescent="0.25">
      <c r="H616" s="150"/>
      <c r="I616" s="150"/>
    </row>
    <row r="617" spans="8:9" x14ac:dyDescent="0.25">
      <c r="H617" s="150"/>
      <c r="I617" s="150"/>
    </row>
    <row r="618" spans="8:9" x14ac:dyDescent="0.25">
      <c r="H618" s="150"/>
      <c r="I618" s="150"/>
    </row>
    <row r="619" spans="8:9" x14ac:dyDescent="0.25">
      <c r="H619" s="150"/>
      <c r="I619" s="150"/>
    </row>
    <row r="620" spans="8:9" x14ac:dyDescent="0.25">
      <c r="H620" s="150"/>
      <c r="I620" s="150"/>
    </row>
    <row r="621" spans="8:9" x14ac:dyDescent="0.25">
      <c r="H621" s="150"/>
      <c r="I621" s="150"/>
    </row>
    <row r="622" spans="8:9" x14ac:dyDescent="0.25">
      <c r="H622" s="150"/>
      <c r="I622" s="150"/>
    </row>
    <row r="623" spans="8:9" x14ac:dyDescent="0.25">
      <c r="H623" s="150"/>
      <c r="I623" s="150"/>
    </row>
    <row r="624" spans="8:9" x14ac:dyDescent="0.25">
      <c r="H624" s="150"/>
      <c r="I624" s="150"/>
    </row>
    <row r="625" spans="8:9" x14ac:dyDescent="0.25">
      <c r="H625" s="150"/>
      <c r="I625" s="150"/>
    </row>
    <row r="626" spans="8:9" x14ac:dyDescent="0.25">
      <c r="H626" s="150"/>
      <c r="I626" s="150"/>
    </row>
    <row r="627" spans="8:9" x14ac:dyDescent="0.25">
      <c r="H627" s="150"/>
      <c r="I627" s="150"/>
    </row>
    <row r="628" spans="8:9" x14ac:dyDescent="0.25">
      <c r="H628" s="150"/>
      <c r="I628" s="150"/>
    </row>
    <row r="629" spans="8:9" x14ac:dyDescent="0.25">
      <c r="H629" s="150"/>
      <c r="I629" s="150"/>
    </row>
    <row r="630" spans="8:9" x14ac:dyDescent="0.25">
      <c r="H630" s="150"/>
      <c r="I630" s="150"/>
    </row>
    <row r="631" spans="8:9" x14ac:dyDescent="0.25">
      <c r="H631" s="150"/>
      <c r="I631" s="150"/>
    </row>
    <row r="632" spans="8:9" x14ac:dyDescent="0.25">
      <c r="H632" s="150"/>
      <c r="I632" s="150"/>
    </row>
    <row r="633" spans="8:9" x14ac:dyDescent="0.25">
      <c r="H633" s="150"/>
      <c r="I633" s="150"/>
    </row>
    <row r="634" spans="8:9" x14ac:dyDescent="0.25">
      <c r="H634" s="150"/>
      <c r="I634" s="150"/>
    </row>
    <row r="635" spans="8:9" x14ac:dyDescent="0.25">
      <c r="H635" s="150"/>
      <c r="I635" s="150"/>
    </row>
    <row r="636" spans="8:9" x14ac:dyDescent="0.25">
      <c r="H636" s="150"/>
      <c r="I636" s="150"/>
    </row>
    <row r="637" spans="8:9" x14ac:dyDescent="0.25">
      <c r="H637" s="150"/>
      <c r="I637" s="150"/>
    </row>
    <row r="638" spans="8:9" x14ac:dyDescent="0.25">
      <c r="H638" s="150"/>
      <c r="I638" s="150"/>
    </row>
    <row r="639" spans="8:9" x14ac:dyDescent="0.25">
      <c r="H639" s="150"/>
      <c r="I639" s="150"/>
    </row>
    <row r="640" spans="8:9" x14ac:dyDescent="0.25">
      <c r="H640" s="150"/>
      <c r="I640" s="150"/>
    </row>
    <row r="641" spans="8:9" x14ac:dyDescent="0.25">
      <c r="H641" s="150"/>
      <c r="I641" s="150"/>
    </row>
    <row r="642" spans="8:9" x14ac:dyDescent="0.25">
      <c r="H642" s="150"/>
      <c r="I642" s="150"/>
    </row>
    <row r="643" spans="8:9" x14ac:dyDescent="0.25">
      <c r="H643" s="150"/>
      <c r="I643" s="150"/>
    </row>
    <row r="644" spans="8:9" x14ac:dyDescent="0.25">
      <c r="H644" s="150"/>
      <c r="I644" s="150"/>
    </row>
    <row r="645" spans="8:9" x14ac:dyDescent="0.25">
      <c r="H645" s="150"/>
      <c r="I645" s="150"/>
    </row>
    <row r="646" spans="8:9" x14ac:dyDescent="0.25">
      <c r="H646" s="150"/>
      <c r="I646" s="150"/>
    </row>
    <row r="647" spans="8:9" x14ac:dyDescent="0.25">
      <c r="H647" s="150"/>
      <c r="I647" s="150"/>
    </row>
    <row r="648" spans="8:9" x14ac:dyDescent="0.25">
      <c r="H648" s="150"/>
      <c r="I648" s="150"/>
    </row>
    <row r="649" spans="8:9" x14ac:dyDescent="0.25">
      <c r="H649" s="150"/>
      <c r="I649" s="150"/>
    </row>
    <row r="650" spans="8:9" x14ac:dyDescent="0.25">
      <c r="H650" s="150"/>
      <c r="I650" s="150"/>
    </row>
    <row r="651" spans="8:9" x14ac:dyDescent="0.25">
      <c r="H651" s="150"/>
      <c r="I651" s="150"/>
    </row>
    <row r="652" spans="8:9" x14ac:dyDescent="0.25">
      <c r="H652" s="150"/>
      <c r="I652" s="150"/>
    </row>
    <row r="653" spans="8:9" x14ac:dyDescent="0.25">
      <c r="H653" s="150"/>
      <c r="I653" s="150"/>
    </row>
    <row r="654" spans="8:9" x14ac:dyDescent="0.25">
      <c r="H654" s="150"/>
      <c r="I654" s="150"/>
    </row>
    <row r="655" spans="8:9" x14ac:dyDescent="0.25">
      <c r="H655" s="150"/>
      <c r="I655" s="150"/>
    </row>
    <row r="656" spans="8:9" x14ac:dyDescent="0.25">
      <c r="H656" s="150"/>
      <c r="I656" s="150"/>
    </row>
    <row r="657" spans="8:9" x14ac:dyDescent="0.25">
      <c r="H657" s="150"/>
      <c r="I657" s="150"/>
    </row>
    <row r="658" spans="8:9" x14ac:dyDescent="0.25">
      <c r="H658" s="150"/>
      <c r="I658" s="150"/>
    </row>
    <row r="659" spans="8:9" x14ac:dyDescent="0.25">
      <c r="H659" s="150"/>
      <c r="I659" s="150"/>
    </row>
    <row r="660" spans="8:9" x14ac:dyDescent="0.25">
      <c r="H660" s="150"/>
      <c r="I660" s="150"/>
    </row>
    <row r="661" spans="8:9" x14ac:dyDescent="0.25">
      <c r="H661" s="150"/>
      <c r="I661" s="150"/>
    </row>
    <row r="662" spans="8:9" x14ac:dyDescent="0.25">
      <c r="H662" s="150"/>
      <c r="I662" s="150"/>
    </row>
    <row r="663" spans="8:9" x14ac:dyDescent="0.25">
      <c r="H663" s="150"/>
      <c r="I663" s="150"/>
    </row>
    <row r="664" spans="8:9" x14ac:dyDescent="0.25">
      <c r="H664" s="150"/>
      <c r="I664" s="150"/>
    </row>
    <row r="665" spans="8:9" x14ac:dyDescent="0.25">
      <c r="H665" s="150"/>
      <c r="I665" s="150"/>
    </row>
    <row r="666" spans="8:9" x14ac:dyDescent="0.25">
      <c r="H666" s="150"/>
      <c r="I666" s="150"/>
    </row>
    <row r="667" spans="8:9" x14ac:dyDescent="0.25">
      <c r="H667" s="150"/>
      <c r="I667" s="150"/>
    </row>
    <row r="668" spans="8:9" x14ac:dyDescent="0.25">
      <c r="H668" s="150"/>
      <c r="I668" s="150"/>
    </row>
    <row r="669" spans="8:9" x14ac:dyDescent="0.25">
      <c r="H669" s="150"/>
      <c r="I669" s="150"/>
    </row>
    <row r="670" spans="8:9" x14ac:dyDescent="0.25">
      <c r="H670" s="150"/>
      <c r="I670" s="150"/>
    </row>
    <row r="671" spans="8:9" x14ac:dyDescent="0.25">
      <c r="H671" s="150"/>
      <c r="I671" s="150"/>
    </row>
    <row r="672" spans="8:9" x14ac:dyDescent="0.25">
      <c r="H672" s="150"/>
      <c r="I672" s="150"/>
    </row>
    <row r="673" spans="8:9" x14ac:dyDescent="0.25">
      <c r="H673" s="150"/>
      <c r="I673" s="150"/>
    </row>
    <row r="674" spans="8:9" x14ac:dyDescent="0.25">
      <c r="H674" s="150"/>
      <c r="I674" s="150"/>
    </row>
    <row r="675" spans="8:9" x14ac:dyDescent="0.25">
      <c r="H675" s="150"/>
      <c r="I675" s="150"/>
    </row>
    <row r="676" spans="8:9" x14ac:dyDescent="0.25">
      <c r="H676" s="150"/>
      <c r="I676" s="150"/>
    </row>
    <row r="677" spans="8:9" x14ac:dyDescent="0.25">
      <c r="H677" s="150"/>
      <c r="I677" s="150"/>
    </row>
    <row r="678" spans="8:9" x14ac:dyDescent="0.25">
      <c r="H678" s="150"/>
      <c r="I678" s="150"/>
    </row>
    <row r="679" spans="8:9" x14ac:dyDescent="0.25">
      <c r="H679" s="150"/>
      <c r="I679" s="150"/>
    </row>
    <row r="680" spans="8:9" x14ac:dyDescent="0.25">
      <c r="H680" s="150"/>
      <c r="I680" s="150"/>
    </row>
    <row r="681" spans="8:9" x14ac:dyDescent="0.25">
      <c r="H681" s="150"/>
      <c r="I681" s="150"/>
    </row>
    <row r="682" spans="8:9" x14ac:dyDescent="0.25">
      <c r="H682" s="150"/>
      <c r="I682" s="150"/>
    </row>
    <row r="683" spans="8:9" x14ac:dyDescent="0.25">
      <c r="H683" s="150"/>
      <c r="I683" s="150"/>
    </row>
    <row r="684" spans="8:9" x14ac:dyDescent="0.25">
      <c r="H684" s="150"/>
      <c r="I684" s="150"/>
    </row>
    <row r="685" spans="8:9" x14ac:dyDescent="0.25">
      <c r="H685" s="150"/>
      <c r="I685" s="150"/>
    </row>
    <row r="686" spans="8:9" x14ac:dyDescent="0.25">
      <c r="H686" s="150"/>
      <c r="I686" s="150"/>
    </row>
    <row r="687" spans="8:9" x14ac:dyDescent="0.25">
      <c r="H687" s="150"/>
      <c r="I687" s="150"/>
    </row>
    <row r="688" spans="8:9" x14ac:dyDescent="0.25">
      <c r="H688" s="150"/>
      <c r="I688" s="150"/>
    </row>
    <row r="689" spans="8:9" x14ac:dyDescent="0.25">
      <c r="H689" s="150"/>
      <c r="I689" s="150"/>
    </row>
    <row r="690" spans="8:9" x14ac:dyDescent="0.25">
      <c r="H690" s="150"/>
      <c r="I690" s="150"/>
    </row>
    <row r="691" spans="8:9" x14ac:dyDescent="0.25">
      <c r="H691" s="150"/>
      <c r="I691" s="150"/>
    </row>
    <row r="692" spans="8:9" x14ac:dyDescent="0.25">
      <c r="H692" s="150"/>
      <c r="I692" s="150"/>
    </row>
    <row r="693" spans="8:9" x14ac:dyDescent="0.25">
      <c r="H693" s="150"/>
      <c r="I693" s="150"/>
    </row>
    <row r="694" spans="8:9" x14ac:dyDescent="0.25">
      <c r="H694" s="150"/>
      <c r="I694" s="150"/>
    </row>
    <row r="695" spans="8:9" x14ac:dyDescent="0.25">
      <c r="H695" s="150"/>
      <c r="I695" s="150"/>
    </row>
    <row r="696" spans="8:9" x14ac:dyDescent="0.25">
      <c r="H696" s="150"/>
      <c r="I696" s="150"/>
    </row>
    <row r="697" spans="8:9" x14ac:dyDescent="0.25">
      <c r="H697" s="150"/>
      <c r="I697" s="150"/>
    </row>
    <row r="698" spans="8:9" x14ac:dyDescent="0.25">
      <c r="H698" s="150"/>
      <c r="I698" s="150"/>
    </row>
    <row r="699" spans="8:9" x14ac:dyDescent="0.25">
      <c r="H699" s="150"/>
      <c r="I699" s="150"/>
    </row>
    <row r="700" spans="8:9" x14ac:dyDescent="0.25">
      <c r="H700" s="150"/>
      <c r="I700" s="150"/>
    </row>
    <row r="701" spans="8:9" x14ac:dyDescent="0.25">
      <c r="H701" s="150"/>
      <c r="I701" s="150"/>
    </row>
    <row r="702" spans="8:9" x14ac:dyDescent="0.25">
      <c r="H702" s="150"/>
      <c r="I702" s="150"/>
    </row>
    <row r="703" spans="8:9" x14ac:dyDescent="0.25">
      <c r="H703" s="150"/>
      <c r="I703" s="150"/>
    </row>
    <row r="704" spans="8:9" x14ac:dyDescent="0.25">
      <c r="H704" s="150"/>
      <c r="I704" s="150"/>
    </row>
    <row r="705" spans="8:9" x14ac:dyDescent="0.25">
      <c r="H705" s="150"/>
      <c r="I705" s="150"/>
    </row>
    <row r="706" spans="8:9" x14ac:dyDescent="0.25">
      <c r="H706" s="150"/>
      <c r="I706" s="150"/>
    </row>
    <row r="707" spans="8:9" x14ac:dyDescent="0.25">
      <c r="H707" s="150"/>
      <c r="I707" s="150"/>
    </row>
    <row r="708" spans="8:9" x14ac:dyDescent="0.25">
      <c r="H708" s="150"/>
      <c r="I708" s="150"/>
    </row>
    <row r="709" spans="8:9" x14ac:dyDescent="0.25">
      <c r="H709" s="150"/>
      <c r="I709" s="150"/>
    </row>
    <row r="710" spans="8:9" x14ac:dyDescent="0.25">
      <c r="H710" s="150"/>
      <c r="I710" s="150"/>
    </row>
    <row r="711" spans="8:9" x14ac:dyDescent="0.25">
      <c r="H711" s="150"/>
      <c r="I711" s="150"/>
    </row>
    <row r="712" spans="8:9" x14ac:dyDescent="0.25">
      <c r="H712" s="150"/>
      <c r="I712" s="150"/>
    </row>
    <row r="713" spans="8:9" x14ac:dyDescent="0.25">
      <c r="H713" s="150"/>
      <c r="I713" s="150"/>
    </row>
    <row r="714" spans="8:9" x14ac:dyDescent="0.25">
      <c r="H714" s="150"/>
      <c r="I714" s="150"/>
    </row>
    <row r="715" spans="8:9" x14ac:dyDescent="0.25">
      <c r="H715" s="150"/>
      <c r="I715" s="150"/>
    </row>
    <row r="716" spans="8:9" x14ac:dyDescent="0.25">
      <c r="H716" s="150"/>
      <c r="I716" s="150"/>
    </row>
    <row r="717" spans="8:9" x14ac:dyDescent="0.25">
      <c r="H717" s="150"/>
      <c r="I717" s="150"/>
    </row>
    <row r="718" spans="8:9" x14ac:dyDescent="0.25">
      <c r="H718" s="150"/>
      <c r="I718" s="150"/>
    </row>
    <row r="719" spans="8:9" x14ac:dyDescent="0.25">
      <c r="H719" s="150"/>
      <c r="I719" s="150"/>
    </row>
    <row r="720" spans="8:9" x14ac:dyDescent="0.25">
      <c r="H720" s="150"/>
      <c r="I720" s="150"/>
    </row>
    <row r="721" spans="8:9" x14ac:dyDescent="0.25">
      <c r="H721" s="150"/>
      <c r="I721" s="150"/>
    </row>
    <row r="722" spans="8:9" x14ac:dyDescent="0.25">
      <c r="H722" s="150"/>
      <c r="I722" s="150"/>
    </row>
    <row r="723" spans="8:9" x14ac:dyDescent="0.25">
      <c r="H723" s="150"/>
      <c r="I723" s="150"/>
    </row>
    <row r="724" spans="8:9" x14ac:dyDescent="0.25">
      <c r="H724" s="150"/>
      <c r="I724" s="150"/>
    </row>
    <row r="725" spans="8:9" x14ac:dyDescent="0.25">
      <c r="H725" s="150"/>
      <c r="I725" s="150"/>
    </row>
    <row r="726" spans="8:9" x14ac:dyDescent="0.25">
      <c r="H726" s="150"/>
      <c r="I726" s="150"/>
    </row>
    <row r="727" spans="8:9" x14ac:dyDescent="0.25">
      <c r="H727" s="150"/>
      <c r="I727" s="150"/>
    </row>
    <row r="728" spans="8:9" x14ac:dyDescent="0.25">
      <c r="H728" s="150"/>
      <c r="I728" s="150"/>
    </row>
    <row r="729" spans="8:9" x14ac:dyDescent="0.25">
      <c r="H729" s="150"/>
      <c r="I729" s="150"/>
    </row>
    <row r="730" spans="8:9" x14ac:dyDescent="0.25">
      <c r="H730" s="150"/>
      <c r="I730" s="150"/>
    </row>
    <row r="731" spans="8:9" x14ac:dyDescent="0.25">
      <c r="H731" s="150"/>
      <c r="I731" s="150"/>
    </row>
    <row r="732" spans="8:9" x14ac:dyDescent="0.25">
      <c r="H732" s="150"/>
      <c r="I732" s="150"/>
    </row>
    <row r="733" spans="8:9" x14ac:dyDescent="0.25">
      <c r="H733" s="150"/>
      <c r="I733" s="150"/>
    </row>
    <row r="734" spans="8:9" x14ac:dyDescent="0.25">
      <c r="H734" s="150"/>
      <c r="I734" s="150"/>
    </row>
    <row r="735" spans="8:9" x14ac:dyDescent="0.25">
      <c r="H735" s="150"/>
      <c r="I735" s="150"/>
    </row>
    <row r="736" spans="8:9" x14ac:dyDescent="0.25">
      <c r="H736" s="150"/>
      <c r="I736" s="150"/>
    </row>
    <row r="737" spans="8:9" x14ac:dyDescent="0.25">
      <c r="H737" s="150"/>
      <c r="I737" s="150"/>
    </row>
    <row r="738" spans="8:9" x14ac:dyDescent="0.25">
      <c r="H738" s="150"/>
      <c r="I738" s="150"/>
    </row>
    <row r="739" spans="8:9" x14ac:dyDescent="0.25">
      <c r="H739" s="150"/>
      <c r="I739" s="150"/>
    </row>
    <row r="740" spans="8:9" x14ac:dyDescent="0.25">
      <c r="H740" s="150"/>
      <c r="I740" s="150"/>
    </row>
    <row r="741" spans="8:9" x14ac:dyDescent="0.25">
      <c r="H741" s="150"/>
      <c r="I741" s="150"/>
    </row>
    <row r="742" spans="8:9" x14ac:dyDescent="0.25">
      <c r="H742" s="150"/>
      <c r="I742" s="150"/>
    </row>
    <row r="743" spans="8:9" x14ac:dyDescent="0.25">
      <c r="H743" s="150"/>
      <c r="I743" s="150"/>
    </row>
    <row r="744" spans="8:9" x14ac:dyDescent="0.25">
      <c r="H744" s="150"/>
      <c r="I744" s="150"/>
    </row>
    <row r="745" spans="8:9" x14ac:dyDescent="0.25">
      <c r="H745" s="150"/>
      <c r="I745" s="150"/>
    </row>
    <row r="746" spans="8:9" x14ac:dyDescent="0.25">
      <c r="H746" s="150"/>
      <c r="I746" s="150"/>
    </row>
    <row r="747" spans="8:9" x14ac:dyDescent="0.25">
      <c r="H747" s="150"/>
      <c r="I747" s="150"/>
    </row>
    <row r="748" spans="8:9" x14ac:dyDescent="0.25">
      <c r="H748" s="150"/>
      <c r="I748" s="150"/>
    </row>
    <row r="749" spans="8:9" x14ac:dyDescent="0.25">
      <c r="H749" s="150"/>
      <c r="I749" s="150"/>
    </row>
    <row r="750" spans="8:9" x14ac:dyDescent="0.25">
      <c r="H750" s="150"/>
      <c r="I750" s="150"/>
    </row>
    <row r="751" spans="8:9" x14ac:dyDescent="0.25">
      <c r="H751" s="150"/>
      <c r="I751" s="150"/>
    </row>
    <row r="752" spans="8:9" x14ac:dyDescent="0.25">
      <c r="H752" s="150"/>
      <c r="I752" s="150"/>
    </row>
    <row r="753" spans="8:9" x14ac:dyDescent="0.25">
      <c r="H753" s="150"/>
      <c r="I753" s="150"/>
    </row>
    <row r="754" spans="8:9" x14ac:dyDescent="0.25">
      <c r="H754" s="150"/>
      <c r="I754" s="150"/>
    </row>
    <row r="755" spans="8:9" x14ac:dyDescent="0.25">
      <c r="H755" s="150"/>
      <c r="I755" s="150"/>
    </row>
    <row r="756" spans="8:9" x14ac:dyDescent="0.25">
      <c r="H756" s="150"/>
      <c r="I756" s="150"/>
    </row>
    <row r="757" spans="8:9" x14ac:dyDescent="0.25">
      <c r="H757" s="150"/>
      <c r="I757" s="150"/>
    </row>
    <row r="758" spans="8:9" x14ac:dyDescent="0.25">
      <c r="H758" s="150"/>
      <c r="I758" s="150"/>
    </row>
    <row r="759" spans="8:9" x14ac:dyDescent="0.25">
      <c r="H759" s="150"/>
      <c r="I759" s="150"/>
    </row>
    <row r="760" spans="8:9" x14ac:dyDescent="0.25">
      <c r="H760" s="150"/>
      <c r="I760" s="150"/>
    </row>
    <row r="761" spans="8:9" x14ac:dyDescent="0.25">
      <c r="H761" s="150"/>
      <c r="I761" s="150"/>
    </row>
    <row r="762" spans="8:9" x14ac:dyDescent="0.25">
      <c r="H762" s="150"/>
      <c r="I762" s="150"/>
    </row>
    <row r="763" spans="8:9" x14ac:dyDescent="0.25">
      <c r="H763" s="150"/>
      <c r="I763" s="150"/>
    </row>
    <row r="764" spans="8:9" x14ac:dyDescent="0.25">
      <c r="H764" s="150"/>
      <c r="I764" s="150"/>
    </row>
    <row r="765" spans="8:9" x14ac:dyDescent="0.25">
      <c r="H765" s="150"/>
      <c r="I765" s="150"/>
    </row>
    <row r="766" spans="8:9" x14ac:dyDescent="0.25">
      <c r="H766" s="150"/>
      <c r="I766" s="150"/>
    </row>
    <row r="767" spans="8:9" x14ac:dyDescent="0.25">
      <c r="H767" s="150"/>
      <c r="I767" s="150"/>
    </row>
    <row r="768" spans="8:9" x14ac:dyDescent="0.25">
      <c r="H768" s="150"/>
      <c r="I768" s="150"/>
    </row>
    <row r="769" spans="8:9" x14ac:dyDescent="0.25">
      <c r="H769" s="150"/>
      <c r="I769" s="150"/>
    </row>
    <row r="770" spans="8:9" x14ac:dyDescent="0.25">
      <c r="H770" s="150"/>
      <c r="I770" s="150"/>
    </row>
    <row r="771" spans="8:9" x14ac:dyDescent="0.25">
      <c r="H771" s="150"/>
      <c r="I771" s="150"/>
    </row>
    <row r="772" spans="8:9" x14ac:dyDescent="0.25">
      <c r="H772" s="150"/>
      <c r="I772" s="150"/>
    </row>
    <row r="773" spans="8:9" x14ac:dyDescent="0.25">
      <c r="H773" s="150"/>
      <c r="I773" s="150"/>
    </row>
    <row r="774" spans="8:9" x14ac:dyDescent="0.25">
      <c r="H774" s="150"/>
      <c r="I774" s="150"/>
    </row>
    <row r="775" spans="8:9" x14ac:dyDescent="0.25">
      <c r="H775" s="150"/>
      <c r="I775" s="150"/>
    </row>
    <row r="776" spans="8:9" x14ac:dyDescent="0.25">
      <c r="H776" s="150"/>
      <c r="I776" s="150"/>
    </row>
    <row r="777" spans="8:9" x14ac:dyDescent="0.25">
      <c r="H777" s="150"/>
      <c r="I777" s="150"/>
    </row>
    <row r="778" spans="8:9" x14ac:dyDescent="0.25">
      <c r="H778" s="150"/>
      <c r="I778" s="150"/>
    </row>
    <row r="779" spans="8:9" x14ac:dyDescent="0.25">
      <c r="H779" s="150"/>
      <c r="I779" s="150"/>
    </row>
    <row r="780" spans="8:9" x14ac:dyDescent="0.25">
      <c r="H780" s="150"/>
      <c r="I780" s="150"/>
    </row>
    <row r="781" spans="8:9" x14ac:dyDescent="0.25">
      <c r="H781" s="150"/>
      <c r="I781" s="150"/>
    </row>
    <row r="782" spans="8:9" x14ac:dyDescent="0.25">
      <c r="H782" s="150"/>
      <c r="I782" s="150"/>
    </row>
    <row r="783" spans="8:9" x14ac:dyDescent="0.25">
      <c r="H783" s="150"/>
      <c r="I783" s="150"/>
    </row>
    <row r="784" spans="8:9" x14ac:dyDescent="0.25">
      <c r="H784" s="150"/>
      <c r="I784" s="150"/>
    </row>
    <row r="785" spans="8:9" x14ac:dyDescent="0.25">
      <c r="H785" s="150"/>
      <c r="I785" s="150"/>
    </row>
    <row r="786" spans="8:9" x14ac:dyDescent="0.25">
      <c r="H786" s="150"/>
      <c r="I786" s="150"/>
    </row>
    <row r="787" spans="8:9" x14ac:dyDescent="0.25">
      <c r="H787" s="150"/>
      <c r="I787" s="150"/>
    </row>
    <row r="788" spans="8:9" x14ac:dyDescent="0.25">
      <c r="H788" s="150"/>
      <c r="I788" s="150"/>
    </row>
    <row r="789" spans="8:9" x14ac:dyDescent="0.25">
      <c r="H789" s="150"/>
      <c r="I789" s="150"/>
    </row>
    <row r="790" spans="8:9" x14ac:dyDescent="0.25">
      <c r="H790" s="150"/>
      <c r="I790" s="150"/>
    </row>
    <row r="791" spans="8:9" x14ac:dyDescent="0.25">
      <c r="H791" s="150"/>
      <c r="I791" s="150"/>
    </row>
    <row r="792" spans="8:9" x14ac:dyDescent="0.25">
      <c r="H792" s="150"/>
      <c r="I792" s="150"/>
    </row>
    <row r="793" spans="8:9" x14ac:dyDescent="0.25">
      <c r="H793" s="150"/>
      <c r="I793" s="150"/>
    </row>
    <row r="794" spans="8:9" x14ac:dyDescent="0.25">
      <c r="H794" s="150"/>
      <c r="I794" s="150"/>
    </row>
    <row r="795" spans="8:9" x14ac:dyDescent="0.25">
      <c r="H795" s="150"/>
      <c r="I795" s="150"/>
    </row>
    <row r="796" spans="8:9" x14ac:dyDescent="0.25">
      <c r="H796" s="150"/>
      <c r="I796" s="150"/>
    </row>
    <row r="797" spans="8:9" x14ac:dyDescent="0.25">
      <c r="H797" s="150"/>
      <c r="I797" s="150"/>
    </row>
    <row r="798" spans="8:9" x14ac:dyDescent="0.25">
      <c r="H798" s="150"/>
      <c r="I798" s="150"/>
    </row>
    <row r="799" spans="8:9" x14ac:dyDescent="0.25">
      <c r="H799" s="150"/>
      <c r="I799" s="150"/>
    </row>
    <row r="800" spans="8:9" x14ac:dyDescent="0.25">
      <c r="H800" s="150"/>
      <c r="I800" s="150"/>
    </row>
    <row r="801" spans="8:9" x14ac:dyDescent="0.25">
      <c r="H801" s="150"/>
      <c r="I801" s="150"/>
    </row>
    <row r="802" spans="8:9" x14ac:dyDescent="0.25">
      <c r="H802" s="150"/>
      <c r="I802" s="150"/>
    </row>
    <row r="803" spans="8:9" x14ac:dyDescent="0.25">
      <c r="H803" s="150"/>
      <c r="I803" s="150"/>
    </row>
    <row r="804" spans="8:9" x14ac:dyDescent="0.25">
      <c r="H804" s="150"/>
      <c r="I804" s="150"/>
    </row>
    <row r="805" spans="8:9" x14ac:dyDescent="0.25">
      <c r="H805" s="150"/>
      <c r="I805" s="150"/>
    </row>
    <row r="806" spans="8:9" x14ac:dyDescent="0.25">
      <c r="H806" s="150"/>
      <c r="I806" s="150"/>
    </row>
    <row r="807" spans="8:9" x14ac:dyDescent="0.25">
      <c r="H807" s="150"/>
      <c r="I807" s="150"/>
    </row>
    <row r="808" spans="8:9" x14ac:dyDescent="0.25">
      <c r="H808" s="150"/>
      <c r="I808" s="150"/>
    </row>
    <row r="809" spans="8:9" x14ac:dyDescent="0.25">
      <c r="H809" s="150"/>
      <c r="I809" s="150"/>
    </row>
    <row r="810" spans="8:9" x14ac:dyDescent="0.25">
      <c r="H810" s="150"/>
      <c r="I810" s="150"/>
    </row>
    <row r="811" spans="8:9" x14ac:dyDescent="0.25">
      <c r="H811" s="150"/>
      <c r="I811" s="150"/>
    </row>
    <row r="812" spans="8:9" x14ac:dyDescent="0.25">
      <c r="H812" s="150"/>
      <c r="I812" s="150"/>
    </row>
    <row r="813" spans="8:9" x14ac:dyDescent="0.25">
      <c r="H813" s="150"/>
      <c r="I813" s="150"/>
    </row>
    <row r="814" spans="8:9" x14ac:dyDescent="0.25">
      <c r="H814" s="150"/>
      <c r="I814" s="150"/>
    </row>
    <row r="815" spans="8:9" x14ac:dyDescent="0.25">
      <c r="H815" s="150"/>
      <c r="I815" s="150"/>
    </row>
    <row r="816" spans="8:9" x14ac:dyDescent="0.25">
      <c r="H816" s="150"/>
      <c r="I816" s="150"/>
    </row>
    <row r="817" spans="8:9" x14ac:dyDescent="0.25">
      <c r="H817" s="150"/>
      <c r="I817" s="150"/>
    </row>
    <row r="818" spans="8:9" x14ac:dyDescent="0.25">
      <c r="H818" s="150"/>
      <c r="I818" s="150"/>
    </row>
    <row r="819" spans="8:9" x14ac:dyDescent="0.25">
      <c r="H819" s="150"/>
      <c r="I819" s="150"/>
    </row>
    <row r="820" spans="8:9" x14ac:dyDescent="0.25">
      <c r="H820" s="150"/>
      <c r="I820" s="150"/>
    </row>
    <row r="821" spans="8:9" x14ac:dyDescent="0.25">
      <c r="H821" s="150"/>
      <c r="I821" s="150"/>
    </row>
    <row r="822" spans="8:9" x14ac:dyDescent="0.25">
      <c r="H822" s="150"/>
      <c r="I822" s="150"/>
    </row>
    <row r="823" spans="8:9" x14ac:dyDescent="0.25">
      <c r="H823" s="150"/>
      <c r="I823" s="150"/>
    </row>
    <row r="824" spans="8:9" x14ac:dyDescent="0.25">
      <c r="H824" s="150"/>
      <c r="I824" s="150"/>
    </row>
    <row r="825" spans="8:9" x14ac:dyDescent="0.25">
      <c r="H825" s="150"/>
      <c r="I825" s="150"/>
    </row>
    <row r="826" spans="8:9" x14ac:dyDescent="0.25">
      <c r="H826" s="150"/>
      <c r="I826" s="150"/>
    </row>
    <row r="827" spans="8:9" x14ac:dyDescent="0.25">
      <c r="H827" s="150"/>
      <c r="I827" s="150"/>
    </row>
    <row r="828" spans="8:9" x14ac:dyDescent="0.25">
      <c r="H828" s="150"/>
      <c r="I828" s="150"/>
    </row>
    <row r="829" spans="8:9" x14ac:dyDescent="0.25">
      <c r="H829" s="150"/>
      <c r="I829" s="150"/>
    </row>
    <row r="830" spans="8:9" x14ac:dyDescent="0.25">
      <c r="H830" s="150"/>
      <c r="I830" s="150"/>
    </row>
    <row r="831" spans="8:9" x14ac:dyDescent="0.25">
      <c r="H831" s="150"/>
      <c r="I831" s="150"/>
    </row>
    <row r="832" spans="8:9" x14ac:dyDescent="0.25">
      <c r="H832" s="150"/>
      <c r="I832" s="150"/>
    </row>
    <row r="833" spans="8:9" x14ac:dyDescent="0.25">
      <c r="H833" s="150"/>
      <c r="I833" s="150"/>
    </row>
    <row r="834" spans="8:9" x14ac:dyDescent="0.25">
      <c r="H834" s="150"/>
      <c r="I834" s="150"/>
    </row>
    <row r="835" spans="8:9" x14ac:dyDescent="0.25">
      <c r="H835" s="150"/>
      <c r="I835" s="150"/>
    </row>
    <row r="836" spans="8:9" x14ac:dyDescent="0.25">
      <c r="H836" s="150"/>
      <c r="I836" s="150"/>
    </row>
    <row r="837" spans="8:9" x14ac:dyDescent="0.25">
      <c r="H837" s="150"/>
      <c r="I837" s="150"/>
    </row>
    <row r="838" spans="8:9" x14ac:dyDescent="0.25">
      <c r="H838" s="150"/>
      <c r="I838" s="150"/>
    </row>
    <row r="839" spans="8:9" x14ac:dyDescent="0.25">
      <c r="H839" s="150"/>
      <c r="I839" s="150"/>
    </row>
    <row r="840" spans="8:9" x14ac:dyDescent="0.25">
      <c r="H840" s="150"/>
      <c r="I840" s="150"/>
    </row>
    <row r="841" spans="8:9" x14ac:dyDescent="0.25">
      <c r="H841" s="150"/>
      <c r="I841" s="150"/>
    </row>
    <row r="842" spans="8:9" x14ac:dyDescent="0.25">
      <c r="H842" s="150"/>
      <c r="I842" s="150"/>
    </row>
    <row r="843" spans="8:9" x14ac:dyDescent="0.25">
      <c r="H843" s="150"/>
      <c r="I843" s="150"/>
    </row>
    <row r="844" spans="8:9" x14ac:dyDescent="0.25">
      <c r="H844" s="150"/>
      <c r="I844" s="150"/>
    </row>
    <row r="845" spans="8:9" x14ac:dyDescent="0.25">
      <c r="H845" s="150"/>
      <c r="I845" s="150"/>
    </row>
    <row r="846" spans="8:9" x14ac:dyDescent="0.25">
      <c r="H846" s="150"/>
      <c r="I846" s="150"/>
    </row>
    <row r="847" spans="8:9" x14ac:dyDescent="0.25">
      <c r="H847" s="150"/>
      <c r="I847" s="150"/>
    </row>
    <row r="848" spans="8:9" x14ac:dyDescent="0.25">
      <c r="H848" s="150"/>
      <c r="I848" s="150"/>
    </row>
    <row r="849" spans="8:9" x14ac:dyDescent="0.25">
      <c r="H849" s="150"/>
      <c r="I849" s="150"/>
    </row>
    <row r="850" spans="8:9" x14ac:dyDescent="0.25">
      <c r="H850" s="150"/>
      <c r="I850" s="150"/>
    </row>
    <row r="851" spans="8:9" x14ac:dyDescent="0.25">
      <c r="H851" s="150"/>
      <c r="I851" s="150"/>
    </row>
    <row r="852" spans="8:9" x14ac:dyDescent="0.25">
      <c r="H852" s="150"/>
      <c r="I852" s="150"/>
    </row>
    <row r="853" spans="8:9" x14ac:dyDescent="0.25">
      <c r="H853" s="150"/>
      <c r="I853" s="150"/>
    </row>
    <row r="854" spans="8:9" x14ac:dyDescent="0.25">
      <c r="H854" s="150"/>
      <c r="I854" s="150"/>
    </row>
    <row r="855" spans="8:9" x14ac:dyDescent="0.25">
      <c r="H855" s="150"/>
      <c r="I855" s="150"/>
    </row>
    <row r="856" spans="8:9" x14ac:dyDescent="0.25">
      <c r="H856" s="150"/>
      <c r="I856" s="150"/>
    </row>
    <row r="857" spans="8:9" x14ac:dyDescent="0.25">
      <c r="H857" s="150"/>
      <c r="I857" s="150"/>
    </row>
    <row r="858" spans="8:9" x14ac:dyDescent="0.25">
      <c r="H858" s="150"/>
      <c r="I858" s="150"/>
    </row>
    <row r="859" spans="8:9" x14ac:dyDescent="0.25">
      <c r="H859" s="150"/>
      <c r="I859" s="150"/>
    </row>
    <row r="860" spans="8:9" x14ac:dyDescent="0.25">
      <c r="H860" s="150"/>
      <c r="I860" s="150"/>
    </row>
    <row r="861" spans="8:9" x14ac:dyDescent="0.25">
      <c r="H861" s="150"/>
      <c r="I861" s="150"/>
    </row>
    <row r="862" spans="8:9" x14ac:dyDescent="0.25">
      <c r="H862" s="150"/>
      <c r="I862" s="150"/>
    </row>
    <row r="863" spans="8:9" x14ac:dyDescent="0.25">
      <c r="H863" s="150"/>
      <c r="I863" s="150"/>
    </row>
    <row r="864" spans="8:9" x14ac:dyDescent="0.25">
      <c r="H864" s="150"/>
      <c r="I864" s="150"/>
    </row>
    <row r="865" spans="8:9" x14ac:dyDescent="0.25">
      <c r="H865" s="150"/>
      <c r="I865" s="150"/>
    </row>
    <row r="866" spans="8:9" x14ac:dyDescent="0.25">
      <c r="H866" s="150"/>
      <c r="I866" s="150"/>
    </row>
    <row r="867" spans="8:9" x14ac:dyDescent="0.25">
      <c r="H867" s="150"/>
      <c r="I867" s="150"/>
    </row>
    <row r="868" spans="8:9" x14ac:dyDescent="0.25">
      <c r="H868" s="150"/>
      <c r="I868" s="150"/>
    </row>
    <row r="869" spans="8:9" x14ac:dyDescent="0.25">
      <c r="H869" s="150"/>
      <c r="I869" s="150"/>
    </row>
    <row r="870" spans="8:9" x14ac:dyDescent="0.25">
      <c r="H870" s="150"/>
      <c r="I870" s="150"/>
    </row>
    <row r="871" spans="8:9" x14ac:dyDescent="0.25">
      <c r="H871" s="150"/>
      <c r="I871" s="150"/>
    </row>
    <row r="872" spans="8:9" x14ac:dyDescent="0.25">
      <c r="H872" s="150"/>
      <c r="I872" s="150"/>
    </row>
    <row r="873" spans="8:9" x14ac:dyDescent="0.25">
      <c r="H873" s="150"/>
      <c r="I873" s="150"/>
    </row>
    <row r="874" spans="8:9" x14ac:dyDescent="0.25">
      <c r="H874" s="150"/>
      <c r="I874" s="150"/>
    </row>
    <row r="875" spans="8:9" x14ac:dyDescent="0.25">
      <c r="H875" s="150"/>
      <c r="I875" s="150"/>
    </row>
    <row r="876" spans="8:9" x14ac:dyDescent="0.25">
      <c r="H876" s="150"/>
      <c r="I876" s="150"/>
    </row>
    <row r="877" spans="8:9" x14ac:dyDescent="0.25">
      <c r="H877" s="150"/>
      <c r="I877" s="150"/>
    </row>
    <row r="878" spans="8:9" x14ac:dyDescent="0.25">
      <c r="H878" s="150"/>
      <c r="I878" s="150"/>
    </row>
    <row r="879" spans="8:9" x14ac:dyDescent="0.25">
      <c r="H879" s="150"/>
      <c r="I879" s="150"/>
    </row>
    <row r="880" spans="8:9" x14ac:dyDescent="0.25">
      <c r="H880" s="150"/>
      <c r="I880" s="150"/>
    </row>
    <row r="881" spans="8:9" x14ac:dyDescent="0.25">
      <c r="H881" s="150"/>
      <c r="I881" s="150"/>
    </row>
    <row r="882" spans="8:9" x14ac:dyDescent="0.25">
      <c r="H882" s="150"/>
      <c r="I882" s="150"/>
    </row>
    <row r="883" spans="8:9" x14ac:dyDescent="0.25">
      <c r="H883" s="150"/>
      <c r="I883" s="150"/>
    </row>
    <row r="884" spans="8:9" x14ac:dyDescent="0.25">
      <c r="H884" s="150"/>
      <c r="I884" s="150"/>
    </row>
    <row r="885" spans="8:9" x14ac:dyDescent="0.25">
      <c r="H885" s="150"/>
      <c r="I885" s="150"/>
    </row>
    <row r="886" spans="8:9" x14ac:dyDescent="0.25">
      <c r="H886" s="150"/>
      <c r="I886" s="150"/>
    </row>
    <row r="887" spans="8:9" x14ac:dyDescent="0.25">
      <c r="H887" s="150"/>
      <c r="I887" s="150"/>
    </row>
    <row r="888" spans="8:9" x14ac:dyDescent="0.25">
      <c r="H888" s="150"/>
      <c r="I888" s="150"/>
    </row>
    <row r="889" spans="8:9" x14ac:dyDescent="0.25">
      <c r="H889" s="150"/>
      <c r="I889" s="150"/>
    </row>
    <row r="890" spans="8:9" x14ac:dyDescent="0.25">
      <c r="H890" s="150"/>
      <c r="I890" s="150"/>
    </row>
    <row r="891" spans="8:9" x14ac:dyDescent="0.25">
      <c r="H891" s="150"/>
      <c r="I891" s="150"/>
    </row>
    <row r="892" spans="8:9" x14ac:dyDescent="0.25">
      <c r="H892" s="150"/>
      <c r="I892" s="150"/>
    </row>
    <row r="893" spans="8:9" x14ac:dyDescent="0.25">
      <c r="H893" s="150"/>
      <c r="I893" s="150"/>
    </row>
    <row r="894" spans="8:9" x14ac:dyDescent="0.25">
      <c r="H894" s="150"/>
      <c r="I894" s="150"/>
    </row>
    <row r="895" spans="8:9" x14ac:dyDescent="0.25">
      <c r="H895" s="150"/>
      <c r="I895" s="150"/>
    </row>
    <row r="896" spans="8:9" x14ac:dyDescent="0.25">
      <c r="H896" s="150"/>
      <c r="I896" s="150"/>
    </row>
    <row r="897" spans="8:9" x14ac:dyDescent="0.25">
      <c r="H897" s="150"/>
      <c r="I897" s="150"/>
    </row>
    <row r="898" spans="8:9" x14ac:dyDescent="0.25">
      <c r="H898" s="150"/>
      <c r="I898" s="150"/>
    </row>
    <row r="899" spans="8:9" x14ac:dyDescent="0.25">
      <c r="H899" s="150"/>
      <c r="I899" s="150"/>
    </row>
    <row r="900" spans="8:9" x14ac:dyDescent="0.25">
      <c r="H900" s="150"/>
      <c r="I900" s="150"/>
    </row>
    <row r="901" spans="8:9" x14ac:dyDescent="0.25">
      <c r="H901" s="150"/>
      <c r="I901" s="150"/>
    </row>
    <row r="902" spans="8:9" x14ac:dyDescent="0.25">
      <c r="H902" s="150"/>
      <c r="I902" s="150"/>
    </row>
    <row r="903" spans="8:9" x14ac:dyDescent="0.25">
      <c r="H903" s="150"/>
      <c r="I903" s="150"/>
    </row>
    <row r="904" spans="8:9" x14ac:dyDescent="0.25">
      <c r="H904" s="150"/>
      <c r="I904" s="150"/>
    </row>
    <row r="905" spans="8:9" x14ac:dyDescent="0.25">
      <c r="H905" s="150"/>
      <c r="I905" s="150"/>
    </row>
    <row r="906" spans="8:9" x14ac:dyDescent="0.25">
      <c r="H906" s="150"/>
      <c r="I906" s="150"/>
    </row>
    <row r="907" spans="8:9" x14ac:dyDescent="0.25">
      <c r="H907" s="150"/>
      <c r="I907" s="150"/>
    </row>
    <row r="908" spans="8:9" x14ac:dyDescent="0.25">
      <c r="H908" s="150"/>
      <c r="I908" s="150"/>
    </row>
    <row r="909" spans="8:9" x14ac:dyDescent="0.25">
      <c r="H909" s="150"/>
      <c r="I909" s="150"/>
    </row>
    <row r="910" spans="8:9" x14ac:dyDescent="0.25">
      <c r="H910" s="150"/>
      <c r="I910" s="150"/>
    </row>
    <row r="911" spans="8:9" x14ac:dyDescent="0.25">
      <c r="H911" s="150"/>
      <c r="I911" s="150"/>
    </row>
    <row r="912" spans="8:9" x14ac:dyDescent="0.25">
      <c r="H912" s="150"/>
      <c r="I912" s="150"/>
    </row>
    <row r="913" spans="8:9" x14ac:dyDescent="0.25">
      <c r="H913" s="150"/>
      <c r="I913" s="150"/>
    </row>
    <row r="914" spans="8:9" x14ac:dyDescent="0.25">
      <c r="H914" s="150"/>
      <c r="I914" s="150"/>
    </row>
    <row r="915" spans="8:9" x14ac:dyDescent="0.25">
      <c r="H915" s="150"/>
      <c r="I915" s="150"/>
    </row>
    <row r="916" spans="8:9" x14ac:dyDescent="0.25">
      <c r="H916" s="150"/>
      <c r="I916" s="150"/>
    </row>
    <row r="917" spans="8:9" x14ac:dyDescent="0.25">
      <c r="H917" s="150"/>
      <c r="I917" s="150"/>
    </row>
    <row r="918" spans="8:9" x14ac:dyDescent="0.25">
      <c r="H918" s="150"/>
      <c r="I918" s="150"/>
    </row>
    <row r="919" spans="8:9" x14ac:dyDescent="0.25">
      <c r="H919" s="150"/>
      <c r="I919" s="150"/>
    </row>
    <row r="920" spans="8:9" x14ac:dyDescent="0.25">
      <c r="H920" s="150"/>
      <c r="I920" s="150"/>
    </row>
    <row r="921" spans="8:9" x14ac:dyDescent="0.25">
      <c r="H921" s="150"/>
      <c r="I921" s="150"/>
    </row>
    <row r="922" spans="8:9" x14ac:dyDescent="0.25">
      <c r="H922" s="150"/>
      <c r="I922" s="150"/>
    </row>
    <row r="923" spans="8:9" x14ac:dyDescent="0.25">
      <c r="H923" s="150"/>
      <c r="I923" s="150"/>
    </row>
    <row r="924" spans="8:9" x14ac:dyDescent="0.25">
      <c r="H924" s="150"/>
      <c r="I924" s="150"/>
    </row>
    <row r="925" spans="8:9" x14ac:dyDescent="0.25">
      <c r="H925" s="150"/>
      <c r="I925" s="150"/>
    </row>
    <row r="926" spans="8:9" x14ac:dyDescent="0.25">
      <c r="H926" s="150"/>
      <c r="I926" s="150"/>
    </row>
    <row r="927" spans="8:9" x14ac:dyDescent="0.25">
      <c r="H927" s="150"/>
      <c r="I927" s="150"/>
    </row>
    <row r="928" spans="8:9" x14ac:dyDescent="0.25">
      <c r="H928" s="150"/>
      <c r="I928" s="150"/>
    </row>
    <row r="929" spans="8:9" x14ac:dyDescent="0.25">
      <c r="H929" s="150"/>
      <c r="I929" s="150"/>
    </row>
    <row r="930" spans="8:9" x14ac:dyDescent="0.25">
      <c r="H930" s="150"/>
      <c r="I930" s="150"/>
    </row>
    <row r="931" spans="8:9" x14ac:dyDescent="0.25">
      <c r="H931" s="150"/>
      <c r="I931" s="150"/>
    </row>
    <row r="932" spans="8:9" x14ac:dyDescent="0.25">
      <c r="H932" s="150"/>
      <c r="I932" s="150"/>
    </row>
    <row r="933" spans="8:9" x14ac:dyDescent="0.25">
      <c r="H933" s="150"/>
      <c r="I933" s="150"/>
    </row>
    <row r="934" spans="8:9" x14ac:dyDescent="0.25">
      <c r="H934" s="150"/>
      <c r="I934" s="150"/>
    </row>
    <row r="935" spans="8:9" x14ac:dyDescent="0.25">
      <c r="H935" s="150"/>
      <c r="I935" s="150"/>
    </row>
    <row r="936" spans="8:9" x14ac:dyDescent="0.25">
      <c r="H936" s="150"/>
      <c r="I936" s="150"/>
    </row>
    <row r="937" spans="8:9" x14ac:dyDescent="0.25">
      <c r="H937" s="150"/>
      <c r="I937" s="150"/>
    </row>
    <row r="938" spans="8:9" x14ac:dyDescent="0.25">
      <c r="H938" s="150"/>
      <c r="I938" s="150"/>
    </row>
    <row r="939" spans="8:9" x14ac:dyDescent="0.25">
      <c r="H939" s="150"/>
      <c r="I939" s="150"/>
    </row>
    <row r="940" spans="8:9" x14ac:dyDescent="0.25">
      <c r="H940" s="150"/>
      <c r="I940" s="150"/>
    </row>
    <row r="941" spans="8:9" x14ac:dyDescent="0.25">
      <c r="H941" s="150"/>
      <c r="I941" s="150"/>
    </row>
    <row r="942" spans="8:9" x14ac:dyDescent="0.25">
      <c r="H942" s="150"/>
      <c r="I942" s="150"/>
    </row>
    <row r="943" spans="8:9" x14ac:dyDescent="0.25">
      <c r="H943" s="150"/>
      <c r="I943" s="150"/>
    </row>
    <row r="944" spans="8:9" x14ac:dyDescent="0.25">
      <c r="H944" s="150"/>
      <c r="I944" s="150"/>
    </row>
    <row r="945" spans="8:9" x14ac:dyDescent="0.25">
      <c r="H945" s="150"/>
      <c r="I945" s="150"/>
    </row>
    <row r="946" spans="8:9" x14ac:dyDescent="0.25">
      <c r="H946" s="150"/>
      <c r="I946" s="150"/>
    </row>
    <row r="947" spans="8:9" x14ac:dyDescent="0.25">
      <c r="H947" s="150"/>
      <c r="I947" s="150"/>
    </row>
    <row r="948" spans="8:9" x14ac:dyDescent="0.25">
      <c r="H948" s="150"/>
      <c r="I948" s="150"/>
    </row>
    <row r="949" spans="8:9" x14ac:dyDescent="0.25">
      <c r="H949" s="150"/>
      <c r="I949" s="150"/>
    </row>
    <row r="950" spans="8:9" x14ac:dyDescent="0.25">
      <c r="H950" s="150"/>
      <c r="I950" s="150"/>
    </row>
    <row r="951" spans="8:9" x14ac:dyDescent="0.25">
      <c r="H951" s="150"/>
      <c r="I951" s="150"/>
    </row>
    <row r="952" spans="8:9" x14ac:dyDescent="0.25">
      <c r="H952" s="150"/>
      <c r="I952" s="150"/>
    </row>
    <row r="953" spans="8:9" x14ac:dyDescent="0.25">
      <c r="H953" s="150"/>
      <c r="I953" s="150"/>
    </row>
    <row r="954" spans="8:9" x14ac:dyDescent="0.25">
      <c r="H954" s="150"/>
      <c r="I954" s="150"/>
    </row>
    <row r="955" spans="8:9" x14ac:dyDescent="0.25">
      <c r="H955" s="150"/>
      <c r="I955" s="150"/>
    </row>
    <row r="956" spans="8:9" x14ac:dyDescent="0.25">
      <c r="H956" s="150"/>
      <c r="I956" s="150"/>
    </row>
    <row r="957" spans="8:9" x14ac:dyDescent="0.25">
      <c r="H957" s="150"/>
      <c r="I957" s="150"/>
    </row>
    <row r="958" spans="8:9" x14ac:dyDescent="0.25">
      <c r="H958" s="150"/>
      <c r="I958" s="150"/>
    </row>
    <row r="959" spans="8:9" x14ac:dyDescent="0.25">
      <c r="H959" s="150"/>
      <c r="I959" s="150"/>
    </row>
    <row r="960" spans="8:9" x14ac:dyDescent="0.25">
      <c r="H960" s="150"/>
      <c r="I960" s="150"/>
    </row>
    <row r="961" spans="8:9" x14ac:dyDescent="0.25">
      <c r="H961" s="150"/>
      <c r="I961" s="150"/>
    </row>
    <row r="962" spans="8:9" x14ac:dyDescent="0.25">
      <c r="H962" s="150"/>
      <c r="I962" s="150"/>
    </row>
    <row r="963" spans="8:9" x14ac:dyDescent="0.25">
      <c r="H963" s="150"/>
      <c r="I963" s="150"/>
    </row>
    <row r="964" spans="8:9" x14ac:dyDescent="0.25">
      <c r="H964" s="150"/>
      <c r="I964" s="150"/>
    </row>
    <row r="965" spans="8:9" x14ac:dyDescent="0.25">
      <c r="H965" s="150"/>
      <c r="I965" s="150"/>
    </row>
    <row r="966" spans="8:9" x14ac:dyDescent="0.25">
      <c r="H966" s="150"/>
      <c r="I966" s="150"/>
    </row>
    <row r="967" spans="8:9" x14ac:dyDescent="0.25">
      <c r="H967" s="150"/>
      <c r="I967" s="150"/>
    </row>
    <row r="968" spans="8:9" x14ac:dyDescent="0.25">
      <c r="H968" s="150"/>
      <c r="I968" s="150"/>
    </row>
    <row r="969" spans="8:9" x14ac:dyDescent="0.25">
      <c r="H969" s="150"/>
      <c r="I969" s="150"/>
    </row>
    <row r="970" spans="8:9" x14ac:dyDescent="0.25">
      <c r="H970" s="150"/>
      <c r="I970" s="150"/>
    </row>
    <row r="971" spans="8:9" x14ac:dyDescent="0.25">
      <c r="H971" s="150"/>
      <c r="I971" s="150"/>
    </row>
    <row r="972" spans="8:9" x14ac:dyDescent="0.25">
      <c r="H972" s="150"/>
      <c r="I972" s="150"/>
    </row>
    <row r="973" spans="8:9" x14ac:dyDescent="0.25">
      <c r="H973" s="150"/>
      <c r="I973" s="150"/>
    </row>
    <row r="974" spans="8:9" x14ac:dyDescent="0.25">
      <c r="H974" s="150"/>
      <c r="I974" s="150"/>
    </row>
    <row r="975" spans="8:9" x14ac:dyDescent="0.25">
      <c r="H975" s="150"/>
      <c r="I975" s="150"/>
    </row>
    <row r="976" spans="8:9" x14ac:dyDescent="0.25">
      <c r="H976" s="150"/>
      <c r="I976" s="150"/>
    </row>
    <row r="977" spans="8:9" x14ac:dyDescent="0.25">
      <c r="H977" s="150"/>
      <c r="I977" s="150"/>
    </row>
    <row r="978" spans="8:9" x14ac:dyDescent="0.25">
      <c r="H978" s="150"/>
      <c r="I978" s="150"/>
    </row>
    <row r="979" spans="8:9" x14ac:dyDescent="0.25">
      <c r="H979" s="150"/>
      <c r="I979" s="150"/>
    </row>
    <row r="980" spans="8:9" x14ac:dyDescent="0.25">
      <c r="H980" s="150"/>
      <c r="I980" s="150"/>
    </row>
    <row r="981" spans="8:9" x14ac:dyDescent="0.25">
      <c r="H981" s="150"/>
      <c r="I981" s="150"/>
    </row>
    <row r="982" spans="8:9" x14ac:dyDescent="0.25">
      <c r="H982" s="150"/>
      <c r="I982" s="150"/>
    </row>
    <row r="983" spans="8:9" x14ac:dyDescent="0.25">
      <c r="H983" s="150"/>
      <c r="I983" s="150"/>
    </row>
    <row r="984" spans="8:9" x14ac:dyDescent="0.25">
      <c r="H984" s="150"/>
      <c r="I984" s="150"/>
    </row>
    <row r="985" spans="8:9" x14ac:dyDescent="0.25">
      <c r="H985" s="150"/>
      <c r="I985" s="150"/>
    </row>
    <row r="986" spans="8:9" x14ac:dyDescent="0.25">
      <c r="H986" s="150"/>
      <c r="I986" s="150"/>
    </row>
    <row r="987" spans="8:9" x14ac:dyDescent="0.25">
      <c r="H987" s="150"/>
      <c r="I987" s="150"/>
    </row>
    <row r="988" spans="8:9" x14ac:dyDescent="0.25">
      <c r="H988" s="150"/>
      <c r="I988" s="150"/>
    </row>
    <row r="989" spans="8:9" x14ac:dyDescent="0.25">
      <c r="H989" s="150"/>
      <c r="I989" s="150"/>
    </row>
    <row r="990" spans="8:9" x14ac:dyDescent="0.25">
      <c r="H990" s="150"/>
      <c r="I990" s="150"/>
    </row>
    <row r="991" spans="8:9" x14ac:dyDescent="0.25">
      <c r="H991" s="150"/>
      <c r="I991" s="150"/>
    </row>
    <row r="992" spans="8:9" x14ac:dyDescent="0.25">
      <c r="H992" s="150"/>
      <c r="I992" s="150"/>
    </row>
    <row r="993" spans="8:9" x14ac:dyDescent="0.25">
      <c r="H993" s="150"/>
      <c r="I993" s="150"/>
    </row>
    <row r="994" spans="8:9" x14ac:dyDescent="0.25">
      <c r="H994" s="150"/>
      <c r="I994" s="150"/>
    </row>
    <row r="995" spans="8:9" x14ac:dyDescent="0.25">
      <c r="H995" s="150"/>
      <c r="I995" s="150"/>
    </row>
    <row r="996" spans="8:9" x14ac:dyDescent="0.25">
      <c r="H996" s="150"/>
      <c r="I996" s="150"/>
    </row>
    <row r="997" spans="8:9" x14ac:dyDescent="0.25">
      <c r="H997" s="150"/>
      <c r="I997" s="150"/>
    </row>
    <row r="998" spans="8:9" x14ac:dyDescent="0.25">
      <c r="H998" s="150"/>
      <c r="I998" s="150"/>
    </row>
    <row r="999" spans="8:9" x14ac:dyDescent="0.25">
      <c r="H999" s="150"/>
      <c r="I999" s="150"/>
    </row>
    <row r="1000" spans="8:9" x14ac:dyDescent="0.25">
      <c r="H1000" s="150"/>
      <c r="I1000" s="150"/>
    </row>
    <row r="1001" spans="8:9" x14ac:dyDescent="0.25">
      <c r="H1001" s="150"/>
      <c r="I1001" s="150"/>
    </row>
    <row r="1002" spans="8:9" x14ac:dyDescent="0.25">
      <c r="H1002" s="150"/>
      <c r="I1002" s="150"/>
    </row>
    <row r="1003" spans="8:9" x14ac:dyDescent="0.25">
      <c r="H1003" s="150"/>
      <c r="I1003" s="150"/>
    </row>
    <row r="1004" spans="8:9" x14ac:dyDescent="0.25">
      <c r="H1004" s="150"/>
      <c r="I1004" s="150"/>
    </row>
    <row r="1005" spans="8:9" x14ac:dyDescent="0.25">
      <c r="H1005" s="150"/>
      <c r="I1005" s="150"/>
    </row>
    <row r="1006" spans="8:9" x14ac:dyDescent="0.25">
      <c r="H1006" s="150"/>
      <c r="I1006" s="150"/>
    </row>
    <row r="1007" spans="8:9" x14ac:dyDescent="0.25">
      <c r="H1007" s="150"/>
      <c r="I1007" s="150"/>
    </row>
    <row r="1008" spans="8:9" x14ac:dyDescent="0.25">
      <c r="H1008" s="150"/>
      <c r="I1008" s="150"/>
    </row>
    <row r="1009" spans="8:9" x14ac:dyDescent="0.25">
      <c r="H1009" s="150"/>
      <c r="I1009" s="150"/>
    </row>
    <row r="1010" spans="8:9" x14ac:dyDescent="0.25">
      <c r="H1010" s="150"/>
      <c r="I1010" s="150"/>
    </row>
    <row r="1011" spans="8:9" x14ac:dyDescent="0.25">
      <c r="H1011" s="150"/>
      <c r="I1011" s="150"/>
    </row>
    <row r="1012" spans="8:9" x14ac:dyDescent="0.25">
      <c r="H1012" s="150"/>
      <c r="I1012" s="150"/>
    </row>
    <row r="1013" spans="8:9" x14ac:dyDescent="0.25">
      <c r="H1013" s="150"/>
      <c r="I1013" s="150"/>
    </row>
    <row r="1014" spans="8:9" x14ac:dyDescent="0.25">
      <c r="H1014" s="150"/>
      <c r="I1014" s="150"/>
    </row>
    <row r="1015" spans="8:9" x14ac:dyDescent="0.25">
      <c r="H1015" s="150"/>
      <c r="I1015" s="150"/>
    </row>
    <row r="1016" spans="8:9" x14ac:dyDescent="0.25">
      <c r="H1016" s="150"/>
      <c r="I1016" s="150"/>
    </row>
    <row r="1017" spans="8:9" x14ac:dyDescent="0.25">
      <c r="H1017" s="150"/>
      <c r="I1017" s="150"/>
    </row>
    <row r="1018" spans="8:9" x14ac:dyDescent="0.25">
      <c r="H1018" s="150"/>
      <c r="I1018" s="150"/>
    </row>
    <row r="1019" spans="8:9" x14ac:dyDescent="0.25">
      <c r="H1019" s="150"/>
      <c r="I1019" s="150"/>
    </row>
    <row r="1020" spans="8:9" x14ac:dyDescent="0.25">
      <c r="H1020" s="150"/>
      <c r="I1020" s="150"/>
    </row>
    <row r="1021" spans="8:9" x14ac:dyDescent="0.25">
      <c r="H1021" s="150"/>
      <c r="I1021" s="150"/>
    </row>
    <row r="1022" spans="8:9" x14ac:dyDescent="0.25">
      <c r="H1022" s="150"/>
      <c r="I1022" s="150"/>
    </row>
    <row r="1023" spans="8:9" x14ac:dyDescent="0.25">
      <c r="H1023" s="150"/>
      <c r="I1023" s="150"/>
    </row>
    <row r="1024" spans="8:9" x14ac:dyDescent="0.25">
      <c r="H1024" s="150"/>
      <c r="I1024" s="150"/>
    </row>
    <row r="1025" spans="8:9" x14ac:dyDescent="0.25">
      <c r="H1025" s="150"/>
      <c r="I1025" s="150"/>
    </row>
    <row r="1026" spans="8:9" x14ac:dyDescent="0.25">
      <c r="H1026" s="150"/>
      <c r="I1026" s="150"/>
    </row>
    <row r="1027" spans="8:9" x14ac:dyDescent="0.25">
      <c r="H1027" s="150"/>
      <c r="I1027" s="150"/>
    </row>
    <row r="1028" spans="8:9" x14ac:dyDescent="0.25">
      <c r="H1028" s="150"/>
      <c r="I1028" s="150"/>
    </row>
    <row r="1029" spans="8:9" x14ac:dyDescent="0.25">
      <c r="H1029" s="150"/>
      <c r="I1029" s="150"/>
    </row>
    <row r="1030" spans="8:9" x14ac:dyDescent="0.25">
      <c r="H1030" s="150"/>
      <c r="I1030" s="150"/>
    </row>
    <row r="1031" spans="8:9" x14ac:dyDescent="0.25">
      <c r="H1031" s="150"/>
      <c r="I1031" s="150"/>
    </row>
    <row r="1032" spans="8:9" x14ac:dyDescent="0.25">
      <c r="H1032" s="150"/>
      <c r="I1032" s="150"/>
    </row>
    <row r="1033" spans="8:9" x14ac:dyDescent="0.25">
      <c r="H1033" s="150"/>
      <c r="I1033" s="150"/>
    </row>
    <row r="1034" spans="8:9" x14ac:dyDescent="0.25">
      <c r="H1034" s="150"/>
      <c r="I1034" s="150"/>
    </row>
    <row r="1035" spans="8:9" x14ac:dyDescent="0.25">
      <c r="H1035" s="150"/>
      <c r="I1035" s="150"/>
    </row>
    <row r="1036" spans="8:9" x14ac:dyDescent="0.25">
      <c r="H1036" s="150"/>
      <c r="I1036" s="150"/>
    </row>
    <row r="1037" spans="8:9" x14ac:dyDescent="0.25">
      <c r="H1037" s="150"/>
      <c r="I1037" s="150"/>
    </row>
    <row r="1038" spans="8:9" x14ac:dyDescent="0.25">
      <c r="H1038" s="150"/>
      <c r="I1038" s="150"/>
    </row>
    <row r="1039" spans="8:9" x14ac:dyDescent="0.25">
      <c r="H1039" s="150"/>
      <c r="I1039" s="150"/>
    </row>
    <row r="1040" spans="8:9" x14ac:dyDescent="0.25">
      <c r="H1040" s="150"/>
      <c r="I1040" s="150"/>
    </row>
    <row r="1041" spans="8:9" x14ac:dyDescent="0.25">
      <c r="H1041" s="150"/>
      <c r="I1041" s="150"/>
    </row>
    <row r="1042" spans="8:9" x14ac:dyDescent="0.25">
      <c r="H1042" s="150"/>
      <c r="I1042" s="150"/>
    </row>
    <row r="1043" spans="8:9" x14ac:dyDescent="0.25">
      <c r="H1043" s="150"/>
      <c r="I1043" s="150"/>
    </row>
    <row r="1044" spans="8:9" x14ac:dyDescent="0.25">
      <c r="H1044" s="150"/>
      <c r="I1044" s="150"/>
    </row>
    <row r="1045" spans="8:9" x14ac:dyDescent="0.25">
      <c r="H1045" s="150"/>
      <c r="I1045" s="150"/>
    </row>
    <row r="1046" spans="8:9" x14ac:dyDescent="0.25">
      <c r="H1046" s="150"/>
      <c r="I1046" s="150"/>
    </row>
    <row r="1047" spans="8:9" x14ac:dyDescent="0.25">
      <c r="H1047" s="150"/>
      <c r="I1047" s="150"/>
    </row>
    <row r="1048" spans="8:9" x14ac:dyDescent="0.25">
      <c r="H1048" s="150"/>
      <c r="I1048" s="150"/>
    </row>
    <row r="1049" spans="8:9" x14ac:dyDescent="0.25">
      <c r="H1049" s="150"/>
      <c r="I1049" s="150"/>
    </row>
    <row r="1050" spans="8:9" x14ac:dyDescent="0.25">
      <c r="H1050" s="150"/>
      <c r="I1050" s="150"/>
    </row>
    <row r="1051" spans="8:9" x14ac:dyDescent="0.25">
      <c r="H1051" s="150"/>
      <c r="I1051" s="150"/>
    </row>
    <row r="1052" spans="8:9" x14ac:dyDescent="0.25">
      <c r="H1052" s="150"/>
      <c r="I1052" s="150"/>
    </row>
    <row r="1053" spans="8:9" x14ac:dyDescent="0.25">
      <c r="H1053" s="150"/>
      <c r="I1053" s="150"/>
    </row>
    <row r="1054" spans="8:9" x14ac:dyDescent="0.25">
      <c r="H1054" s="150"/>
      <c r="I1054" s="150"/>
    </row>
    <row r="1055" spans="8:9" x14ac:dyDescent="0.25">
      <c r="H1055" s="150"/>
      <c r="I1055" s="150"/>
    </row>
    <row r="1056" spans="8:9" x14ac:dyDescent="0.25">
      <c r="H1056" s="150"/>
      <c r="I1056" s="150"/>
    </row>
    <row r="1057" spans="8:9" x14ac:dyDescent="0.25">
      <c r="H1057" s="150"/>
      <c r="I1057" s="150"/>
    </row>
    <row r="1058" spans="8:9" x14ac:dyDescent="0.25">
      <c r="H1058" s="150"/>
      <c r="I1058" s="150"/>
    </row>
    <row r="1059" spans="8:9" x14ac:dyDescent="0.25">
      <c r="H1059" s="150"/>
      <c r="I1059" s="150"/>
    </row>
    <row r="1060" spans="8:9" x14ac:dyDescent="0.25">
      <c r="H1060" s="150"/>
      <c r="I1060" s="150"/>
    </row>
    <row r="1061" spans="8:9" x14ac:dyDescent="0.25">
      <c r="H1061" s="150"/>
      <c r="I1061" s="150"/>
    </row>
    <row r="1062" spans="8:9" x14ac:dyDescent="0.25">
      <c r="H1062" s="150"/>
      <c r="I1062" s="150"/>
    </row>
    <row r="1063" spans="8:9" x14ac:dyDescent="0.25">
      <c r="H1063" s="150"/>
      <c r="I1063" s="150"/>
    </row>
    <row r="1064" spans="8:9" x14ac:dyDescent="0.25">
      <c r="H1064" s="150"/>
      <c r="I1064" s="150"/>
    </row>
    <row r="1065" spans="8:9" x14ac:dyDescent="0.25">
      <c r="H1065" s="150"/>
      <c r="I1065" s="150"/>
    </row>
    <row r="1066" spans="8:9" x14ac:dyDescent="0.25">
      <c r="H1066" s="150"/>
      <c r="I1066" s="150"/>
    </row>
    <row r="1067" spans="8:9" x14ac:dyDescent="0.25">
      <c r="H1067" s="150"/>
      <c r="I1067" s="150"/>
    </row>
    <row r="1068" spans="8:9" x14ac:dyDescent="0.25">
      <c r="H1068" s="150"/>
      <c r="I1068" s="150"/>
    </row>
    <row r="1069" spans="8:9" x14ac:dyDescent="0.25">
      <c r="H1069" s="150"/>
      <c r="I1069" s="150"/>
    </row>
    <row r="1070" spans="8:9" x14ac:dyDescent="0.25">
      <c r="H1070" s="150"/>
      <c r="I1070" s="150"/>
    </row>
    <row r="1071" spans="8:9" x14ac:dyDescent="0.25">
      <c r="H1071" s="150"/>
      <c r="I1071" s="150"/>
    </row>
    <row r="1072" spans="8:9" x14ac:dyDescent="0.25">
      <c r="H1072" s="150"/>
      <c r="I1072" s="150"/>
    </row>
    <row r="1073" spans="8:9" x14ac:dyDescent="0.25">
      <c r="H1073" s="150"/>
      <c r="I1073" s="150"/>
    </row>
    <row r="1074" spans="8:9" x14ac:dyDescent="0.25">
      <c r="H1074" s="150"/>
      <c r="I1074" s="150"/>
    </row>
    <row r="1075" spans="8:9" x14ac:dyDescent="0.25">
      <c r="H1075" s="150"/>
      <c r="I1075" s="150"/>
    </row>
    <row r="1076" spans="8:9" x14ac:dyDescent="0.25">
      <c r="H1076" s="150"/>
      <c r="I1076" s="150"/>
    </row>
    <row r="1077" spans="8:9" x14ac:dyDescent="0.25">
      <c r="H1077" s="150"/>
      <c r="I1077" s="150"/>
    </row>
    <row r="1078" spans="8:9" x14ac:dyDescent="0.25">
      <c r="H1078" s="150"/>
      <c r="I1078" s="150"/>
    </row>
    <row r="1079" spans="8:9" x14ac:dyDescent="0.25">
      <c r="H1079" s="150"/>
      <c r="I1079" s="150"/>
    </row>
    <row r="1080" spans="8:9" x14ac:dyDescent="0.25">
      <c r="H1080" s="150"/>
      <c r="I1080" s="150"/>
    </row>
    <row r="1081" spans="8:9" x14ac:dyDescent="0.25">
      <c r="H1081" s="150"/>
      <c r="I1081" s="150"/>
    </row>
    <row r="1082" spans="8:9" x14ac:dyDescent="0.25">
      <c r="H1082" s="150"/>
      <c r="I1082" s="150"/>
    </row>
    <row r="1083" spans="8:9" x14ac:dyDescent="0.25">
      <c r="H1083" s="150"/>
      <c r="I1083" s="150"/>
    </row>
    <row r="1084" spans="8:9" x14ac:dyDescent="0.25">
      <c r="H1084" s="150"/>
      <c r="I1084" s="150"/>
    </row>
    <row r="1085" spans="8:9" x14ac:dyDescent="0.25">
      <c r="H1085" s="150"/>
      <c r="I1085" s="150"/>
    </row>
    <row r="1086" spans="8:9" x14ac:dyDescent="0.25">
      <c r="H1086" s="150"/>
      <c r="I1086" s="150"/>
    </row>
    <row r="1087" spans="8:9" x14ac:dyDescent="0.25">
      <c r="H1087" s="150"/>
      <c r="I1087" s="150"/>
    </row>
    <row r="1088" spans="8:9" x14ac:dyDescent="0.25">
      <c r="H1088" s="150"/>
      <c r="I1088" s="150"/>
    </row>
    <row r="1089" spans="8:9" x14ac:dyDescent="0.25">
      <c r="H1089" s="150"/>
      <c r="I1089" s="150"/>
    </row>
    <row r="1090" spans="8:9" x14ac:dyDescent="0.25">
      <c r="H1090" s="150"/>
      <c r="I1090" s="150"/>
    </row>
    <row r="1091" spans="8:9" x14ac:dyDescent="0.25">
      <c r="H1091" s="150"/>
      <c r="I1091" s="150"/>
    </row>
    <row r="1092" spans="8:9" x14ac:dyDescent="0.25">
      <c r="H1092" s="150"/>
      <c r="I1092" s="150"/>
    </row>
    <row r="1093" spans="8:9" x14ac:dyDescent="0.25">
      <c r="H1093" s="150"/>
      <c r="I1093" s="150"/>
    </row>
    <row r="1094" spans="8:9" x14ac:dyDescent="0.25">
      <c r="H1094" s="150"/>
      <c r="I1094" s="150"/>
    </row>
    <row r="1095" spans="8:9" x14ac:dyDescent="0.25">
      <c r="H1095" s="150"/>
      <c r="I1095" s="150"/>
    </row>
    <row r="1096" spans="8:9" x14ac:dyDescent="0.25">
      <c r="H1096" s="150"/>
      <c r="I1096" s="150"/>
    </row>
    <row r="1097" spans="8:9" x14ac:dyDescent="0.25">
      <c r="H1097" s="150"/>
      <c r="I1097" s="150"/>
    </row>
    <row r="1098" spans="8:9" x14ac:dyDescent="0.25">
      <c r="H1098" s="150"/>
      <c r="I1098" s="150"/>
    </row>
    <row r="1099" spans="8:9" x14ac:dyDescent="0.25">
      <c r="H1099" s="150"/>
      <c r="I1099" s="150"/>
    </row>
    <row r="1100" spans="8:9" x14ac:dyDescent="0.25">
      <c r="H1100" s="150"/>
      <c r="I1100" s="150"/>
    </row>
    <row r="1101" spans="8:9" x14ac:dyDescent="0.25">
      <c r="H1101" s="150"/>
      <c r="I1101" s="150"/>
    </row>
    <row r="1102" spans="8:9" x14ac:dyDescent="0.25">
      <c r="H1102" s="150"/>
      <c r="I1102" s="150"/>
    </row>
    <row r="1103" spans="8:9" x14ac:dyDescent="0.25">
      <c r="H1103" s="150"/>
      <c r="I1103" s="150"/>
    </row>
    <row r="1104" spans="8:9" x14ac:dyDescent="0.25">
      <c r="H1104" s="150"/>
      <c r="I1104" s="150"/>
    </row>
    <row r="1105" spans="8:9" x14ac:dyDescent="0.25">
      <c r="H1105" s="150"/>
      <c r="I1105" s="150"/>
    </row>
    <row r="1106" spans="8:9" x14ac:dyDescent="0.25">
      <c r="H1106" s="150"/>
      <c r="I1106" s="150"/>
    </row>
    <row r="1107" spans="8:9" x14ac:dyDescent="0.25">
      <c r="H1107" s="150"/>
      <c r="I1107" s="150"/>
    </row>
    <row r="1108" spans="8:9" x14ac:dyDescent="0.25">
      <c r="H1108" s="150"/>
      <c r="I1108" s="150"/>
    </row>
    <row r="1109" spans="8:9" x14ac:dyDescent="0.25">
      <c r="H1109" s="150"/>
      <c r="I1109" s="150"/>
    </row>
    <row r="1110" spans="8:9" x14ac:dyDescent="0.25">
      <c r="H1110" s="150"/>
      <c r="I1110" s="150"/>
    </row>
    <row r="1111" spans="8:9" x14ac:dyDescent="0.25">
      <c r="H1111" s="150"/>
      <c r="I1111" s="150"/>
    </row>
    <row r="1112" spans="8:9" x14ac:dyDescent="0.25">
      <c r="H1112" s="150"/>
      <c r="I1112" s="150"/>
    </row>
    <row r="1113" spans="8:9" x14ac:dyDescent="0.25">
      <c r="H1113" s="150"/>
      <c r="I1113" s="150"/>
    </row>
    <row r="1114" spans="8:9" x14ac:dyDescent="0.25">
      <c r="H1114" s="150"/>
      <c r="I1114" s="150"/>
    </row>
    <row r="1115" spans="8:9" x14ac:dyDescent="0.25">
      <c r="H1115" s="150"/>
      <c r="I1115" s="150"/>
    </row>
    <row r="1116" spans="8:9" x14ac:dyDescent="0.25">
      <c r="H1116" s="150"/>
      <c r="I1116" s="150"/>
    </row>
    <row r="1117" spans="8:9" x14ac:dyDescent="0.25">
      <c r="H1117" s="150"/>
      <c r="I1117" s="150"/>
    </row>
    <row r="1118" spans="8:9" x14ac:dyDescent="0.25">
      <c r="H1118" s="150"/>
      <c r="I1118" s="150"/>
    </row>
    <row r="1119" spans="8:9" x14ac:dyDescent="0.25">
      <c r="H1119" s="150"/>
      <c r="I1119" s="150"/>
    </row>
    <row r="1120" spans="8:9" x14ac:dyDescent="0.25">
      <c r="H1120" s="150"/>
      <c r="I1120" s="150"/>
    </row>
    <row r="1121" spans="8:9" x14ac:dyDescent="0.25">
      <c r="H1121" s="150"/>
      <c r="I1121" s="150"/>
    </row>
    <row r="1122" spans="8:9" x14ac:dyDescent="0.25">
      <c r="H1122" s="150"/>
      <c r="I1122" s="150"/>
    </row>
    <row r="1123" spans="8:9" x14ac:dyDescent="0.25">
      <c r="H1123" s="150"/>
      <c r="I1123" s="150"/>
    </row>
    <row r="1124" spans="8:9" x14ac:dyDescent="0.25">
      <c r="H1124" s="150"/>
      <c r="I1124" s="150"/>
    </row>
    <row r="1125" spans="8:9" x14ac:dyDescent="0.25">
      <c r="H1125" s="150"/>
      <c r="I1125" s="150"/>
    </row>
    <row r="1126" spans="8:9" x14ac:dyDescent="0.25">
      <c r="H1126" s="150"/>
      <c r="I1126" s="150"/>
    </row>
    <row r="1127" spans="8:9" x14ac:dyDescent="0.25">
      <c r="H1127" s="150"/>
      <c r="I1127" s="150"/>
    </row>
    <row r="1128" spans="8:9" x14ac:dyDescent="0.25">
      <c r="H1128" s="150"/>
      <c r="I1128" s="150"/>
    </row>
    <row r="1129" spans="8:9" x14ac:dyDescent="0.25">
      <c r="H1129" s="150"/>
      <c r="I1129" s="150"/>
    </row>
    <row r="1130" spans="8:9" x14ac:dyDescent="0.25">
      <c r="H1130" s="150"/>
      <c r="I1130" s="150"/>
    </row>
    <row r="1131" spans="8:9" x14ac:dyDescent="0.25">
      <c r="H1131" s="150"/>
      <c r="I1131" s="150"/>
    </row>
    <row r="1132" spans="8:9" x14ac:dyDescent="0.25">
      <c r="H1132" s="150"/>
      <c r="I1132" s="150"/>
    </row>
    <row r="1133" spans="8:9" x14ac:dyDescent="0.25">
      <c r="H1133" s="150"/>
      <c r="I1133" s="150"/>
    </row>
    <row r="1134" spans="8:9" x14ac:dyDescent="0.25">
      <c r="H1134" s="150"/>
      <c r="I1134" s="150"/>
    </row>
    <row r="1135" spans="8:9" x14ac:dyDescent="0.25">
      <c r="H1135" s="150"/>
      <c r="I1135" s="150"/>
    </row>
    <row r="1136" spans="8:9" x14ac:dyDescent="0.25">
      <c r="H1136" s="150"/>
      <c r="I1136" s="150"/>
    </row>
    <row r="1137" spans="8:9" x14ac:dyDescent="0.25">
      <c r="H1137" s="150"/>
      <c r="I1137" s="150"/>
    </row>
    <row r="1138" spans="8:9" x14ac:dyDescent="0.25">
      <c r="H1138" s="150"/>
      <c r="I1138" s="150"/>
    </row>
    <row r="1139" spans="8:9" x14ac:dyDescent="0.25">
      <c r="H1139" s="150"/>
      <c r="I1139" s="150"/>
    </row>
    <row r="1140" spans="8:9" x14ac:dyDescent="0.25">
      <c r="H1140" s="150"/>
      <c r="I1140" s="150"/>
    </row>
    <row r="1141" spans="8:9" x14ac:dyDescent="0.25">
      <c r="H1141" s="150"/>
      <c r="I1141" s="150"/>
    </row>
    <row r="1142" spans="8:9" x14ac:dyDescent="0.25">
      <c r="H1142" s="150"/>
      <c r="I1142" s="150"/>
    </row>
    <row r="1143" spans="8:9" x14ac:dyDescent="0.25">
      <c r="H1143" s="150"/>
      <c r="I1143" s="150"/>
    </row>
    <row r="1144" spans="8:9" x14ac:dyDescent="0.25">
      <c r="H1144" s="150"/>
      <c r="I1144" s="150"/>
    </row>
    <row r="1145" spans="8:9" x14ac:dyDescent="0.25">
      <c r="H1145" s="150"/>
      <c r="I1145" s="150"/>
    </row>
    <row r="1146" spans="8:9" x14ac:dyDescent="0.25">
      <c r="H1146" s="150"/>
      <c r="I1146" s="150"/>
    </row>
    <row r="1147" spans="8:9" x14ac:dyDescent="0.25">
      <c r="H1147" s="150"/>
      <c r="I1147" s="150"/>
    </row>
    <row r="1148" spans="8:9" x14ac:dyDescent="0.25">
      <c r="H1148" s="150"/>
      <c r="I1148" s="150"/>
    </row>
    <row r="1149" spans="8:9" x14ac:dyDescent="0.25">
      <c r="H1149" s="150"/>
      <c r="I1149" s="150"/>
    </row>
    <row r="1150" spans="8:9" x14ac:dyDescent="0.25">
      <c r="H1150" s="150"/>
      <c r="I1150" s="150"/>
    </row>
    <row r="1151" spans="8:9" x14ac:dyDescent="0.25">
      <c r="H1151" s="150"/>
      <c r="I1151" s="150"/>
    </row>
    <row r="1152" spans="8:9" x14ac:dyDescent="0.25">
      <c r="H1152" s="150"/>
      <c r="I1152" s="150"/>
    </row>
    <row r="1153" spans="8:9" x14ac:dyDescent="0.25">
      <c r="H1153" s="150"/>
      <c r="I1153" s="150"/>
    </row>
    <row r="1154" spans="8:9" x14ac:dyDescent="0.25">
      <c r="H1154" s="150"/>
      <c r="I1154" s="150"/>
    </row>
    <row r="1155" spans="8:9" x14ac:dyDescent="0.25">
      <c r="H1155" s="150"/>
      <c r="I1155" s="150"/>
    </row>
    <row r="1156" spans="8:9" x14ac:dyDescent="0.25">
      <c r="H1156" s="150"/>
      <c r="I1156" s="150"/>
    </row>
    <row r="1157" spans="8:9" x14ac:dyDescent="0.25">
      <c r="H1157" s="150"/>
      <c r="I1157" s="150"/>
    </row>
    <row r="1158" spans="8:9" x14ac:dyDescent="0.25">
      <c r="H1158" s="150"/>
      <c r="I1158" s="150"/>
    </row>
    <row r="1159" spans="8:9" x14ac:dyDescent="0.25">
      <c r="H1159" s="150"/>
      <c r="I1159" s="150"/>
    </row>
    <row r="1160" spans="8:9" x14ac:dyDescent="0.25">
      <c r="H1160" s="150"/>
      <c r="I1160" s="150"/>
    </row>
    <row r="1161" spans="8:9" x14ac:dyDescent="0.25">
      <c r="H1161" s="150"/>
      <c r="I1161" s="150"/>
    </row>
    <row r="1162" spans="8:9" x14ac:dyDescent="0.25">
      <c r="H1162" s="150"/>
      <c r="I1162" s="150"/>
    </row>
    <row r="1163" spans="8:9" x14ac:dyDescent="0.25">
      <c r="H1163" s="150"/>
      <c r="I1163" s="150"/>
    </row>
    <row r="1164" spans="8:9" x14ac:dyDescent="0.25">
      <c r="H1164" s="150"/>
      <c r="I1164" s="150"/>
    </row>
    <row r="1165" spans="8:9" x14ac:dyDescent="0.25">
      <c r="H1165" s="150"/>
      <c r="I1165" s="150"/>
    </row>
    <row r="1166" spans="8:9" x14ac:dyDescent="0.25">
      <c r="H1166" s="150"/>
      <c r="I1166" s="150"/>
    </row>
    <row r="1167" spans="8:9" x14ac:dyDescent="0.25">
      <c r="H1167" s="150"/>
      <c r="I1167" s="150"/>
    </row>
    <row r="1168" spans="8:9" x14ac:dyDescent="0.25">
      <c r="H1168" s="150"/>
      <c r="I1168" s="150"/>
    </row>
    <row r="1169" spans="8:9" x14ac:dyDescent="0.25">
      <c r="H1169" s="150"/>
      <c r="I1169" s="150"/>
    </row>
    <row r="1170" spans="8:9" x14ac:dyDescent="0.25">
      <c r="H1170" s="150"/>
      <c r="I1170" s="150"/>
    </row>
    <row r="1171" spans="8:9" x14ac:dyDescent="0.25">
      <c r="H1171" s="150"/>
      <c r="I1171" s="150"/>
    </row>
    <row r="1172" spans="8:9" x14ac:dyDescent="0.25">
      <c r="H1172" s="150"/>
      <c r="I1172" s="150"/>
    </row>
    <row r="1173" spans="8:9" x14ac:dyDescent="0.25">
      <c r="H1173" s="150"/>
      <c r="I1173" s="150"/>
    </row>
    <row r="1174" spans="8:9" x14ac:dyDescent="0.25">
      <c r="H1174" s="150"/>
      <c r="I1174" s="150"/>
    </row>
    <row r="1175" spans="8:9" x14ac:dyDescent="0.25">
      <c r="H1175" s="150"/>
      <c r="I1175" s="150"/>
    </row>
    <row r="1176" spans="8:9" x14ac:dyDescent="0.25">
      <c r="H1176" s="150"/>
      <c r="I1176" s="150"/>
    </row>
    <row r="1177" spans="8:9" x14ac:dyDescent="0.25">
      <c r="H1177" s="150"/>
      <c r="I1177" s="150"/>
    </row>
    <row r="1178" spans="8:9" x14ac:dyDescent="0.25">
      <c r="H1178" s="150"/>
      <c r="I1178" s="150"/>
    </row>
    <row r="1179" spans="8:9" x14ac:dyDescent="0.25">
      <c r="H1179" s="150"/>
      <c r="I1179" s="150"/>
    </row>
    <row r="1180" spans="8:9" x14ac:dyDescent="0.25">
      <c r="H1180" s="150"/>
      <c r="I1180" s="150"/>
    </row>
    <row r="1181" spans="8:9" x14ac:dyDescent="0.25">
      <c r="H1181" s="150"/>
      <c r="I1181" s="150"/>
    </row>
    <row r="1182" spans="8:9" x14ac:dyDescent="0.25">
      <c r="H1182" s="150"/>
      <c r="I1182" s="150"/>
    </row>
    <row r="1183" spans="8:9" x14ac:dyDescent="0.25">
      <c r="H1183" s="150"/>
      <c r="I1183" s="150"/>
    </row>
    <row r="1184" spans="8:9" x14ac:dyDescent="0.25">
      <c r="H1184" s="150"/>
      <c r="I1184" s="150"/>
    </row>
    <row r="1185" spans="8:9" x14ac:dyDescent="0.25">
      <c r="H1185" s="150"/>
      <c r="I1185" s="150"/>
    </row>
    <row r="1186" spans="8:9" x14ac:dyDescent="0.25">
      <c r="H1186" s="150"/>
      <c r="I1186" s="150"/>
    </row>
    <row r="1187" spans="8:9" x14ac:dyDescent="0.25">
      <c r="H1187" s="150"/>
      <c r="I1187" s="150"/>
    </row>
    <row r="1188" spans="8:9" x14ac:dyDescent="0.25">
      <c r="H1188" s="150"/>
      <c r="I1188" s="150"/>
    </row>
    <row r="1189" spans="8:9" x14ac:dyDescent="0.25">
      <c r="H1189" s="150"/>
      <c r="I1189" s="150"/>
    </row>
    <row r="1190" spans="8:9" x14ac:dyDescent="0.25">
      <c r="H1190" s="150"/>
      <c r="I1190" s="150"/>
    </row>
    <row r="1191" spans="8:9" x14ac:dyDescent="0.25">
      <c r="H1191" s="150"/>
      <c r="I1191" s="150"/>
    </row>
    <row r="1192" spans="8:9" x14ac:dyDescent="0.25">
      <c r="H1192" s="150"/>
      <c r="I1192" s="150"/>
    </row>
    <row r="1193" spans="8:9" x14ac:dyDescent="0.25">
      <c r="H1193" s="150"/>
      <c r="I1193" s="150"/>
    </row>
    <row r="1194" spans="8:9" x14ac:dyDescent="0.25">
      <c r="H1194" s="150"/>
      <c r="I1194" s="150"/>
    </row>
    <row r="1195" spans="8:9" x14ac:dyDescent="0.25">
      <c r="H1195" s="150"/>
      <c r="I1195" s="150"/>
    </row>
    <row r="1196" spans="8:9" x14ac:dyDescent="0.25">
      <c r="H1196" s="150"/>
      <c r="I1196" s="150"/>
    </row>
    <row r="1197" spans="8:9" x14ac:dyDescent="0.25">
      <c r="H1197" s="150"/>
      <c r="I1197" s="150"/>
    </row>
    <row r="1198" spans="8:9" x14ac:dyDescent="0.25">
      <c r="H1198" s="150"/>
      <c r="I1198" s="150"/>
    </row>
    <row r="1199" spans="8:9" x14ac:dyDescent="0.25">
      <c r="H1199" s="150"/>
      <c r="I1199" s="150"/>
    </row>
    <row r="1200" spans="8:9" x14ac:dyDescent="0.25">
      <c r="H1200" s="150"/>
      <c r="I1200" s="150"/>
    </row>
    <row r="1201" spans="8:9" x14ac:dyDescent="0.25">
      <c r="H1201" s="150"/>
      <c r="I1201" s="150"/>
    </row>
    <row r="1202" spans="8:9" x14ac:dyDescent="0.25">
      <c r="H1202" s="150"/>
      <c r="I1202" s="150"/>
    </row>
    <row r="1203" spans="8:9" x14ac:dyDescent="0.25">
      <c r="H1203" s="150"/>
      <c r="I1203" s="150"/>
    </row>
    <row r="1204" spans="8:9" x14ac:dyDescent="0.25">
      <c r="H1204" s="150"/>
      <c r="I1204" s="150"/>
    </row>
    <row r="1205" spans="8:9" x14ac:dyDescent="0.25">
      <c r="H1205" s="150"/>
      <c r="I1205" s="150"/>
    </row>
    <row r="1206" spans="8:9" x14ac:dyDescent="0.25">
      <c r="H1206" s="150"/>
      <c r="I1206" s="150"/>
    </row>
    <row r="1207" spans="8:9" x14ac:dyDescent="0.25">
      <c r="H1207" s="150"/>
      <c r="I1207" s="150"/>
    </row>
    <row r="1208" spans="8:9" x14ac:dyDescent="0.25">
      <c r="H1208" s="150"/>
      <c r="I1208" s="150"/>
    </row>
    <row r="1209" spans="8:9" x14ac:dyDescent="0.25">
      <c r="H1209" s="150"/>
      <c r="I1209" s="150"/>
    </row>
    <row r="1210" spans="8:9" x14ac:dyDescent="0.25">
      <c r="H1210" s="150"/>
      <c r="I1210" s="150"/>
    </row>
    <row r="1211" spans="8:9" x14ac:dyDescent="0.25">
      <c r="H1211" s="150"/>
      <c r="I1211" s="150"/>
    </row>
    <row r="1212" spans="8:9" x14ac:dyDescent="0.25">
      <c r="H1212" s="150"/>
      <c r="I1212" s="150"/>
    </row>
    <row r="1213" spans="8:9" x14ac:dyDescent="0.25">
      <c r="H1213" s="150"/>
      <c r="I1213" s="150"/>
    </row>
    <row r="1214" spans="8:9" x14ac:dyDescent="0.25">
      <c r="H1214" s="150"/>
      <c r="I1214" s="150"/>
    </row>
    <row r="1215" spans="8:9" x14ac:dyDescent="0.25">
      <c r="H1215" s="150"/>
      <c r="I1215" s="150"/>
    </row>
    <row r="1216" spans="8:9" x14ac:dyDescent="0.25">
      <c r="H1216" s="150"/>
      <c r="I1216" s="150"/>
    </row>
    <row r="1217" spans="8:9" x14ac:dyDescent="0.25">
      <c r="H1217" s="150"/>
      <c r="I1217" s="150"/>
    </row>
    <row r="1218" spans="8:9" x14ac:dyDescent="0.25">
      <c r="H1218" s="150"/>
      <c r="I1218" s="150"/>
    </row>
    <row r="1219" spans="8:9" x14ac:dyDescent="0.25">
      <c r="H1219" s="150"/>
      <c r="I1219" s="150"/>
    </row>
    <row r="1220" spans="8:9" x14ac:dyDescent="0.25">
      <c r="H1220" s="150"/>
      <c r="I1220" s="150"/>
    </row>
    <row r="1221" spans="8:9" x14ac:dyDescent="0.25">
      <c r="H1221" s="150"/>
      <c r="I1221" s="150"/>
    </row>
    <row r="1222" spans="8:9" x14ac:dyDescent="0.25">
      <c r="H1222" s="150"/>
      <c r="I1222" s="150"/>
    </row>
    <row r="1223" spans="8:9" x14ac:dyDescent="0.25">
      <c r="H1223" s="150"/>
      <c r="I1223" s="150"/>
    </row>
    <row r="1224" spans="8:9" x14ac:dyDescent="0.25">
      <c r="H1224" s="150"/>
      <c r="I1224" s="150"/>
    </row>
    <row r="1225" spans="8:9" x14ac:dyDescent="0.25">
      <c r="H1225" s="150"/>
      <c r="I1225" s="150"/>
    </row>
    <row r="1226" spans="8:9" x14ac:dyDescent="0.25">
      <c r="H1226" s="150"/>
      <c r="I1226" s="150"/>
    </row>
    <row r="1227" spans="8:9" x14ac:dyDescent="0.25">
      <c r="H1227" s="150"/>
      <c r="I1227" s="150"/>
    </row>
    <row r="1228" spans="8:9" x14ac:dyDescent="0.25">
      <c r="H1228" s="150"/>
      <c r="I1228" s="150"/>
    </row>
    <row r="1229" spans="8:9" x14ac:dyDescent="0.25">
      <c r="H1229" s="150"/>
      <c r="I1229" s="150"/>
    </row>
    <row r="1230" spans="8:9" x14ac:dyDescent="0.25">
      <c r="H1230" s="150"/>
      <c r="I1230" s="150"/>
    </row>
    <row r="1231" spans="8:9" x14ac:dyDescent="0.25">
      <c r="H1231" s="150"/>
      <c r="I1231" s="150"/>
    </row>
    <row r="1232" spans="8:9" x14ac:dyDescent="0.25">
      <c r="H1232" s="150"/>
      <c r="I1232" s="150"/>
    </row>
    <row r="1233" spans="8:9" x14ac:dyDescent="0.25">
      <c r="H1233" s="150"/>
      <c r="I1233" s="150"/>
    </row>
    <row r="1234" spans="8:9" x14ac:dyDescent="0.25">
      <c r="H1234" s="150"/>
      <c r="I1234" s="150"/>
    </row>
    <row r="1235" spans="8:9" x14ac:dyDescent="0.25">
      <c r="H1235" s="150"/>
      <c r="I1235" s="150"/>
    </row>
    <row r="1236" spans="8:9" x14ac:dyDescent="0.25">
      <c r="H1236" s="150"/>
      <c r="I1236" s="150"/>
    </row>
    <row r="1237" spans="8:9" x14ac:dyDescent="0.25">
      <c r="H1237" s="150"/>
      <c r="I1237" s="150"/>
    </row>
    <row r="1238" spans="8:9" x14ac:dyDescent="0.25">
      <c r="H1238" s="150"/>
      <c r="I1238" s="150"/>
    </row>
    <row r="1239" spans="8:9" x14ac:dyDescent="0.25">
      <c r="H1239" s="150"/>
      <c r="I1239" s="150"/>
    </row>
    <row r="1240" spans="8:9" x14ac:dyDescent="0.25">
      <c r="H1240" s="150"/>
      <c r="I1240" s="150"/>
    </row>
    <row r="1241" spans="8:9" x14ac:dyDescent="0.25">
      <c r="H1241" s="150"/>
      <c r="I1241" s="150"/>
    </row>
    <row r="1242" spans="8:9" x14ac:dyDescent="0.25">
      <c r="H1242" s="150"/>
      <c r="I1242" s="150"/>
    </row>
    <row r="1243" spans="8:9" x14ac:dyDescent="0.25">
      <c r="H1243" s="150"/>
      <c r="I1243" s="150"/>
    </row>
    <row r="1244" spans="8:9" x14ac:dyDescent="0.25">
      <c r="H1244" s="150"/>
      <c r="I1244" s="150"/>
    </row>
    <row r="1245" spans="8:9" x14ac:dyDescent="0.25">
      <c r="H1245" s="150"/>
      <c r="I1245" s="150"/>
    </row>
    <row r="1246" spans="8:9" x14ac:dyDescent="0.25">
      <c r="H1246" s="150"/>
      <c r="I1246" s="150"/>
    </row>
    <row r="1247" spans="8:9" x14ac:dyDescent="0.25">
      <c r="H1247" s="150"/>
      <c r="I1247" s="150"/>
    </row>
    <row r="1248" spans="8:9" x14ac:dyDescent="0.25">
      <c r="H1248" s="150"/>
      <c r="I1248" s="150"/>
    </row>
    <row r="1249" spans="8:9" x14ac:dyDescent="0.25">
      <c r="H1249" s="150"/>
      <c r="I1249" s="150"/>
    </row>
    <row r="1250" spans="8:9" x14ac:dyDescent="0.25">
      <c r="H1250" s="150"/>
      <c r="I1250" s="150"/>
    </row>
    <row r="1251" spans="8:9" x14ac:dyDescent="0.25">
      <c r="H1251" s="150"/>
      <c r="I1251" s="150"/>
    </row>
    <row r="1252" spans="8:9" x14ac:dyDescent="0.25">
      <c r="H1252" s="150"/>
      <c r="I1252" s="150"/>
    </row>
    <row r="1253" spans="8:9" x14ac:dyDescent="0.25">
      <c r="H1253" s="150"/>
      <c r="I1253" s="150"/>
    </row>
    <row r="1254" spans="8:9" x14ac:dyDescent="0.25">
      <c r="H1254" s="150"/>
      <c r="I1254" s="150"/>
    </row>
    <row r="1255" spans="8:9" x14ac:dyDescent="0.25">
      <c r="H1255" s="150"/>
      <c r="I1255" s="150"/>
    </row>
    <row r="1256" spans="8:9" x14ac:dyDescent="0.25">
      <c r="H1256" s="150"/>
      <c r="I1256" s="150"/>
    </row>
    <row r="1257" spans="8:9" x14ac:dyDescent="0.25">
      <c r="H1257" s="150"/>
      <c r="I1257" s="150"/>
    </row>
    <row r="1258" spans="8:9" x14ac:dyDescent="0.25">
      <c r="H1258" s="150"/>
      <c r="I1258" s="150"/>
    </row>
    <row r="1259" spans="8:9" x14ac:dyDescent="0.25">
      <c r="H1259" s="150"/>
      <c r="I1259" s="150"/>
    </row>
    <row r="1260" spans="8:9" x14ac:dyDescent="0.25">
      <c r="H1260" s="150"/>
      <c r="I1260" s="150"/>
    </row>
    <row r="1261" spans="8:9" x14ac:dyDescent="0.25">
      <c r="H1261" s="150"/>
      <c r="I1261" s="150"/>
    </row>
    <row r="1262" spans="8:9" x14ac:dyDescent="0.25">
      <c r="H1262" s="150"/>
      <c r="I1262" s="150"/>
    </row>
    <row r="1263" spans="8:9" x14ac:dyDescent="0.25">
      <c r="H1263" s="150"/>
      <c r="I1263" s="150"/>
    </row>
    <row r="1264" spans="8:9" x14ac:dyDescent="0.25">
      <c r="H1264" s="150"/>
      <c r="I1264" s="150"/>
    </row>
    <row r="1265" spans="8:9" x14ac:dyDescent="0.25">
      <c r="H1265" s="150"/>
      <c r="I1265" s="150"/>
    </row>
    <row r="1266" spans="8:9" x14ac:dyDescent="0.25">
      <c r="H1266" s="150"/>
      <c r="I1266" s="150"/>
    </row>
    <row r="1267" spans="8:9" x14ac:dyDescent="0.25">
      <c r="H1267" s="150"/>
      <c r="I1267" s="150"/>
    </row>
    <row r="1268" spans="8:9" x14ac:dyDescent="0.25">
      <c r="H1268" s="150"/>
      <c r="I1268" s="150"/>
    </row>
    <row r="1269" spans="8:9" x14ac:dyDescent="0.25">
      <c r="H1269" s="150"/>
      <c r="I1269" s="150"/>
    </row>
    <row r="1270" spans="8:9" x14ac:dyDescent="0.25">
      <c r="H1270" s="150"/>
      <c r="I1270" s="150"/>
    </row>
    <row r="1271" spans="8:9" x14ac:dyDescent="0.25">
      <c r="H1271" s="150"/>
      <c r="I1271" s="150"/>
    </row>
    <row r="1272" spans="8:9" x14ac:dyDescent="0.25">
      <c r="H1272" s="150"/>
      <c r="I1272" s="150"/>
    </row>
    <row r="1273" spans="8:9" x14ac:dyDescent="0.25">
      <c r="H1273" s="150"/>
      <c r="I1273" s="150"/>
    </row>
    <row r="1274" spans="8:9" x14ac:dyDescent="0.25">
      <c r="H1274" s="150"/>
      <c r="I1274" s="150"/>
    </row>
    <row r="1275" spans="8:9" x14ac:dyDescent="0.25">
      <c r="H1275" s="150"/>
      <c r="I1275" s="150"/>
    </row>
    <row r="1276" spans="8:9" x14ac:dyDescent="0.25">
      <c r="H1276" s="150"/>
      <c r="I1276" s="150"/>
    </row>
    <row r="1277" spans="8:9" x14ac:dyDescent="0.25">
      <c r="H1277" s="150"/>
      <c r="I1277" s="150"/>
    </row>
    <row r="1278" spans="8:9" x14ac:dyDescent="0.25">
      <c r="H1278" s="150"/>
      <c r="I1278" s="150"/>
    </row>
    <row r="1279" spans="8:9" x14ac:dyDescent="0.25">
      <c r="H1279" s="150"/>
      <c r="I1279" s="150"/>
    </row>
    <row r="1280" spans="8:9" x14ac:dyDescent="0.25">
      <c r="H1280" s="150"/>
      <c r="I1280" s="150"/>
    </row>
    <row r="1281" spans="8:9" x14ac:dyDescent="0.25">
      <c r="H1281" s="150"/>
      <c r="I1281" s="150"/>
    </row>
    <row r="1282" spans="8:9" x14ac:dyDescent="0.25">
      <c r="H1282" s="150"/>
      <c r="I1282" s="150"/>
    </row>
    <row r="1283" spans="8:9" x14ac:dyDescent="0.25">
      <c r="H1283" s="150"/>
      <c r="I1283" s="150"/>
    </row>
    <row r="1284" spans="8:9" x14ac:dyDescent="0.25">
      <c r="H1284" s="150"/>
      <c r="I1284" s="150"/>
    </row>
    <row r="1285" spans="8:9" x14ac:dyDescent="0.25">
      <c r="H1285" s="150"/>
      <c r="I1285" s="150"/>
    </row>
    <row r="1286" spans="8:9" x14ac:dyDescent="0.25">
      <c r="H1286" s="150"/>
      <c r="I1286" s="150"/>
    </row>
    <row r="1287" spans="8:9" x14ac:dyDescent="0.25">
      <c r="H1287" s="150"/>
      <c r="I1287" s="150"/>
    </row>
    <row r="1288" spans="8:9" x14ac:dyDescent="0.25">
      <c r="H1288" s="150"/>
      <c r="I1288" s="150"/>
    </row>
    <row r="1289" spans="8:9" x14ac:dyDescent="0.25">
      <c r="H1289" s="150"/>
      <c r="I1289" s="150"/>
    </row>
    <row r="1290" spans="8:9" x14ac:dyDescent="0.25">
      <c r="H1290" s="150"/>
      <c r="I1290" s="150"/>
    </row>
    <row r="1291" spans="8:9" x14ac:dyDescent="0.25">
      <c r="H1291" s="150"/>
      <c r="I1291" s="150"/>
    </row>
    <row r="1292" spans="8:9" x14ac:dyDescent="0.25">
      <c r="H1292" s="150"/>
      <c r="I1292" s="150"/>
    </row>
    <row r="1293" spans="8:9" x14ac:dyDescent="0.25">
      <c r="H1293" s="150"/>
      <c r="I1293" s="150"/>
    </row>
    <row r="1294" spans="8:9" x14ac:dyDescent="0.25">
      <c r="H1294" s="150"/>
      <c r="I1294" s="150"/>
    </row>
    <row r="1295" spans="8:9" x14ac:dyDescent="0.25">
      <c r="H1295" s="150"/>
      <c r="I1295" s="150"/>
    </row>
    <row r="1296" spans="8:9" x14ac:dyDescent="0.25">
      <c r="H1296" s="150"/>
      <c r="I1296" s="150"/>
    </row>
    <row r="1297" spans="8:9" x14ac:dyDescent="0.25">
      <c r="H1297" s="150"/>
      <c r="I1297" s="150"/>
    </row>
    <row r="1298" spans="8:9" x14ac:dyDescent="0.25">
      <c r="H1298" s="150"/>
      <c r="I1298" s="150"/>
    </row>
    <row r="1299" spans="8:9" x14ac:dyDescent="0.25">
      <c r="H1299" s="150"/>
      <c r="I1299" s="150"/>
    </row>
    <row r="1300" spans="8:9" x14ac:dyDescent="0.25">
      <c r="H1300" s="150"/>
      <c r="I1300" s="150"/>
    </row>
    <row r="1301" spans="8:9" x14ac:dyDescent="0.25">
      <c r="H1301" s="150"/>
      <c r="I1301" s="150"/>
    </row>
    <row r="1302" spans="8:9" x14ac:dyDescent="0.25">
      <c r="H1302" s="150"/>
      <c r="I1302" s="150"/>
    </row>
    <row r="1303" spans="8:9" x14ac:dyDescent="0.25">
      <c r="H1303" s="150"/>
      <c r="I1303" s="150"/>
    </row>
    <row r="1304" spans="8:9" x14ac:dyDescent="0.25">
      <c r="H1304" s="150"/>
      <c r="I1304" s="150"/>
    </row>
    <row r="1305" spans="8:9" x14ac:dyDescent="0.25">
      <c r="H1305" s="150"/>
      <c r="I1305" s="150"/>
    </row>
    <row r="1306" spans="8:9" x14ac:dyDescent="0.25">
      <c r="H1306" s="150"/>
      <c r="I1306" s="150"/>
    </row>
    <row r="1307" spans="8:9" x14ac:dyDescent="0.25">
      <c r="H1307" s="150"/>
      <c r="I1307" s="150"/>
    </row>
    <row r="1308" spans="8:9" x14ac:dyDescent="0.25">
      <c r="H1308" s="150"/>
      <c r="I1308" s="150"/>
    </row>
    <row r="1309" spans="8:9" x14ac:dyDescent="0.25">
      <c r="H1309" s="150"/>
      <c r="I1309" s="150"/>
    </row>
    <row r="1310" spans="8:9" x14ac:dyDescent="0.25">
      <c r="H1310" s="150"/>
      <c r="I1310" s="150"/>
    </row>
    <row r="1311" spans="8:9" x14ac:dyDescent="0.25">
      <c r="H1311" s="150"/>
      <c r="I1311" s="150"/>
    </row>
    <row r="1312" spans="8:9" x14ac:dyDescent="0.25">
      <c r="H1312" s="150"/>
      <c r="I1312" s="150"/>
    </row>
    <row r="1313" spans="8:9" x14ac:dyDescent="0.25">
      <c r="H1313" s="150"/>
      <c r="I1313" s="150"/>
    </row>
    <row r="1314" spans="8:9" x14ac:dyDescent="0.25">
      <c r="H1314" s="150"/>
      <c r="I1314" s="150"/>
    </row>
    <row r="1315" spans="8:9" x14ac:dyDescent="0.25">
      <c r="H1315" s="150"/>
      <c r="I1315" s="150"/>
    </row>
    <row r="1316" spans="8:9" x14ac:dyDescent="0.25">
      <c r="H1316" s="150"/>
      <c r="I1316" s="150"/>
    </row>
    <row r="1317" spans="8:9" x14ac:dyDescent="0.25">
      <c r="H1317" s="150"/>
      <c r="I1317" s="150"/>
    </row>
    <row r="1318" spans="8:9" x14ac:dyDescent="0.25">
      <c r="H1318" s="150"/>
      <c r="I1318" s="150"/>
    </row>
    <row r="1319" spans="8:9" x14ac:dyDescent="0.25">
      <c r="H1319" s="150"/>
      <c r="I1319" s="150"/>
    </row>
    <row r="1320" spans="8:9" x14ac:dyDescent="0.25">
      <c r="H1320" s="150"/>
      <c r="I1320" s="150"/>
    </row>
    <row r="1321" spans="8:9" x14ac:dyDescent="0.25">
      <c r="H1321" s="150"/>
      <c r="I1321" s="150"/>
    </row>
    <row r="1322" spans="8:9" x14ac:dyDescent="0.25">
      <c r="H1322" s="150"/>
      <c r="I1322" s="150"/>
    </row>
    <row r="1323" spans="8:9" x14ac:dyDescent="0.25">
      <c r="H1323" s="150"/>
      <c r="I1323" s="150"/>
    </row>
    <row r="1324" spans="8:9" x14ac:dyDescent="0.25">
      <c r="H1324" s="150"/>
      <c r="I1324" s="150"/>
    </row>
    <row r="1325" spans="8:9" x14ac:dyDescent="0.25">
      <c r="H1325" s="150"/>
      <c r="I1325" s="150"/>
    </row>
    <row r="1326" spans="8:9" x14ac:dyDescent="0.25">
      <c r="H1326" s="150"/>
      <c r="I1326" s="150"/>
    </row>
    <row r="1327" spans="8:9" x14ac:dyDescent="0.25">
      <c r="H1327" s="150"/>
      <c r="I1327" s="150"/>
    </row>
    <row r="1328" spans="8:9" x14ac:dyDescent="0.25">
      <c r="H1328" s="150"/>
      <c r="I1328" s="150"/>
    </row>
    <row r="1329" spans="8:9" x14ac:dyDescent="0.25">
      <c r="H1329" s="150"/>
      <c r="I1329" s="150"/>
    </row>
    <row r="1330" spans="8:9" x14ac:dyDescent="0.25">
      <c r="H1330" s="150"/>
      <c r="I1330" s="150"/>
    </row>
    <row r="1331" spans="8:9" x14ac:dyDescent="0.25">
      <c r="H1331" s="150"/>
      <c r="I1331" s="150"/>
    </row>
    <row r="1332" spans="8:9" x14ac:dyDescent="0.25">
      <c r="H1332" s="150"/>
      <c r="I1332" s="150"/>
    </row>
    <row r="1333" spans="8:9" x14ac:dyDescent="0.25">
      <c r="H1333" s="150"/>
      <c r="I1333" s="150"/>
    </row>
    <row r="1334" spans="8:9" x14ac:dyDescent="0.25">
      <c r="H1334" s="150"/>
      <c r="I1334" s="150"/>
    </row>
    <row r="1335" spans="8:9" x14ac:dyDescent="0.25">
      <c r="H1335" s="150"/>
      <c r="I1335" s="150"/>
    </row>
    <row r="1336" spans="8:9" x14ac:dyDescent="0.25">
      <c r="H1336" s="150"/>
      <c r="I1336" s="150"/>
    </row>
    <row r="1337" spans="8:9" x14ac:dyDescent="0.25">
      <c r="H1337" s="150"/>
      <c r="I1337" s="150"/>
    </row>
    <row r="1338" spans="8:9" x14ac:dyDescent="0.25">
      <c r="H1338" s="150"/>
      <c r="I1338" s="150"/>
    </row>
    <row r="1339" spans="8:9" x14ac:dyDescent="0.25">
      <c r="H1339" s="150"/>
      <c r="I1339" s="150"/>
    </row>
    <row r="1340" spans="8:9" x14ac:dyDescent="0.25">
      <c r="H1340" s="150"/>
      <c r="I1340" s="150"/>
    </row>
    <row r="1341" spans="8:9" x14ac:dyDescent="0.25">
      <c r="H1341" s="150"/>
      <c r="I1341" s="150"/>
    </row>
    <row r="1342" spans="8:9" x14ac:dyDescent="0.25">
      <c r="H1342" s="150"/>
      <c r="I1342" s="150"/>
    </row>
    <row r="1343" spans="8:9" x14ac:dyDescent="0.25">
      <c r="H1343" s="150"/>
      <c r="I1343" s="150"/>
    </row>
    <row r="1344" spans="8:9" x14ac:dyDescent="0.25">
      <c r="H1344" s="150"/>
      <c r="I1344" s="150"/>
    </row>
    <row r="1345" spans="8:9" x14ac:dyDescent="0.25">
      <c r="H1345" s="150"/>
      <c r="I1345" s="150"/>
    </row>
    <row r="1346" spans="8:9" x14ac:dyDescent="0.25">
      <c r="H1346" s="150"/>
      <c r="I1346" s="150"/>
    </row>
    <row r="1347" spans="8:9" x14ac:dyDescent="0.25">
      <c r="H1347" s="150"/>
      <c r="I1347" s="150"/>
    </row>
    <row r="1348" spans="8:9" x14ac:dyDescent="0.25">
      <c r="H1348" s="150"/>
      <c r="I1348" s="150"/>
    </row>
    <row r="1349" spans="8:9" x14ac:dyDescent="0.25">
      <c r="H1349" s="150"/>
      <c r="I1349" s="150"/>
    </row>
    <row r="1350" spans="8:9" x14ac:dyDescent="0.25">
      <c r="H1350" s="150"/>
      <c r="I1350" s="150"/>
    </row>
    <row r="1351" spans="8:9" x14ac:dyDescent="0.25">
      <c r="H1351" s="150"/>
      <c r="I1351" s="150"/>
    </row>
    <row r="1352" spans="8:9" x14ac:dyDescent="0.25">
      <c r="H1352" s="150"/>
      <c r="I1352" s="150"/>
    </row>
    <row r="1353" spans="8:9" x14ac:dyDescent="0.25">
      <c r="H1353" s="150"/>
      <c r="I1353" s="150"/>
    </row>
    <row r="1354" spans="8:9" x14ac:dyDescent="0.25">
      <c r="H1354" s="150"/>
      <c r="I1354" s="150"/>
    </row>
    <row r="1355" spans="8:9" x14ac:dyDescent="0.25">
      <c r="H1355" s="150"/>
      <c r="I1355" s="150"/>
    </row>
    <row r="1356" spans="8:9" x14ac:dyDescent="0.25">
      <c r="H1356" s="150"/>
      <c r="I1356" s="150"/>
    </row>
    <row r="1357" spans="8:9" x14ac:dyDescent="0.25">
      <c r="H1357" s="150"/>
      <c r="I1357" s="150"/>
    </row>
    <row r="1358" spans="8:9" x14ac:dyDescent="0.25">
      <c r="H1358" s="150"/>
      <c r="I1358" s="150"/>
    </row>
    <row r="1359" spans="8:9" x14ac:dyDescent="0.25">
      <c r="H1359" s="150"/>
      <c r="I1359" s="150"/>
    </row>
    <row r="1360" spans="8:9" x14ac:dyDescent="0.25">
      <c r="H1360" s="150"/>
      <c r="I1360" s="150"/>
    </row>
    <row r="1361" spans="8:9" x14ac:dyDescent="0.25">
      <c r="H1361" s="150"/>
      <c r="I1361" s="150"/>
    </row>
    <row r="1362" spans="8:9" x14ac:dyDescent="0.25">
      <c r="H1362" s="150"/>
      <c r="I1362" s="150"/>
    </row>
    <row r="1363" spans="8:9" x14ac:dyDescent="0.25">
      <c r="H1363" s="150"/>
      <c r="I1363" s="150"/>
    </row>
    <row r="1364" spans="8:9" x14ac:dyDescent="0.25">
      <c r="H1364" s="150"/>
      <c r="I1364" s="150"/>
    </row>
    <row r="1365" spans="8:9" x14ac:dyDescent="0.25">
      <c r="H1365" s="150"/>
      <c r="I1365" s="150"/>
    </row>
    <row r="1366" spans="8:9" x14ac:dyDescent="0.25">
      <c r="H1366" s="150"/>
      <c r="I1366" s="150"/>
    </row>
    <row r="1367" spans="8:9" x14ac:dyDescent="0.25">
      <c r="H1367" s="150"/>
      <c r="I1367" s="150"/>
    </row>
    <row r="1368" spans="8:9" x14ac:dyDescent="0.25">
      <c r="H1368" s="150"/>
      <c r="I1368" s="150"/>
    </row>
    <row r="1369" spans="8:9" x14ac:dyDescent="0.25">
      <c r="H1369" s="150"/>
      <c r="I1369" s="150"/>
    </row>
    <row r="1370" spans="8:9" x14ac:dyDescent="0.25">
      <c r="H1370" s="150"/>
      <c r="I1370" s="150"/>
    </row>
    <row r="1371" spans="8:9" x14ac:dyDescent="0.25">
      <c r="H1371" s="150"/>
      <c r="I1371" s="150"/>
    </row>
    <row r="1372" spans="8:9" x14ac:dyDescent="0.25">
      <c r="H1372" s="150"/>
      <c r="I1372" s="150"/>
    </row>
    <row r="1373" spans="8:9" x14ac:dyDescent="0.25">
      <c r="H1373" s="150"/>
      <c r="I1373" s="150"/>
    </row>
    <row r="1374" spans="8:9" x14ac:dyDescent="0.25">
      <c r="H1374" s="150"/>
      <c r="I1374" s="150"/>
    </row>
    <row r="1375" spans="8:9" x14ac:dyDescent="0.25">
      <c r="H1375" s="150"/>
      <c r="I1375" s="150"/>
    </row>
    <row r="1376" spans="8:9" x14ac:dyDescent="0.25">
      <c r="H1376" s="150"/>
      <c r="I1376" s="150"/>
    </row>
    <row r="1377" spans="8:9" x14ac:dyDescent="0.25">
      <c r="H1377" s="150"/>
      <c r="I1377" s="150"/>
    </row>
    <row r="1378" spans="8:9" x14ac:dyDescent="0.25">
      <c r="H1378" s="150"/>
      <c r="I1378" s="150"/>
    </row>
    <row r="1379" spans="8:9" x14ac:dyDescent="0.25">
      <c r="H1379" s="150"/>
      <c r="I1379" s="150"/>
    </row>
    <row r="1380" spans="8:9" x14ac:dyDescent="0.25">
      <c r="H1380" s="150"/>
      <c r="I1380" s="150"/>
    </row>
    <row r="1381" spans="8:9" x14ac:dyDescent="0.25">
      <c r="H1381" s="150"/>
      <c r="I1381" s="150"/>
    </row>
    <row r="1382" spans="8:9" x14ac:dyDescent="0.25">
      <c r="H1382" s="150"/>
      <c r="I1382" s="150"/>
    </row>
    <row r="1383" spans="8:9" x14ac:dyDescent="0.25">
      <c r="H1383" s="150"/>
      <c r="I1383" s="150"/>
    </row>
    <row r="1384" spans="8:9" x14ac:dyDescent="0.25">
      <c r="H1384" s="150"/>
      <c r="I1384" s="150"/>
    </row>
    <row r="1385" spans="8:9" x14ac:dyDescent="0.25">
      <c r="H1385" s="150"/>
      <c r="I1385" s="150"/>
    </row>
    <row r="1386" spans="8:9" x14ac:dyDescent="0.25">
      <c r="H1386" s="150"/>
      <c r="I1386" s="150"/>
    </row>
    <row r="1387" spans="8:9" x14ac:dyDescent="0.25">
      <c r="H1387" s="150"/>
      <c r="I1387" s="150"/>
    </row>
    <row r="1388" spans="8:9" x14ac:dyDescent="0.25">
      <c r="H1388" s="150"/>
      <c r="I1388" s="150"/>
    </row>
    <row r="1389" spans="8:9" x14ac:dyDescent="0.25">
      <c r="H1389" s="150"/>
      <c r="I1389" s="150"/>
    </row>
    <row r="1390" spans="8:9" x14ac:dyDescent="0.25">
      <c r="H1390" s="150"/>
      <c r="I1390" s="150"/>
    </row>
    <row r="1391" spans="8:9" x14ac:dyDescent="0.25">
      <c r="H1391" s="150"/>
      <c r="I1391" s="150"/>
    </row>
    <row r="1392" spans="8:9" x14ac:dyDescent="0.25">
      <c r="H1392" s="150"/>
      <c r="I1392" s="150"/>
    </row>
    <row r="1393" spans="8:9" x14ac:dyDescent="0.25">
      <c r="H1393" s="150"/>
      <c r="I1393" s="150"/>
    </row>
    <row r="1394" spans="8:9" x14ac:dyDescent="0.25">
      <c r="H1394" s="150"/>
      <c r="I1394" s="150"/>
    </row>
    <row r="1395" spans="8:9" x14ac:dyDescent="0.25">
      <c r="H1395" s="150"/>
      <c r="I1395" s="150"/>
    </row>
    <row r="1396" spans="8:9" x14ac:dyDescent="0.25">
      <c r="H1396" s="150"/>
      <c r="I1396" s="150"/>
    </row>
    <row r="1397" spans="8:9" x14ac:dyDescent="0.25">
      <c r="H1397" s="150"/>
      <c r="I1397" s="150"/>
    </row>
    <row r="1398" spans="8:9" x14ac:dyDescent="0.25">
      <c r="H1398" s="150"/>
      <c r="I1398" s="150"/>
    </row>
    <row r="1399" spans="8:9" x14ac:dyDescent="0.25">
      <c r="H1399" s="150"/>
      <c r="I1399" s="150"/>
    </row>
    <row r="1400" spans="8:9" x14ac:dyDescent="0.25">
      <c r="H1400" s="150"/>
      <c r="I1400" s="150"/>
    </row>
    <row r="1401" spans="8:9" x14ac:dyDescent="0.25">
      <c r="H1401" s="150"/>
      <c r="I1401" s="150"/>
    </row>
    <row r="1402" spans="8:9" x14ac:dyDescent="0.25">
      <c r="H1402" s="150"/>
      <c r="I1402" s="150"/>
    </row>
    <row r="1403" spans="8:9" x14ac:dyDescent="0.25">
      <c r="H1403" s="150"/>
      <c r="I1403" s="150"/>
    </row>
    <row r="1404" spans="8:9" x14ac:dyDescent="0.25">
      <c r="H1404" s="150"/>
      <c r="I1404" s="150"/>
    </row>
    <row r="1405" spans="8:9" x14ac:dyDescent="0.25">
      <c r="H1405" s="150"/>
      <c r="I1405" s="150"/>
    </row>
    <row r="1406" spans="8:9" x14ac:dyDescent="0.25">
      <c r="H1406" s="150"/>
      <c r="I1406" s="150"/>
    </row>
    <row r="1407" spans="8:9" x14ac:dyDescent="0.25">
      <c r="H1407" s="150"/>
      <c r="I1407" s="150"/>
    </row>
    <row r="1408" spans="8:9" x14ac:dyDescent="0.25">
      <c r="H1408" s="150"/>
      <c r="I1408" s="150"/>
    </row>
    <row r="1409" spans="8:9" x14ac:dyDescent="0.25">
      <c r="H1409" s="150"/>
      <c r="I1409" s="150"/>
    </row>
    <row r="1410" spans="8:9" x14ac:dyDescent="0.25">
      <c r="H1410" s="150"/>
      <c r="I1410" s="150"/>
    </row>
    <row r="1411" spans="8:9" x14ac:dyDescent="0.25">
      <c r="H1411" s="150"/>
      <c r="I1411" s="150"/>
    </row>
    <row r="1412" spans="8:9" x14ac:dyDescent="0.25">
      <c r="H1412" s="150"/>
      <c r="I1412" s="150"/>
    </row>
    <row r="1413" spans="8:9" x14ac:dyDescent="0.25">
      <c r="H1413" s="150"/>
      <c r="I1413" s="150"/>
    </row>
    <row r="1414" spans="8:9" x14ac:dyDescent="0.25">
      <c r="H1414" s="150"/>
      <c r="I1414" s="150"/>
    </row>
    <row r="1415" spans="8:9" x14ac:dyDescent="0.25">
      <c r="H1415" s="150"/>
      <c r="I1415" s="150"/>
    </row>
    <row r="1416" spans="8:9" x14ac:dyDescent="0.25">
      <c r="H1416" s="150"/>
      <c r="I1416" s="150"/>
    </row>
    <row r="1417" spans="8:9" x14ac:dyDescent="0.25">
      <c r="H1417" s="150"/>
      <c r="I1417" s="150"/>
    </row>
    <row r="1418" spans="8:9" x14ac:dyDescent="0.25">
      <c r="H1418" s="150"/>
      <c r="I1418" s="150"/>
    </row>
    <row r="1419" spans="8:9" x14ac:dyDescent="0.25">
      <c r="H1419" s="150"/>
      <c r="I1419" s="150"/>
    </row>
    <row r="1420" spans="8:9" x14ac:dyDescent="0.25">
      <c r="H1420" s="150"/>
      <c r="I1420" s="150"/>
    </row>
    <row r="1421" spans="8:9" x14ac:dyDescent="0.25">
      <c r="H1421" s="150"/>
      <c r="I1421" s="150"/>
    </row>
    <row r="1422" spans="8:9" x14ac:dyDescent="0.25">
      <c r="H1422" s="150"/>
      <c r="I1422" s="150"/>
    </row>
    <row r="1423" spans="8:9" x14ac:dyDescent="0.25">
      <c r="H1423" s="150"/>
      <c r="I1423" s="150"/>
    </row>
    <row r="1424" spans="8:9" x14ac:dyDescent="0.25">
      <c r="H1424" s="150"/>
      <c r="I1424" s="150"/>
    </row>
    <row r="1425" spans="8:9" x14ac:dyDescent="0.25">
      <c r="H1425" s="150"/>
      <c r="I1425" s="150"/>
    </row>
    <row r="1426" spans="8:9" x14ac:dyDescent="0.25">
      <c r="H1426" s="150"/>
      <c r="I1426" s="150"/>
    </row>
    <row r="1427" spans="8:9" x14ac:dyDescent="0.25">
      <c r="H1427" s="150"/>
      <c r="I1427" s="150"/>
    </row>
    <row r="1428" spans="8:9" x14ac:dyDescent="0.25">
      <c r="H1428" s="150"/>
      <c r="I1428" s="150"/>
    </row>
    <row r="1429" spans="8:9" x14ac:dyDescent="0.25">
      <c r="H1429" s="150"/>
      <c r="I1429" s="150"/>
    </row>
    <row r="1430" spans="8:9" x14ac:dyDescent="0.25">
      <c r="H1430" s="150"/>
      <c r="I1430" s="150"/>
    </row>
    <row r="1431" spans="8:9" x14ac:dyDescent="0.25">
      <c r="H1431" s="150"/>
      <c r="I1431" s="150"/>
    </row>
    <row r="1432" spans="8:9" x14ac:dyDescent="0.25">
      <c r="H1432" s="150"/>
      <c r="I1432" s="150"/>
    </row>
    <row r="1433" spans="8:9" x14ac:dyDescent="0.25">
      <c r="H1433" s="150"/>
      <c r="I1433" s="150"/>
    </row>
    <row r="1434" spans="8:9" x14ac:dyDescent="0.25">
      <c r="H1434" s="150"/>
      <c r="I1434" s="150"/>
    </row>
    <row r="1435" spans="8:9" x14ac:dyDescent="0.25">
      <c r="H1435" s="150"/>
      <c r="I1435" s="150"/>
    </row>
    <row r="1436" spans="8:9" x14ac:dyDescent="0.25">
      <c r="H1436" s="150"/>
      <c r="I1436" s="150"/>
    </row>
    <row r="1437" spans="8:9" x14ac:dyDescent="0.25">
      <c r="H1437" s="150"/>
      <c r="I1437" s="150"/>
    </row>
    <row r="1438" spans="8:9" x14ac:dyDescent="0.25">
      <c r="H1438" s="150"/>
      <c r="I1438" s="150"/>
    </row>
    <row r="1439" spans="8:9" x14ac:dyDescent="0.25">
      <c r="H1439" s="150"/>
      <c r="I1439" s="150"/>
    </row>
    <row r="1440" spans="8:9" x14ac:dyDescent="0.25">
      <c r="H1440" s="150"/>
      <c r="I1440" s="150"/>
    </row>
    <row r="1441" spans="8:9" x14ac:dyDescent="0.25">
      <c r="H1441" s="150"/>
      <c r="I1441" s="150"/>
    </row>
    <row r="1442" spans="8:9" x14ac:dyDescent="0.25">
      <c r="H1442" s="150"/>
      <c r="I1442" s="150"/>
    </row>
    <row r="1443" spans="8:9" x14ac:dyDescent="0.25">
      <c r="H1443" s="150"/>
      <c r="I1443" s="150"/>
    </row>
    <row r="1444" spans="8:9" x14ac:dyDescent="0.25">
      <c r="H1444" s="150"/>
      <c r="I1444" s="150"/>
    </row>
    <row r="1445" spans="8:9" x14ac:dyDescent="0.25">
      <c r="H1445" s="150"/>
      <c r="I1445" s="150"/>
    </row>
    <row r="1446" spans="8:9" x14ac:dyDescent="0.25">
      <c r="H1446" s="150"/>
      <c r="I1446" s="150"/>
    </row>
    <row r="1447" spans="8:9" x14ac:dyDescent="0.25">
      <c r="H1447" s="150"/>
      <c r="I1447" s="150"/>
    </row>
    <row r="1448" spans="8:9" x14ac:dyDescent="0.25">
      <c r="H1448" s="150"/>
      <c r="I1448" s="150"/>
    </row>
    <row r="1449" spans="8:9" x14ac:dyDescent="0.25">
      <c r="H1449" s="150"/>
      <c r="I1449" s="150"/>
    </row>
    <row r="1450" spans="8:9" x14ac:dyDescent="0.25">
      <c r="H1450" s="150"/>
      <c r="I1450" s="150"/>
    </row>
    <row r="1451" spans="8:9" x14ac:dyDescent="0.25">
      <c r="H1451" s="150"/>
      <c r="I1451" s="150"/>
    </row>
    <row r="1452" spans="8:9" x14ac:dyDescent="0.25">
      <c r="H1452" s="150"/>
      <c r="I1452" s="150"/>
    </row>
    <row r="1453" spans="8:9" x14ac:dyDescent="0.25">
      <c r="H1453" s="150"/>
      <c r="I1453" s="150"/>
    </row>
    <row r="1454" spans="8:9" x14ac:dyDescent="0.25">
      <c r="H1454" s="150"/>
      <c r="I1454" s="150"/>
    </row>
    <row r="1455" spans="8:9" x14ac:dyDescent="0.25">
      <c r="H1455" s="150"/>
      <c r="I1455" s="150"/>
    </row>
    <row r="1456" spans="8:9" x14ac:dyDescent="0.25">
      <c r="H1456" s="150"/>
      <c r="I1456" s="150"/>
    </row>
    <row r="1457" spans="8:9" x14ac:dyDescent="0.25">
      <c r="H1457" s="150"/>
      <c r="I1457" s="150"/>
    </row>
    <row r="1458" spans="8:9" x14ac:dyDescent="0.25">
      <c r="H1458" s="150"/>
      <c r="I1458" s="150"/>
    </row>
    <row r="1459" spans="8:9" x14ac:dyDescent="0.25">
      <c r="H1459" s="150"/>
      <c r="I1459" s="150"/>
    </row>
    <row r="1460" spans="8:9" x14ac:dyDescent="0.25">
      <c r="H1460" s="150"/>
      <c r="I1460" s="150"/>
    </row>
    <row r="1461" spans="8:9" x14ac:dyDescent="0.25">
      <c r="H1461" s="150"/>
      <c r="I1461" s="150"/>
    </row>
    <row r="1462" spans="8:9" x14ac:dyDescent="0.25">
      <c r="H1462" s="150"/>
      <c r="I1462" s="150"/>
    </row>
    <row r="1463" spans="8:9" x14ac:dyDescent="0.25">
      <c r="H1463" s="150"/>
      <c r="I1463" s="150"/>
    </row>
    <row r="1464" spans="8:9" x14ac:dyDescent="0.25">
      <c r="H1464" s="150"/>
      <c r="I1464" s="150"/>
    </row>
    <row r="1465" spans="8:9" x14ac:dyDescent="0.25">
      <c r="H1465" s="150"/>
      <c r="I1465" s="150"/>
    </row>
    <row r="1466" spans="8:9" x14ac:dyDescent="0.25">
      <c r="H1466" s="150"/>
      <c r="I1466" s="150"/>
    </row>
    <row r="1467" spans="8:9" x14ac:dyDescent="0.25">
      <c r="H1467" s="150"/>
      <c r="I1467" s="150"/>
    </row>
    <row r="1468" spans="8:9" x14ac:dyDescent="0.25">
      <c r="H1468" s="150"/>
      <c r="I1468" s="150"/>
    </row>
    <row r="1469" spans="8:9" x14ac:dyDescent="0.25">
      <c r="H1469" s="150"/>
      <c r="I1469" s="150"/>
    </row>
    <row r="1470" spans="8:9" x14ac:dyDescent="0.25">
      <c r="H1470" s="150"/>
      <c r="I1470" s="150"/>
    </row>
    <row r="1471" spans="8:9" x14ac:dyDescent="0.25">
      <c r="H1471" s="150"/>
      <c r="I1471" s="150"/>
    </row>
    <row r="1472" spans="8:9" x14ac:dyDescent="0.25">
      <c r="H1472" s="150"/>
      <c r="I1472" s="150"/>
    </row>
    <row r="1473" spans="8:9" x14ac:dyDescent="0.25">
      <c r="H1473" s="150"/>
      <c r="I1473" s="150"/>
    </row>
    <row r="1474" spans="8:9" x14ac:dyDescent="0.25">
      <c r="H1474" s="150"/>
      <c r="I1474" s="150"/>
    </row>
    <row r="1475" spans="8:9" x14ac:dyDescent="0.25">
      <c r="H1475" s="150"/>
      <c r="I1475" s="150"/>
    </row>
    <row r="1476" spans="8:9" x14ac:dyDescent="0.25">
      <c r="H1476" s="150"/>
      <c r="I1476" s="150"/>
    </row>
    <row r="1477" spans="8:9" x14ac:dyDescent="0.25">
      <c r="H1477" s="150"/>
      <c r="I1477" s="150"/>
    </row>
    <row r="1478" spans="8:9" x14ac:dyDescent="0.25">
      <c r="H1478" s="150"/>
      <c r="I1478" s="150"/>
    </row>
    <row r="1479" spans="8:9" x14ac:dyDescent="0.25">
      <c r="H1479" s="150"/>
      <c r="I1479" s="150"/>
    </row>
    <row r="1480" spans="8:9" x14ac:dyDescent="0.25">
      <c r="H1480" s="150"/>
      <c r="I1480" s="150"/>
    </row>
    <row r="1481" spans="8:9" x14ac:dyDescent="0.25">
      <c r="H1481" s="150"/>
      <c r="I1481" s="150"/>
    </row>
    <row r="1482" spans="8:9" x14ac:dyDescent="0.25">
      <c r="H1482" s="150"/>
      <c r="I1482" s="150"/>
    </row>
    <row r="1483" spans="8:9" x14ac:dyDescent="0.25">
      <c r="H1483" s="150"/>
      <c r="I1483" s="150"/>
    </row>
    <row r="1484" spans="8:9" x14ac:dyDescent="0.25">
      <c r="H1484" s="150"/>
      <c r="I1484" s="150"/>
    </row>
    <row r="1485" spans="8:9" x14ac:dyDescent="0.25">
      <c r="H1485" s="150"/>
      <c r="I1485" s="150"/>
    </row>
    <row r="1486" spans="8:9" x14ac:dyDescent="0.25">
      <c r="H1486" s="150"/>
      <c r="I1486" s="150"/>
    </row>
    <row r="1487" spans="8:9" x14ac:dyDescent="0.25">
      <c r="H1487" s="150"/>
      <c r="I1487" s="150"/>
    </row>
    <row r="1488" spans="8:9" x14ac:dyDescent="0.25">
      <c r="H1488" s="150"/>
      <c r="I1488" s="150"/>
    </row>
    <row r="1489" spans="8:9" x14ac:dyDescent="0.25">
      <c r="H1489" s="150"/>
      <c r="I1489" s="150"/>
    </row>
    <row r="1490" spans="8:9" x14ac:dyDescent="0.25">
      <c r="H1490" s="150"/>
      <c r="I1490" s="150"/>
    </row>
    <row r="1491" spans="8:9" x14ac:dyDescent="0.25">
      <c r="H1491" s="150"/>
      <c r="I1491" s="150"/>
    </row>
    <row r="1492" spans="8:9" x14ac:dyDescent="0.25">
      <c r="H1492" s="150"/>
      <c r="I1492" s="150"/>
    </row>
    <row r="1493" spans="8:9" x14ac:dyDescent="0.25">
      <c r="H1493" s="150"/>
      <c r="I1493" s="150"/>
    </row>
    <row r="1494" spans="8:9" x14ac:dyDescent="0.25">
      <c r="H1494" s="150"/>
      <c r="I1494" s="150"/>
    </row>
    <row r="1495" spans="8:9" x14ac:dyDescent="0.25">
      <c r="H1495" s="150"/>
      <c r="I1495" s="150"/>
    </row>
    <row r="1496" spans="8:9" x14ac:dyDescent="0.25">
      <c r="H1496" s="150"/>
      <c r="I1496" s="150"/>
    </row>
    <row r="1497" spans="8:9" x14ac:dyDescent="0.25">
      <c r="H1497" s="150"/>
      <c r="I1497" s="150"/>
    </row>
    <row r="1498" spans="8:9" x14ac:dyDescent="0.25">
      <c r="H1498" s="150"/>
      <c r="I1498" s="150"/>
    </row>
    <row r="1499" spans="8:9" x14ac:dyDescent="0.25">
      <c r="H1499" s="150"/>
      <c r="I1499" s="150"/>
    </row>
    <row r="1500" spans="8:9" x14ac:dyDescent="0.25">
      <c r="H1500" s="150"/>
      <c r="I1500" s="150"/>
    </row>
    <row r="1501" spans="8:9" x14ac:dyDescent="0.25">
      <c r="H1501" s="150"/>
      <c r="I1501" s="150"/>
    </row>
    <row r="1502" spans="8:9" x14ac:dyDescent="0.25">
      <c r="H1502" s="150"/>
      <c r="I1502" s="150"/>
    </row>
    <row r="1503" spans="8:9" x14ac:dyDescent="0.25">
      <c r="H1503" s="150"/>
      <c r="I1503" s="150"/>
    </row>
    <row r="1504" spans="8:9" x14ac:dyDescent="0.25">
      <c r="H1504" s="150"/>
      <c r="I1504" s="150"/>
    </row>
    <row r="1505" spans="8:9" x14ac:dyDescent="0.25">
      <c r="H1505" s="150"/>
      <c r="I1505" s="150"/>
    </row>
    <row r="1506" spans="8:9" x14ac:dyDescent="0.25">
      <c r="H1506" s="150"/>
      <c r="I1506" s="150"/>
    </row>
    <row r="1507" spans="8:9" x14ac:dyDescent="0.25">
      <c r="H1507" s="150"/>
      <c r="I1507" s="150"/>
    </row>
    <row r="1508" spans="8:9" x14ac:dyDescent="0.25">
      <c r="H1508" s="150"/>
      <c r="I1508" s="150"/>
    </row>
    <row r="1509" spans="8:9" x14ac:dyDescent="0.25">
      <c r="H1509" s="150"/>
      <c r="I1509" s="150"/>
    </row>
    <row r="1510" spans="8:9" x14ac:dyDescent="0.25">
      <c r="H1510" s="150"/>
      <c r="I1510" s="150"/>
    </row>
    <row r="1511" spans="8:9" x14ac:dyDescent="0.25">
      <c r="H1511" s="150"/>
      <c r="I1511" s="150"/>
    </row>
    <row r="1512" spans="8:9" x14ac:dyDescent="0.25">
      <c r="H1512" s="150"/>
      <c r="I1512" s="150"/>
    </row>
    <row r="1513" spans="8:9" x14ac:dyDescent="0.25">
      <c r="H1513" s="150"/>
      <c r="I1513" s="150"/>
    </row>
    <row r="1514" spans="8:9" x14ac:dyDescent="0.25">
      <c r="H1514" s="150"/>
      <c r="I1514" s="150"/>
    </row>
    <row r="1515" spans="8:9" x14ac:dyDescent="0.25">
      <c r="H1515" s="150"/>
      <c r="I1515" s="150"/>
    </row>
    <row r="1516" spans="8:9" x14ac:dyDescent="0.25">
      <c r="H1516" s="150"/>
      <c r="I1516" s="150"/>
    </row>
    <row r="1517" spans="8:9" x14ac:dyDescent="0.25">
      <c r="H1517" s="150"/>
      <c r="I1517" s="150"/>
    </row>
    <row r="1518" spans="8:9" x14ac:dyDescent="0.25">
      <c r="H1518" s="150"/>
      <c r="I1518" s="150"/>
    </row>
    <row r="1519" spans="8:9" x14ac:dyDescent="0.25">
      <c r="H1519" s="150"/>
      <c r="I1519" s="150"/>
    </row>
    <row r="1520" spans="8:9" x14ac:dyDescent="0.25">
      <c r="H1520" s="150"/>
      <c r="I1520" s="150"/>
    </row>
    <row r="1521" spans="8:9" x14ac:dyDescent="0.25">
      <c r="H1521" s="150"/>
      <c r="I1521" s="150"/>
    </row>
    <row r="1522" spans="8:9" x14ac:dyDescent="0.25">
      <c r="H1522" s="150"/>
      <c r="I1522" s="150"/>
    </row>
    <row r="1523" spans="8:9" x14ac:dyDescent="0.25">
      <c r="H1523" s="150"/>
      <c r="I1523" s="150"/>
    </row>
    <row r="1524" spans="8:9" x14ac:dyDescent="0.25">
      <c r="H1524" s="150"/>
      <c r="I1524" s="150"/>
    </row>
    <row r="1525" spans="8:9" x14ac:dyDescent="0.25">
      <c r="H1525" s="150"/>
      <c r="I1525" s="150"/>
    </row>
    <row r="1526" spans="8:9" x14ac:dyDescent="0.25">
      <c r="H1526" s="150"/>
      <c r="I1526" s="150"/>
    </row>
    <row r="1527" spans="8:9" x14ac:dyDescent="0.25">
      <c r="H1527" s="150"/>
      <c r="I1527" s="150"/>
    </row>
    <row r="1528" spans="8:9" x14ac:dyDescent="0.25">
      <c r="H1528" s="150"/>
      <c r="I1528" s="150"/>
    </row>
    <row r="1529" spans="8:9" x14ac:dyDescent="0.25">
      <c r="H1529" s="150"/>
      <c r="I1529" s="150"/>
    </row>
    <row r="1530" spans="8:9" x14ac:dyDescent="0.25">
      <c r="H1530" s="150"/>
      <c r="I1530" s="150"/>
    </row>
    <row r="1531" spans="8:9" x14ac:dyDescent="0.25">
      <c r="H1531" s="150"/>
      <c r="I1531" s="150"/>
    </row>
    <row r="1532" spans="8:9" x14ac:dyDescent="0.25">
      <c r="H1532" s="150"/>
      <c r="I1532" s="150"/>
    </row>
    <row r="1533" spans="8:9" x14ac:dyDescent="0.25">
      <c r="H1533" s="150"/>
      <c r="I1533" s="150"/>
    </row>
    <row r="1534" spans="8:9" x14ac:dyDescent="0.25">
      <c r="H1534" s="150"/>
      <c r="I1534" s="150"/>
    </row>
    <row r="1535" spans="8:9" x14ac:dyDescent="0.25">
      <c r="H1535" s="150"/>
      <c r="I1535" s="150"/>
    </row>
    <row r="1536" spans="8:9" x14ac:dyDescent="0.25">
      <c r="H1536" s="150"/>
      <c r="I1536" s="150"/>
    </row>
    <row r="1537" spans="8:9" x14ac:dyDescent="0.25">
      <c r="H1537" s="150"/>
      <c r="I1537" s="150"/>
    </row>
    <row r="1538" spans="8:9" x14ac:dyDescent="0.25">
      <c r="H1538" s="150"/>
      <c r="I1538" s="150"/>
    </row>
    <row r="1539" spans="8:9" x14ac:dyDescent="0.25">
      <c r="H1539" s="150"/>
      <c r="I1539" s="150"/>
    </row>
    <row r="1540" spans="8:9" x14ac:dyDescent="0.25">
      <c r="H1540" s="150"/>
      <c r="I1540" s="150"/>
    </row>
    <row r="1541" spans="8:9" x14ac:dyDescent="0.25">
      <c r="H1541" s="150"/>
      <c r="I1541" s="150"/>
    </row>
    <row r="1542" spans="8:9" x14ac:dyDescent="0.25">
      <c r="H1542" s="150"/>
      <c r="I1542" s="150"/>
    </row>
    <row r="1543" spans="8:9" x14ac:dyDescent="0.25">
      <c r="H1543" s="150"/>
      <c r="I1543" s="150"/>
    </row>
    <row r="1544" spans="8:9" x14ac:dyDescent="0.25">
      <c r="H1544" s="150"/>
      <c r="I1544" s="150"/>
    </row>
    <row r="1545" spans="8:9" x14ac:dyDescent="0.25">
      <c r="H1545" s="150"/>
      <c r="I1545" s="150"/>
    </row>
    <row r="1546" spans="8:9" x14ac:dyDescent="0.25">
      <c r="H1546" s="150"/>
      <c r="I1546" s="150"/>
    </row>
    <row r="1547" spans="8:9" x14ac:dyDescent="0.25">
      <c r="H1547" s="150"/>
      <c r="I1547" s="150"/>
    </row>
    <row r="1548" spans="8:9" x14ac:dyDescent="0.25">
      <c r="H1548" s="150"/>
      <c r="I1548" s="150"/>
    </row>
    <row r="1549" spans="8:9" x14ac:dyDescent="0.25">
      <c r="H1549" s="150"/>
      <c r="I1549" s="150"/>
    </row>
    <row r="1550" spans="8:9" x14ac:dyDescent="0.25">
      <c r="H1550" s="150"/>
      <c r="I1550" s="150"/>
    </row>
    <row r="1551" spans="8:9" x14ac:dyDescent="0.25">
      <c r="H1551" s="150"/>
      <c r="I1551" s="150"/>
    </row>
    <row r="1552" spans="8:9" x14ac:dyDescent="0.25">
      <c r="H1552" s="150"/>
      <c r="I1552" s="150"/>
    </row>
    <row r="1553" spans="8:9" x14ac:dyDescent="0.25">
      <c r="H1553" s="150"/>
      <c r="I1553" s="150"/>
    </row>
    <row r="1554" spans="8:9" x14ac:dyDescent="0.25">
      <c r="H1554" s="150"/>
      <c r="I1554" s="150"/>
    </row>
    <row r="1555" spans="8:9" x14ac:dyDescent="0.25">
      <c r="H1555" s="150"/>
      <c r="I1555" s="150"/>
    </row>
    <row r="1556" spans="8:9" x14ac:dyDescent="0.25">
      <c r="H1556" s="150"/>
      <c r="I1556" s="150"/>
    </row>
    <row r="1557" spans="8:9" x14ac:dyDescent="0.25">
      <c r="H1557" s="150"/>
      <c r="I1557" s="150"/>
    </row>
    <row r="1558" spans="8:9" x14ac:dyDescent="0.25">
      <c r="H1558" s="150"/>
      <c r="I1558" s="150"/>
    </row>
    <row r="1559" spans="8:9" x14ac:dyDescent="0.25">
      <c r="H1559" s="150"/>
      <c r="I1559" s="150"/>
    </row>
    <row r="1560" spans="8:9" x14ac:dyDescent="0.25">
      <c r="H1560" s="150"/>
      <c r="I1560" s="150"/>
    </row>
    <row r="1561" spans="8:9" x14ac:dyDescent="0.25">
      <c r="H1561" s="150"/>
      <c r="I1561" s="150"/>
    </row>
    <row r="1562" spans="8:9" x14ac:dyDescent="0.25">
      <c r="H1562" s="150"/>
      <c r="I1562" s="150"/>
    </row>
    <row r="1563" spans="8:9" x14ac:dyDescent="0.25">
      <c r="H1563" s="150"/>
      <c r="I1563" s="150"/>
    </row>
    <row r="1564" spans="8:9" x14ac:dyDescent="0.25">
      <c r="H1564" s="150"/>
      <c r="I1564" s="150"/>
    </row>
    <row r="1565" spans="8:9" x14ac:dyDescent="0.25">
      <c r="H1565" s="150"/>
      <c r="I1565" s="150"/>
    </row>
    <row r="1566" spans="8:9" x14ac:dyDescent="0.25">
      <c r="H1566" s="150"/>
      <c r="I1566" s="150"/>
    </row>
    <row r="1567" spans="8:9" x14ac:dyDescent="0.25">
      <c r="H1567" s="150"/>
      <c r="I1567" s="150"/>
    </row>
    <row r="1568" spans="8:9" x14ac:dyDescent="0.25">
      <c r="H1568" s="150"/>
      <c r="I1568" s="150"/>
    </row>
    <row r="1569" spans="8:9" x14ac:dyDescent="0.25">
      <c r="H1569" s="150"/>
      <c r="I1569" s="150"/>
    </row>
    <row r="1570" spans="8:9" x14ac:dyDescent="0.25">
      <c r="H1570" s="150"/>
      <c r="I1570" s="150"/>
    </row>
    <row r="1571" spans="8:9" x14ac:dyDescent="0.25">
      <c r="H1571" s="150"/>
      <c r="I1571" s="150"/>
    </row>
    <row r="1572" spans="8:9" x14ac:dyDescent="0.25">
      <c r="H1572" s="150"/>
      <c r="I1572" s="150"/>
    </row>
    <row r="1573" spans="8:9" x14ac:dyDescent="0.25">
      <c r="H1573" s="150"/>
      <c r="I1573" s="150"/>
    </row>
    <row r="1574" spans="8:9" x14ac:dyDescent="0.25">
      <c r="H1574" s="150"/>
      <c r="I1574" s="150"/>
    </row>
    <row r="1575" spans="8:9" x14ac:dyDescent="0.25">
      <c r="H1575" s="150"/>
      <c r="I1575" s="150"/>
    </row>
    <row r="1576" spans="8:9" x14ac:dyDescent="0.25">
      <c r="H1576" s="150"/>
      <c r="I1576" s="150"/>
    </row>
    <row r="1577" spans="8:9" x14ac:dyDescent="0.25">
      <c r="H1577" s="150"/>
      <c r="I1577" s="150"/>
    </row>
    <row r="1578" spans="8:9" x14ac:dyDescent="0.25">
      <c r="H1578" s="150"/>
      <c r="I1578" s="150"/>
    </row>
    <row r="1579" spans="8:9" x14ac:dyDescent="0.25">
      <c r="H1579" s="150"/>
      <c r="I1579" s="150"/>
    </row>
    <row r="1580" spans="8:9" x14ac:dyDescent="0.25">
      <c r="H1580" s="150"/>
      <c r="I1580" s="150"/>
    </row>
    <row r="1581" spans="8:9" x14ac:dyDescent="0.25">
      <c r="H1581" s="150"/>
      <c r="I1581" s="150"/>
    </row>
    <row r="1582" spans="8:9" x14ac:dyDescent="0.25">
      <c r="H1582" s="150"/>
      <c r="I1582" s="150"/>
    </row>
    <row r="1583" spans="8:9" x14ac:dyDescent="0.25">
      <c r="H1583" s="150"/>
      <c r="I1583" s="150"/>
    </row>
    <row r="1584" spans="8:9" x14ac:dyDescent="0.25">
      <c r="H1584" s="150"/>
      <c r="I1584" s="150"/>
    </row>
    <row r="1585" spans="8:9" x14ac:dyDescent="0.25">
      <c r="H1585" s="150"/>
      <c r="I1585" s="150"/>
    </row>
    <row r="1586" spans="8:9" x14ac:dyDescent="0.25">
      <c r="H1586" s="150"/>
      <c r="I1586" s="150"/>
    </row>
    <row r="1587" spans="8:9" x14ac:dyDescent="0.25">
      <c r="H1587" s="150"/>
      <c r="I1587" s="150"/>
    </row>
    <row r="1588" spans="8:9" x14ac:dyDescent="0.25">
      <c r="H1588" s="150"/>
      <c r="I1588" s="150"/>
    </row>
    <row r="1589" spans="8:9" x14ac:dyDescent="0.25">
      <c r="H1589" s="150"/>
      <c r="I1589" s="150"/>
    </row>
    <row r="1590" spans="8:9" x14ac:dyDescent="0.25">
      <c r="H1590" s="150"/>
      <c r="I1590" s="150"/>
    </row>
    <row r="1591" spans="8:9" x14ac:dyDescent="0.25">
      <c r="H1591" s="150"/>
      <c r="I1591" s="150"/>
    </row>
    <row r="1592" spans="8:9" x14ac:dyDescent="0.25">
      <c r="H1592" s="150"/>
      <c r="I1592" s="150"/>
    </row>
    <row r="1593" spans="8:9" x14ac:dyDescent="0.25">
      <c r="H1593" s="150"/>
      <c r="I1593" s="150"/>
    </row>
    <row r="1594" spans="8:9" x14ac:dyDescent="0.25">
      <c r="H1594" s="150"/>
      <c r="I1594" s="150"/>
    </row>
    <row r="1595" spans="8:9" x14ac:dyDescent="0.25">
      <c r="H1595" s="150"/>
      <c r="I1595" s="150"/>
    </row>
    <row r="1596" spans="8:9" x14ac:dyDescent="0.25">
      <c r="H1596" s="150"/>
      <c r="I1596" s="150"/>
    </row>
    <row r="1597" spans="8:9" x14ac:dyDescent="0.25">
      <c r="H1597" s="150"/>
      <c r="I1597" s="150"/>
    </row>
    <row r="1598" spans="8:9" x14ac:dyDescent="0.25">
      <c r="H1598" s="150"/>
      <c r="I1598" s="150"/>
    </row>
    <row r="1599" spans="8:9" x14ac:dyDescent="0.25">
      <c r="H1599" s="150"/>
      <c r="I1599" s="150"/>
    </row>
    <row r="1600" spans="8:9" x14ac:dyDescent="0.25">
      <c r="H1600" s="150"/>
      <c r="I1600" s="150"/>
    </row>
    <row r="1601" spans="8:9" x14ac:dyDescent="0.25">
      <c r="H1601" s="150"/>
      <c r="I1601" s="150"/>
    </row>
    <row r="1602" spans="8:9" x14ac:dyDescent="0.25">
      <c r="H1602" s="150"/>
      <c r="I1602" s="150"/>
    </row>
    <row r="1603" spans="8:9" x14ac:dyDescent="0.25">
      <c r="H1603" s="150"/>
      <c r="I1603" s="150"/>
    </row>
    <row r="1604" spans="8:9" x14ac:dyDescent="0.25">
      <c r="H1604" s="150"/>
      <c r="I1604" s="150"/>
    </row>
    <row r="1605" spans="8:9" x14ac:dyDescent="0.25">
      <c r="H1605" s="150"/>
      <c r="I1605" s="150"/>
    </row>
    <row r="1606" spans="8:9" x14ac:dyDescent="0.25">
      <c r="H1606" s="150"/>
      <c r="I1606" s="150"/>
    </row>
    <row r="1607" spans="8:9" x14ac:dyDescent="0.25">
      <c r="H1607" s="150"/>
      <c r="I1607" s="150"/>
    </row>
    <row r="1608" spans="8:9" x14ac:dyDescent="0.25">
      <c r="H1608" s="150"/>
      <c r="I1608" s="150"/>
    </row>
    <row r="1609" spans="8:9" x14ac:dyDescent="0.25">
      <c r="H1609" s="150"/>
      <c r="I1609" s="150"/>
    </row>
    <row r="1610" spans="8:9" x14ac:dyDescent="0.25">
      <c r="H1610" s="150"/>
      <c r="I1610" s="150"/>
    </row>
    <row r="1611" spans="8:9" x14ac:dyDescent="0.25">
      <c r="H1611" s="150"/>
      <c r="I1611" s="150"/>
    </row>
    <row r="1612" spans="8:9" x14ac:dyDescent="0.25">
      <c r="H1612" s="150"/>
      <c r="I1612" s="150"/>
    </row>
    <row r="1613" spans="8:9" x14ac:dyDescent="0.25">
      <c r="H1613" s="150"/>
      <c r="I1613" s="150"/>
    </row>
    <row r="1614" spans="8:9" x14ac:dyDescent="0.25">
      <c r="H1614" s="150"/>
      <c r="I1614" s="150"/>
    </row>
    <row r="1615" spans="8:9" x14ac:dyDescent="0.25">
      <c r="H1615" s="150"/>
      <c r="I1615" s="150"/>
    </row>
    <row r="1616" spans="8:9" x14ac:dyDescent="0.25">
      <c r="H1616" s="150"/>
      <c r="I1616" s="150"/>
    </row>
    <row r="1617" spans="8:9" x14ac:dyDescent="0.25">
      <c r="H1617" s="150"/>
      <c r="I1617" s="150"/>
    </row>
    <row r="1618" spans="8:9" x14ac:dyDescent="0.25">
      <c r="H1618" s="150"/>
      <c r="I1618" s="150"/>
    </row>
    <row r="1619" spans="8:9" x14ac:dyDescent="0.25">
      <c r="H1619" s="150"/>
      <c r="I1619" s="150"/>
    </row>
    <row r="1620" spans="8:9" x14ac:dyDescent="0.25">
      <c r="H1620" s="150"/>
      <c r="I1620" s="150"/>
    </row>
    <row r="1621" spans="8:9" x14ac:dyDescent="0.25">
      <c r="H1621" s="150"/>
      <c r="I1621" s="150"/>
    </row>
    <row r="1622" spans="8:9" x14ac:dyDescent="0.25">
      <c r="H1622" s="150"/>
      <c r="I1622" s="150"/>
    </row>
    <row r="1623" spans="8:9" x14ac:dyDescent="0.25">
      <c r="H1623" s="150"/>
      <c r="I1623" s="150"/>
    </row>
    <row r="1624" spans="8:9" x14ac:dyDescent="0.25">
      <c r="H1624" s="150"/>
      <c r="I1624" s="150"/>
    </row>
    <row r="1625" spans="8:9" x14ac:dyDescent="0.25">
      <c r="H1625" s="150"/>
      <c r="I1625" s="150"/>
    </row>
    <row r="1626" spans="8:9" x14ac:dyDescent="0.25">
      <c r="H1626" s="150"/>
      <c r="I1626" s="150"/>
    </row>
    <row r="1627" spans="8:9" x14ac:dyDescent="0.25">
      <c r="H1627" s="150"/>
      <c r="I1627" s="150"/>
    </row>
    <row r="1628" spans="8:9" x14ac:dyDescent="0.25">
      <c r="H1628" s="150"/>
      <c r="I1628" s="150"/>
    </row>
    <row r="1629" spans="8:9" x14ac:dyDescent="0.25">
      <c r="H1629" s="150"/>
      <c r="I1629" s="150"/>
    </row>
    <row r="1630" spans="8:9" x14ac:dyDescent="0.25">
      <c r="H1630" s="150"/>
      <c r="I1630" s="150"/>
    </row>
    <row r="1631" spans="8:9" x14ac:dyDescent="0.25">
      <c r="H1631" s="150"/>
      <c r="I1631" s="150"/>
    </row>
    <row r="1632" spans="8:9" x14ac:dyDescent="0.25">
      <c r="H1632" s="150"/>
      <c r="I1632" s="150"/>
    </row>
    <row r="1633" spans="8:9" x14ac:dyDescent="0.25">
      <c r="H1633" s="150"/>
      <c r="I1633" s="150"/>
    </row>
    <row r="1634" spans="8:9" x14ac:dyDescent="0.25">
      <c r="H1634" s="150"/>
      <c r="I1634" s="150"/>
    </row>
    <row r="1635" spans="8:9" x14ac:dyDescent="0.25">
      <c r="H1635" s="150"/>
      <c r="I1635" s="150"/>
    </row>
    <row r="1636" spans="8:9" x14ac:dyDescent="0.25">
      <c r="H1636" s="150"/>
      <c r="I1636" s="150"/>
    </row>
    <row r="1637" spans="8:9" x14ac:dyDescent="0.25">
      <c r="H1637" s="150"/>
      <c r="I1637" s="150"/>
    </row>
    <row r="1638" spans="8:9" x14ac:dyDescent="0.25">
      <c r="H1638" s="150"/>
      <c r="I1638" s="150"/>
    </row>
    <row r="1639" spans="8:9" x14ac:dyDescent="0.25">
      <c r="H1639" s="150"/>
      <c r="I1639" s="150"/>
    </row>
    <row r="1640" spans="8:9" x14ac:dyDescent="0.25">
      <c r="H1640" s="150"/>
      <c r="I1640" s="150"/>
    </row>
    <row r="1641" spans="8:9" x14ac:dyDescent="0.25">
      <c r="H1641" s="150"/>
      <c r="I1641" s="150"/>
    </row>
    <row r="1642" spans="8:9" x14ac:dyDescent="0.25">
      <c r="H1642" s="150"/>
      <c r="I1642" s="150"/>
    </row>
    <row r="1643" spans="8:9" x14ac:dyDescent="0.25">
      <c r="H1643" s="150"/>
      <c r="I1643" s="150"/>
    </row>
    <row r="1644" spans="8:9" x14ac:dyDescent="0.25">
      <c r="H1644" s="150"/>
      <c r="I1644" s="150"/>
    </row>
    <row r="1645" spans="8:9" x14ac:dyDescent="0.25">
      <c r="H1645" s="150"/>
      <c r="I1645" s="150"/>
    </row>
    <row r="1646" spans="8:9" x14ac:dyDescent="0.25">
      <c r="H1646" s="150"/>
      <c r="I1646" s="150"/>
    </row>
    <row r="1647" spans="8:9" x14ac:dyDescent="0.25">
      <c r="H1647" s="150"/>
      <c r="I1647" s="150"/>
    </row>
    <row r="1648" spans="8:9" x14ac:dyDescent="0.25">
      <c r="H1648" s="150"/>
      <c r="I1648" s="150"/>
    </row>
    <row r="1649" spans="8:9" x14ac:dyDescent="0.25">
      <c r="H1649" s="150"/>
      <c r="I1649" s="150"/>
    </row>
    <row r="1650" spans="8:9" x14ac:dyDescent="0.25">
      <c r="H1650" s="150"/>
      <c r="I1650" s="150"/>
    </row>
    <row r="1651" spans="8:9" x14ac:dyDescent="0.25">
      <c r="H1651" s="150"/>
      <c r="I1651" s="150"/>
    </row>
    <row r="1652" spans="8:9" x14ac:dyDescent="0.25">
      <c r="H1652" s="150"/>
      <c r="I1652" s="150"/>
    </row>
    <row r="1653" spans="8:9" x14ac:dyDescent="0.25">
      <c r="H1653" s="150"/>
      <c r="I1653" s="150"/>
    </row>
    <row r="1654" spans="8:9" x14ac:dyDescent="0.25">
      <c r="H1654" s="150"/>
      <c r="I1654" s="150"/>
    </row>
    <row r="1655" spans="8:9" x14ac:dyDescent="0.25">
      <c r="H1655" s="150"/>
      <c r="I1655" s="150"/>
    </row>
    <row r="1656" spans="8:9" x14ac:dyDescent="0.25">
      <c r="H1656" s="150"/>
      <c r="I1656" s="150"/>
    </row>
    <row r="1657" spans="8:9" x14ac:dyDescent="0.25">
      <c r="H1657" s="150"/>
      <c r="I1657" s="150"/>
    </row>
    <row r="1658" spans="8:9" x14ac:dyDescent="0.25">
      <c r="H1658" s="150"/>
      <c r="I1658" s="150"/>
    </row>
    <row r="1659" spans="8:9" x14ac:dyDescent="0.25">
      <c r="H1659" s="150"/>
      <c r="I1659" s="150"/>
    </row>
    <row r="1660" spans="8:9" x14ac:dyDescent="0.25">
      <c r="H1660" s="150"/>
      <c r="I1660" s="150"/>
    </row>
    <row r="1661" spans="8:9" x14ac:dyDescent="0.25">
      <c r="H1661" s="150"/>
      <c r="I1661" s="150"/>
    </row>
    <row r="1662" spans="8:9" x14ac:dyDescent="0.25">
      <c r="H1662" s="150"/>
      <c r="I1662" s="150"/>
    </row>
    <row r="1663" spans="8:9" x14ac:dyDescent="0.25">
      <c r="H1663" s="150"/>
      <c r="I1663" s="150"/>
    </row>
    <row r="1664" spans="8:9" x14ac:dyDescent="0.25">
      <c r="H1664" s="150"/>
      <c r="I1664" s="150"/>
    </row>
    <row r="1665" spans="8:9" x14ac:dyDescent="0.25">
      <c r="H1665" s="150"/>
      <c r="I1665" s="150"/>
    </row>
    <row r="1666" spans="8:9" x14ac:dyDescent="0.25">
      <c r="H1666" s="150"/>
      <c r="I1666" s="150"/>
    </row>
    <row r="1667" spans="8:9" x14ac:dyDescent="0.25">
      <c r="H1667" s="150"/>
      <c r="I1667" s="150"/>
    </row>
    <row r="1668" spans="8:9" x14ac:dyDescent="0.25">
      <c r="H1668" s="150"/>
      <c r="I1668" s="150"/>
    </row>
    <row r="1669" spans="8:9" x14ac:dyDescent="0.25">
      <c r="H1669" s="150"/>
      <c r="I1669" s="150"/>
    </row>
    <row r="1670" spans="8:9" x14ac:dyDescent="0.25">
      <c r="H1670" s="150"/>
      <c r="I1670" s="150"/>
    </row>
    <row r="1671" spans="8:9" x14ac:dyDescent="0.25">
      <c r="H1671" s="150"/>
      <c r="I1671" s="150"/>
    </row>
    <row r="1672" spans="8:9" x14ac:dyDescent="0.25">
      <c r="H1672" s="150"/>
      <c r="I1672" s="150"/>
    </row>
    <row r="1673" spans="8:9" x14ac:dyDescent="0.25">
      <c r="H1673" s="150"/>
      <c r="I1673" s="150"/>
    </row>
    <row r="1674" spans="8:9" x14ac:dyDescent="0.25">
      <c r="H1674" s="150"/>
      <c r="I1674" s="150"/>
    </row>
    <row r="1675" spans="8:9" x14ac:dyDescent="0.25">
      <c r="H1675" s="150"/>
      <c r="I1675" s="150"/>
    </row>
    <row r="1676" spans="8:9" x14ac:dyDescent="0.25">
      <c r="H1676" s="150"/>
      <c r="I1676" s="150"/>
    </row>
    <row r="1677" spans="8:9" x14ac:dyDescent="0.25">
      <c r="H1677" s="150"/>
      <c r="I1677" s="150"/>
    </row>
    <row r="1678" spans="8:9" x14ac:dyDescent="0.25">
      <c r="H1678" s="150"/>
      <c r="I1678" s="150"/>
    </row>
    <row r="1679" spans="8:9" x14ac:dyDescent="0.25">
      <c r="H1679" s="150"/>
      <c r="I1679" s="150"/>
    </row>
    <row r="1680" spans="8:9" x14ac:dyDescent="0.25">
      <c r="H1680" s="150"/>
      <c r="I1680" s="150"/>
    </row>
    <row r="1681" spans="8:9" x14ac:dyDescent="0.25">
      <c r="H1681" s="150"/>
      <c r="I1681" s="150"/>
    </row>
    <row r="1682" spans="8:9" x14ac:dyDescent="0.25">
      <c r="H1682" s="150"/>
      <c r="I1682" s="150"/>
    </row>
    <row r="1683" spans="8:9" x14ac:dyDescent="0.25">
      <c r="H1683" s="150"/>
      <c r="I1683" s="150"/>
    </row>
    <row r="1684" spans="8:9" x14ac:dyDescent="0.25">
      <c r="H1684" s="150"/>
      <c r="I1684" s="150"/>
    </row>
    <row r="1685" spans="8:9" x14ac:dyDescent="0.25">
      <c r="H1685" s="150"/>
      <c r="I1685" s="150"/>
    </row>
    <row r="1686" spans="8:9" x14ac:dyDescent="0.25">
      <c r="H1686" s="150"/>
      <c r="I1686" s="150"/>
    </row>
    <row r="1687" spans="8:9" x14ac:dyDescent="0.25">
      <c r="H1687" s="150"/>
      <c r="I1687" s="150"/>
    </row>
    <row r="1688" spans="8:9" x14ac:dyDescent="0.25">
      <c r="H1688" s="150"/>
      <c r="I1688" s="150"/>
    </row>
    <row r="1689" spans="8:9" x14ac:dyDescent="0.25">
      <c r="H1689" s="150"/>
      <c r="I1689" s="150"/>
    </row>
    <row r="1690" spans="8:9" x14ac:dyDescent="0.25">
      <c r="H1690" s="150"/>
      <c r="I1690" s="150"/>
    </row>
    <row r="1691" spans="8:9" x14ac:dyDescent="0.25">
      <c r="H1691" s="150"/>
      <c r="I1691" s="150"/>
    </row>
    <row r="1692" spans="8:9" x14ac:dyDescent="0.25">
      <c r="H1692" s="150"/>
      <c r="I1692" s="150"/>
    </row>
    <row r="1693" spans="8:9" x14ac:dyDescent="0.25">
      <c r="H1693" s="150"/>
      <c r="I1693" s="150"/>
    </row>
    <row r="1694" spans="8:9" x14ac:dyDescent="0.25">
      <c r="H1694" s="150"/>
      <c r="I1694" s="150"/>
    </row>
    <row r="1695" spans="8:9" x14ac:dyDescent="0.25">
      <c r="H1695" s="150"/>
      <c r="I1695" s="150"/>
    </row>
    <row r="1696" spans="8:9" x14ac:dyDescent="0.25">
      <c r="H1696" s="150"/>
      <c r="I1696" s="150"/>
    </row>
    <row r="1697" spans="8:9" x14ac:dyDescent="0.25">
      <c r="H1697" s="150"/>
      <c r="I1697" s="150"/>
    </row>
    <row r="1698" spans="8:9" x14ac:dyDescent="0.25">
      <c r="H1698" s="150"/>
      <c r="I1698" s="150"/>
    </row>
    <row r="1699" spans="8:9" x14ac:dyDescent="0.25">
      <c r="H1699" s="150"/>
      <c r="I1699" s="150"/>
    </row>
    <row r="1700" spans="8:9" x14ac:dyDescent="0.25">
      <c r="H1700" s="150"/>
      <c r="I1700" s="150"/>
    </row>
    <row r="1701" spans="8:9" x14ac:dyDescent="0.25">
      <c r="H1701" s="150"/>
      <c r="I1701" s="150"/>
    </row>
    <row r="1702" spans="8:9" x14ac:dyDescent="0.25">
      <c r="H1702" s="150"/>
      <c r="I1702" s="150"/>
    </row>
    <row r="1703" spans="8:9" x14ac:dyDescent="0.25">
      <c r="H1703" s="150"/>
      <c r="I1703" s="150"/>
    </row>
    <row r="1704" spans="8:9" x14ac:dyDescent="0.25">
      <c r="H1704" s="150"/>
      <c r="I1704" s="150"/>
    </row>
    <row r="1705" spans="8:9" x14ac:dyDescent="0.25">
      <c r="H1705" s="150"/>
      <c r="I1705" s="150"/>
    </row>
    <row r="1706" spans="8:9" x14ac:dyDescent="0.25">
      <c r="H1706" s="150"/>
      <c r="I1706" s="150"/>
    </row>
    <row r="1707" spans="8:9" x14ac:dyDescent="0.25">
      <c r="H1707" s="150"/>
      <c r="I1707" s="150"/>
    </row>
    <row r="1708" spans="8:9" x14ac:dyDescent="0.25">
      <c r="H1708" s="150"/>
      <c r="I1708" s="150"/>
    </row>
    <row r="1709" spans="8:9" x14ac:dyDescent="0.25">
      <c r="H1709" s="150"/>
      <c r="I1709" s="150"/>
    </row>
    <row r="1710" spans="8:9" x14ac:dyDescent="0.25">
      <c r="H1710" s="150"/>
      <c r="I1710" s="150"/>
    </row>
    <row r="1711" spans="8:9" x14ac:dyDescent="0.25">
      <c r="H1711" s="150"/>
      <c r="I1711" s="150"/>
    </row>
    <row r="1712" spans="8:9" x14ac:dyDescent="0.25">
      <c r="H1712" s="150"/>
      <c r="I1712" s="150"/>
    </row>
    <row r="1713" spans="8:9" x14ac:dyDescent="0.25">
      <c r="H1713" s="150"/>
      <c r="I1713" s="150"/>
    </row>
    <row r="1714" spans="8:9" x14ac:dyDescent="0.25">
      <c r="H1714" s="150"/>
      <c r="I1714" s="150"/>
    </row>
    <row r="1715" spans="8:9" x14ac:dyDescent="0.25">
      <c r="H1715" s="150"/>
      <c r="I1715" s="150"/>
    </row>
    <row r="1716" spans="8:9" x14ac:dyDescent="0.25">
      <c r="H1716" s="150"/>
      <c r="I1716" s="150"/>
    </row>
    <row r="1717" spans="8:9" x14ac:dyDescent="0.25">
      <c r="H1717" s="150"/>
      <c r="I1717" s="150"/>
    </row>
    <row r="1718" spans="8:9" x14ac:dyDescent="0.25">
      <c r="H1718" s="150"/>
      <c r="I1718" s="150"/>
    </row>
    <row r="1719" spans="8:9" x14ac:dyDescent="0.25">
      <c r="H1719" s="150"/>
      <c r="I1719" s="150"/>
    </row>
    <row r="1720" spans="8:9" x14ac:dyDescent="0.25">
      <c r="H1720" s="150"/>
      <c r="I1720" s="150"/>
    </row>
    <row r="1721" spans="8:9" x14ac:dyDescent="0.25">
      <c r="H1721" s="150"/>
      <c r="I1721" s="150"/>
    </row>
    <row r="1722" spans="8:9" x14ac:dyDescent="0.25">
      <c r="H1722" s="150"/>
      <c r="I1722" s="150"/>
    </row>
    <row r="1723" spans="8:9" x14ac:dyDescent="0.25">
      <c r="H1723" s="150"/>
      <c r="I1723" s="150"/>
    </row>
    <row r="1724" spans="8:9" x14ac:dyDescent="0.25">
      <c r="H1724" s="150"/>
      <c r="I1724" s="150"/>
    </row>
    <row r="1725" spans="8:9" x14ac:dyDescent="0.25">
      <c r="H1725" s="150"/>
      <c r="I1725" s="150"/>
    </row>
    <row r="1726" spans="8:9" x14ac:dyDescent="0.25">
      <c r="H1726" s="150"/>
      <c r="I1726" s="150"/>
    </row>
    <row r="1727" spans="8:9" x14ac:dyDescent="0.25">
      <c r="H1727" s="150"/>
      <c r="I1727" s="150"/>
    </row>
    <row r="1728" spans="8:9" x14ac:dyDescent="0.25">
      <c r="H1728" s="150"/>
      <c r="I1728" s="150"/>
    </row>
    <row r="1729" spans="8:9" x14ac:dyDescent="0.25">
      <c r="H1729" s="150"/>
      <c r="I1729" s="150"/>
    </row>
    <row r="1730" spans="8:9" x14ac:dyDescent="0.25">
      <c r="H1730" s="150"/>
      <c r="I1730" s="150"/>
    </row>
    <row r="1731" spans="8:9" x14ac:dyDescent="0.25">
      <c r="H1731" s="150"/>
      <c r="I1731" s="150"/>
    </row>
    <row r="1732" spans="8:9" x14ac:dyDescent="0.25">
      <c r="H1732" s="150"/>
      <c r="I1732" s="150"/>
    </row>
    <row r="1733" spans="8:9" x14ac:dyDescent="0.25">
      <c r="H1733" s="150"/>
      <c r="I1733" s="150"/>
    </row>
    <row r="1734" spans="8:9" x14ac:dyDescent="0.25">
      <c r="H1734" s="150"/>
      <c r="I1734" s="150"/>
    </row>
    <row r="1735" spans="8:9" x14ac:dyDescent="0.25">
      <c r="H1735" s="150"/>
      <c r="I1735" s="150"/>
    </row>
    <row r="1736" spans="8:9" x14ac:dyDescent="0.25">
      <c r="H1736" s="150"/>
      <c r="I1736" s="150"/>
    </row>
    <row r="1737" spans="8:9" x14ac:dyDescent="0.25">
      <c r="H1737" s="150"/>
      <c r="I1737" s="150"/>
    </row>
    <row r="1738" spans="8:9" x14ac:dyDescent="0.25">
      <c r="H1738" s="150"/>
      <c r="I1738" s="150"/>
    </row>
    <row r="1739" spans="8:9" x14ac:dyDescent="0.25">
      <c r="H1739" s="150"/>
      <c r="I1739" s="150"/>
    </row>
    <row r="1740" spans="8:9" x14ac:dyDescent="0.25">
      <c r="H1740" s="150"/>
      <c r="I1740" s="150"/>
    </row>
    <row r="1741" spans="8:9" x14ac:dyDescent="0.25">
      <c r="H1741" s="150"/>
      <c r="I1741" s="150"/>
    </row>
    <row r="1742" spans="8:9" x14ac:dyDescent="0.25">
      <c r="H1742" s="150"/>
      <c r="I1742" s="150"/>
    </row>
    <row r="1743" spans="8:9" x14ac:dyDescent="0.25">
      <c r="H1743" s="150"/>
      <c r="I1743" s="150"/>
    </row>
    <row r="1744" spans="8:9" x14ac:dyDescent="0.25">
      <c r="H1744" s="150"/>
      <c r="I1744" s="150"/>
    </row>
    <row r="1745" spans="8:9" x14ac:dyDescent="0.25">
      <c r="H1745" s="150"/>
      <c r="I1745" s="150"/>
    </row>
    <row r="1746" spans="8:9" x14ac:dyDescent="0.25">
      <c r="H1746" s="150"/>
      <c r="I1746" s="150"/>
    </row>
    <row r="1747" spans="8:9" x14ac:dyDescent="0.25">
      <c r="H1747" s="150"/>
      <c r="I1747" s="150"/>
    </row>
    <row r="1748" spans="8:9" x14ac:dyDescent="0.25">
      <c r="H1748" s="150"/>
      <c r="I1748" s="150"/>
    </row>
    <row r="1749" spans="8:9" x14ac:dyDescent="0.25">
      <c r="H1749" s="150"/>
      <c r="I1749" s="150"/>
    </row>
    <row r="1750" spans="8:9" x14ac:dyDescent="0.25">
      <c r="H1750" s="150"/>
      <c r="I1750" s="150"/>
    </row>
    <row r="1751" spans="8:9" x14ac:dyDescent="0.25">
      <c r="H1751" s="150"/>
      <c r="I1751" s="150"/>
    </row>
    <row r="1752" spans="8:9" x14ac:dyDescent="0.25">
      <c r="H1752" s="150"/>
      <c r="I1752" s="150"/>
    </row>
    <row r="1753" spans="8:9" x14ac:dyDescent="0.25">
      <c r="H1753" s="150"/>
      <c r="I1753" s="150"/>
    </row>
    <row r="1754" spans="8:9" x14ac:dyDescent="0.25">
      <c r="H1754" s="150"/>
      <c r="I1754" s="150"/>
    </row>
    <row r="1755" spans="8:9" x14ac:dyDescent="0.25">
      <c r="H1755" s="150"/>
      <c r="I1755" s="150"/>
    </row>
    <row r="1756" spans="8:9" x14ac:dyDescent="0.25">
      <c r="H1756" s="150"/>
      <c r="I1756" s="150"/>
    </row>
    <row r="1757" spans="8:9" x14ac:dyDescent="0.25">
      <c r="H1757" s="150"/>
      <c r="I1757" s="150"/>
    </row>
    <row r="1758" spans="8:9" x14ac:dyDescent="0.25">
      <c r="H1758" s="150"/>
      <c r="I1758" s="150"/>
    </row>
    <row r="1759" spans="8:9" x14ac:dyDescent="0.25">
      <c r="H1759" s="150"/>
      <c r="I1759" s="150"/>
    </row>
    <row r="1760" spans="8:9" x14ac:dyDescent="0.25">
      <c r="H1760" s="150"/>
      <c r="I1760" s="150"/>
    </row>
    <row r="1761" spans="8:9" x14ac:dyDescent="0.25">
      <c r="H1761" s="150"/>
      <c r="I1761" s="150"/>
    </row>
    <row r="1762" spans="8:9" x14ac:dyDescent="0.25">
      <c r="H1762" s="150"/>
      <c r="I1762" s="150"/>
    </row>
    <row r="1763" spans="8:9" x14ac:dyDescent="0.25">
      <c r="H1763" s="150"/>
      <c r="I1763" s="150"/>
    </row>
    <row r="1764" spans="8:9" x14ac:dyDescent="0.25">
      <c r="H1764" s="150"/>
      <c r="I1764" s="150"/>
    </row>
    <row r="1765" spans="8:9" x14ac:dyDescent="0.25">
      <c r="H1765" s="150"/>
      <c r="I1765" s="150"/>
    </row>
    <row r="1766" spans="8:9" x14ac:dyDescent="0.25">
      <c r="H1766" s="150"/>
      <c r="I1766" s="150"/>
    </row>
    <row r="1767" spans="8:9" x14ac:dyDescent="0.25">
      <c r="H1767" s="150"/>
      <c r="I1767" s="150"/>
    </row>
    <row r="1768" spans="8:9" x14ac:dyDescent="0.25">
      <c r="H1768" s="150"/>
      <c r="I1768" s="150"/>
    </row>
    <row r="1769" spans="8:9" x14ac:dyDescent="0.25">
      <c r="H1769" s="150"/>
      <c r="I1769" s="150"/>
    </row>
    <row r="1770" spans="8:9" x14ac:dyDescent="0.25">
      <c r="H1770" s="150"/>
      <c r="I1770" s="150"/>
    </row>
    <row r="1771" spans="8:9" x14ac:dyDescent="0.25">
      <c r="H1771" s="150"/>
      <c r="I1771" s="150"/>
    </row>
    <row r="1772" spans="8:9" x14ac:dyDescent="0.25">
      <c r="H1772" s="150"/>
      <c r="I1772" s="150"/>
    </row>
    <row r="1773" spans="8:9" x14ac:dyDescent="0.25">
      <c r="H1773" s="150"/>
      <c r="I1773" s="150"/>
    </row>
    <row r="1774" spans="8:9" x14ac:dyDescent="0.25">
      <c r="H1774" s="150"/>
      <c r="I1774" s="150"/>
    </row>
    <row r="1775" spans="8:9" x14ac:dyDescent="0.25">
      <c r="H1775" s="150"/>
      <c r="I1775" s="150"/>
    </row>
    <row r="1776" spans="8:9" x14ac:dyDescent="0.25">
      <c r="H1776" s="150"/>
      <c r="I1776" s="150"/>
    </row>
    <row r="1777" spans="8:9" x14ac:dyDescent="0.25">
      <c r="H1777" s="150"/>
      <c r="I1777" s="150"/>
    </row>
    <row r="1778" spans="8:9" x14ac:dyDescent="0.25">
      <c r="H1778" s="150"/>
      <c r="I1778" s="150"/>
    </row>
    <row r="1779" spans="8:9" x14ac:dyDescent="0.25">
      <c r="H1779" s="150"/>
      <c r="I1779" s="150"/>
    </row>
    <row r="1780" spans="8:9" x14ac:dyDescent="0.25">
      <c r="H1780" s="150"/>
      <c r="I1780" s="150"/>
    </row>
    <row r="1781" spans="8:9" x14ac:dyDescent="0.25">
      <c r="H1781" s="150"/>
      <c r="I1781" s="150"/>
    </row>
    <row r="1782" spans="8:9" x14ac:dyDescent="0.25">
      <c r="H1782" s="150"/>
      <c r="I1782" s="150"/>
    </row>
    <row r="1783" spans="8:9" x14ac:dyDescent="0.25">
      <c r="H1783" s="150"/>
      <c r="I1783" s="150"/>
    </row>
    <row r="1784" spans="8:9" x14ac:dyDescent="0.25">
      <c r="H1784" s="150"/>
      <c r="I1784" s="150"/>
    </row>
    <row r="1785" spans="8:9" x14ac:dyDescent="0.25">
      <c r="H1785" s="150"/>
      <c r="I1785" s="150"/>
    </row>
    <row r="1786" spans="8:9" x14ac:dyDescent="0.25">
      <c r="H1786" s="150"/>
      <c r="I1786" s="150"/>
    </row>
    <row r="1787" spans="8:9" x14ac:dyDescent="0.25">
      <c r="H1787" s="150"/>
      <c r="I1787" s="150"/>
    </row>
    <row r="1788" spans="8:9" x14ac:dyDescent="0.25">
      <c r="H1788" s="150"/>
      <c r="I1788" s="150"/>
    </row>
    <row r="1789" spans="8:9" x14ac:dyDescent="0.25">
      <c r="H1789" s="150"/>
      <c r="I1789" s="150"/>
    </row>
    <row r="1790" spans="8:9" x14ac:dyDescent="0.25">
      <c r="H1790" s="150"/>
      <c r="I1790" s="150"/>
    </row>
    <row r="1791" spans="8:9" x14ac:dyDescent="0.25">
      <c r="H1791" s="150"/>
      <c r="I1791" s="150"/>
    </row>
    <row r="1792" spans="8:9" x14ac:dyDescent="0.25">
      <c r="H1792" s="150"/>
      <c r="I1792" s="150"/>
    </row>
    <row r="1793" spans="8:9" x14ac:dyDescent="0.25">
      <c r="H1793" s="150"/>
      <c r="I1793" s="150"/>
    </row>
    <row r="1794" spans="8:9" x14ac:dyDescent="0.25">
      <c r="H1794" s="150"/>
      <c r="I1794" s="150"/>
    </row>
    <row r="1795" spans="8:9" x14ac:dyDescent="0.25">
      <c r="H1795" s="150"/>
      <c r="I1795" s="150"/>
    </row>
    <row r="1796" spans="8:9" x14ac:dyDescent="0.25">
      <c r="H1796" s="150"/>
      <c r="I1796" s="150"/>
    </row>
    <row r="1797" spans="8:9" x14ac:dyDescent="0.25">
      <c r="H1797" s="150"/>
      <c r="I1797" s="150"/>
    </row>
    <row r="1798" spans="8:9" x14ac:dyDescent="0.25">
      <c r="H1798" s="150"/>
      <c r="I1798" s="150"/>
    </row>
    <row r="1799" spans="8:9" x14ac:dyDescent="0.25">
      <c r="H1799" s="150"/>
      <c r="I1799" s="150"/>
    </row>
    <row r="1800" spans="8:9" x14ac:dyDescent="0.25">
      <c r="H1800" s="150"/>
      <c r="I1800" s="150"/>
    </row>
    <row r="1801" spans="8:9" x14ac:dyDescent="0.25">
      <c r="H1801" s="150"/>
      <c r="I1801" s="150"/>
    </row>
    <row r="1802" spans="8:9" x14ac:dyDescent="0.25">
      <c r="H1802" s="150"/>
      <c r="I1802" s="150"/>
    </row>
    <row r="1803" spans="8:9" x14ac:dyDescent="0.25">
      <c r="H1803" s="150"/>
      <c r="I1803" s="150"/>
    </row>
    <row r="1804" spans="8:9" x14ac:dyDescent="0.25">
      <c r="H1804" s="150"/>
      <c r="I1804" s="150"/>
    </row>
    <row r="1805" spans="8:9" x14ac:dyDescent="0.25">
      <c r="H1805" s="150"/>
      <c r="I1805" s="150"/>
    </row>
    <row r="1806" spans="8:9" x14ac:dyDescent="0.25">
      <c r="H1806" s="150"/>
      <c r="I1806" s="150"/>
    </row>
    <row r="1807" spans="8:9" x14ac:dyDescent="0.25">
      <c r="H1807" s="150"/>
      <c r="I1807" s="150"/>
    </row>
    <row r="1808" spans="8:9" x14ac:dyDescent="0.25">
      <c r="H1808" s="150"/>
      <c r="I1808" s="150"/>
    </row>
    <row r="1809" spans="8:9" x14ac:dyDescent="0.25">
      <c r="H1809" s="150"/>
      <c r="I1809" s="150"/>
    </row>
    <row r="1810" spans="8:9" x14ac:dyDescent="0.25">
      <c r="H1810" s="150"/>
      <c r="I1810" s="150"/>
    </row>
    <row r="1811" spans="8:9" x14ac:dyDescent="0.25">
      <c r="H1811" s="150"/>
      <c r="I1811" s="150"/>
    </row>
    <row r="1812" spans="8:9" x14ac:dyDescent="0.25">
      <c r="H1812" s="150"/>
      <c r="I1812" s="150"/>
    </row>
    <row r="1813" spans="8:9" x14ac:dyDescent="0.25">
      <c r="H1813" s="150"/>
      <c r="I1813" s="150"/>
    </row>
    <row r="1814" spans="8:9" x14ac:dyDescent="0.25">
      <c r="H1814" s="150"/>
      <c r="I1814" s="150"/>
    </row>
    <row r="1815" spans="8:9" x14ac:dyDescent="0.25">
      <c r="H1815" s="150"/>
      <c r="I1815" s="150"/>
    </row>
    <row r="1816" spans="8:9" x14ac:dyDescent="0.25">
      <c r="H1816" s="150"/>
      <c r="I1816" s="150"/>
    </row>
    <row r="1817" spans="8:9" x14ac:dyDescent="0.25">
      <c r="H1817" s="150"/>
      <c r="I1817" s="150"/>
    </row>
    <row r="1818" spans="8:9" x14ac:dyDescent="0.25">
      <c r="H1818" s="150"/>
      <c r="I1818" s="150"/>
    </row>
    <row r="1819" spans="8:9" x14ac:dyDescent="0.25">
      <c r="H1819" s="150"/>
      <c r="I1819" s="150"/>
    </row>
    <row r="1820" spans="8:9" x14ac:dyDescent="0.25">
      <c r="H1820" s="150"/>
      <c r="I1820" s="150"/>
    </row>
    <row r="1821" spans="8:9" x14ac:dyDescent="0.25">
      <c r="H1821" s="150"/>
      <c r="I1821" s="150"/>
    </row>
    <row r="1822" spans="8:9" x14ac:dyDescent="0.25">
      <c r="H1822" s="150"/>
      <c r="I1822" s="150"/>
    </row>
    <row r="1823" spans="8:9" x14ac:dyDescent="0.25">
      <c r="H1823" s="150"/>
      <c r="I1823" s="150"/>
    </row>
    <row r="1824" spans="8:9" x14ac:dyDescent="0.25">
      <c r="H1824" s="150"/>
      <c r="I1824" s="150"/>
    </row>
    <row r="1825" spans="8:9" x14ac:dyDescent="0.25">
      <c r="H1825" s="150"/>
      <c r="I1825" s="150"/>
    </row>
    <row r="1826" spans="8:9" x14ac:dyDescent="0.25">
      <c r="H1826" s="150"/>
      <c r="I1826" s="150"/>
    </row>
    <row r="1827" spans="8:9" x14ac:dyDescent="0.25">
      <c r="H1827" s="150"/>
      <c r="I1827" s="150"/>
    </row>
    <row r="1828" spans="8:9" x14ac:dyDescent="0.25">
      <c r="H1828" s="150"/>
      <c r="I1828" s="150"/>
    </row>
    <row r="1829" spans="8:9" x14ac:dyDescent="0.25">
      <c r="H1829" s="150"/>
      <c r="I1829" s="150"/>
    </row>
    <row r="1830" spans="8:9" x14ac:dyDescent="0.25">
      <c r="H1830" s="150"/>
      <c r="I1830" s="150"/>
    </row>
    <row r="1831" spans="8:9" x14ac:dyDescent="0.25">
      <c r="H1831" s="150"/>
      <c r="I1831" s="150"/>
    </row>
    <row r="1832" spans="8:9" x14ac:dyDescent="0.25">
      <c r="H1832" s="150"/>
      <c r="I1832" s="150"/>
    </row>
    <row r="1833" spans="8:9" x14ac:dyDescent="0.25">
      <c r="H1833" s="150"/>
      <c r="I1833" s="150"/>
    </row>
    <row r="1834" spans="8:9" x14ac:dyDescent="0.25">
      <c r="H1834" s="150"/>
      <c r="I1834" s="150"/>
    </row>
    <row r="1835" spans="8:9" x14ac:dyDescent="0.25">
      <c r="H1835" s="150"/>
      <c r="I1835" s="150"/>
    </row>
    <row r="1836" spans="8:9" x14ac:dyDescent="0.25">
      <c r="H1836" s="150"/>
      <c r="I1836" s="150"/>
    </row>
    <row r="1837" spans="8:9" x14ac:dyDescent="0.25">
      <c r="H1837" s="150"/>
      <c r="I1837" s="150"/>
    </row>
    <row r="1838" spans="8:9" x14ac:dyDescent="0.25">
      <c r="H1838" s="150"/>
      <c r="I1838" s="150"/>
    </row>
    <row r="1839" spans="8:9" x14ac:dyDescent="0.25">
      <c r="H1839" s="150"/>
      <c r="I1839" s="150"/>
    </row>
    <row r="1840" spans="8:9" x14ac:dyDescent="0.25">
      <c r="H1840" s="150"/>
      <c r="I1840" s="150"/>
    </row>
    <row r="1841" spans="8:9" x14ac:dyDescent="0.25">
      <c r="H1841" s="150"/>
      <c r="I1841" s="150"/>
    </row>
    <row r="1842" spans="8:9" x14ac:dyDescent="0.25">
      <c r="H1842" s="150"/>
      <c r="I1842" s="150"/>
    </row>
    <row r="1843" spans="8:9" x14ac:dyDescent="0.25">
      <c r="H1843" s="150"/>
      <c r="I1843" s="150"/>
    </row>
    <row r="1844" spans="8:9" x14ac:dyDescent="0.25">
      <c r="H1844" s="150"/>
      <c r="I1844" s="150"/>
    </row>
    <row r="1845" spans="8:9" x14ac:dyDescent="0.25">
      <c r="H1845" s="150"/>
      <c r="I1845" s="150"/>
    </row>
    <row r="1846" spans="8:9" x14ac:dyDescent="0.25">
      <c r="H1846" s="150"/>
      <c r="I1846" s="150"/>
    </row>
    <row r="1847" spans="8:9" x14ac:dyDescent="0.25">
      <c r="H1847" s="150"/>
      <c r="I1847" s="150"/>
    </row>
    <row r="1848" spans="8:9" x14ac:dyDescent="0.25">
      <c r="H1848" s="150"/>
      <c r="I1848" s="150"/>
    </row>
    <row r="1849" spans="8:9" x14ac:dyDescent="0.25">
      <c r="H1849" s="150"/>
      <c r="I1849" s="150"/>
    </row>
    <row r="1850" spans="8:9" x14ac:dyDescent="0.25">
      <c r="H1850" s="150"/>
      <c r="I1850" s="150"/>
    </row>
    <row r="1851" spans="8:9" x14ac:dyDescent="0.25">
      <c r="H1851" s="150"/>
      <c r="I1851" s="150"/>
    </row>
    <row r="1852" spans="8:9" x14ac:dyDescent="0.25">
      <c r="H1852" s="150"/>
      <c r="I1852" s="150"/>
    </row>
    <row r="1853" spans="8:9" x14ac:dyDescent="0.25">
      <c r="H1853" s="150"/>
      <c r="I1853" s="150"/>
    </row>
    <row r="1854" spans="8:9" x14ac:dyDescent="0.25">
      <c r="H1854" s="150"/>
      <c r="I1854" s="150"/>
    </row>
    <row r="1855" spans="8:9" x14ac:dyDescent="0.25">
      <c r="H1855" s="150"/>
      <c r="I1855" s="150"/>
    </row>
    <row r="1856" spans="8:9" x14ac:dyDescent="0.25">
      <c r="H1856" s="150"/>
      <c r="I1856" s="150"/>
    </row>
    <row r="1857" spans="8:9" x14ac:dyDescent="0.25">
      <c r="H1857" s="150"/>
      <c r="I1857" s="150"/>
    </row>
    <row r="1858" spans="8:9" x14ac:dyDescent="0.25">
      <c r="H1858" s="150"/>
      <c r="I1858" s="150"/>
    </row>
    <row r="1859" spans="8:9" x14ac:dyDescent="0.25">
      <c r="H1859" s="150"/>
      <c r="I1859" s="150"/>
    </row>
    <row r="1860" spans="8:9" x14ac:dyDescent="0.25">
      <c r="H1860" s="150"/>
      <c r="I1860" s="150"/>
    </row>
    <row r="1861" spans="8:9" x14ac:dyDescent="0.25">
      <c r="H1861" s="150"/>
      <c r="I1861" s="150"/>
    </row>
    <row r="1862" spans="8:9" x14ac:dyDescent="0.25">
      <c r="H1862" s="150"/>
      <c r="I1862" s="150"/>
    </row>
    <row r="1863" spans="8:9" x14ac:dyDescent="0.25">
      <c r="H1863" s="150"/>
      <c r="I1863" s="150"/>
    </row>
    <row r="1864" spans="8:9" x14ac:dyDescent="0.25">
      <c r="H1864" s="150"/>
      <c r="I1864" s="150"/>
    </row>
    <row r="1865" spans="8:9" x14ac:dyDescent="0.25">
      <c r="H1865" s="150"/>
      <c r="I1865" s="150"/>
    </row>
    <row r="1866" spans="8:9" x14ac:dyDescent="0.25">
      <c r="H1866" s="150"/>
      <c r="I1866" s="150"/>
    </row>
    <row r="1867" spans="8:9" x14ac:dyDescent="0.25">
      <c r="H1867" s="150"/>
      <c r="I1867" s="150"/>
    </row>
    <row r="1868" spans="8:9" x14ac:dyDescent="0.25">
      <c r="H1868" s="150"/>
      <c r="I1868" s="150"/>
    </row>
    <row r="1869" spans="8:9" x14ac:dyDescent="0.25">
      <c r="H1869" s="150"/>
      <c r="I1869" s="150"/>
    </row>
    <row r="1870" spans="8:9" x14ac:dyDescent="0.25">
      <c r="H1870" s="150"/>
      <c r="I1870" s="150"/>
    </row>
    <row r="1871" spans="8:9" x14ac:dyDescent="0.25">
      <c r="H1871" s="150"/>
      <c r="I1871" s="150"/>
    </row>
    <row r="1872" spans="8:9" x14ac:dyDescent="0.25">
      <c r="H1872" s="150"/>
      <c r="I1872" s="150"/>
    </row>
    <row r="1873" spans="8:9" x14ac:dyDescent="0.25">
      <c r="H1873" s="150"/>
      <c r="I1873" s="150"/>
    </row>
    <row r="1874" spans="8:9" x14ac:dyDescent="0.25">
      <c r="H1874" s="150"/>
      <c r="I1874" s="150"/>
    </row>
    <row r="1875" spans="8:9" x14ac:dyDescent="0.25">
      <c r="H1875" s="150"/>
      <c r="I1875" s="150"/>
    </row>
    <row r="1876" spans="8:9" x14ac:dyDescent="0.25">
      <c r="H1876" s="150"/>
      <c r="I1876" s="150"/>
    </row>
    <row r="1877" spans="8:9" x14ac:dyDescent="0.25">
      <c r="H1877" s="150"/>
      <c r="I1877" s="150"/>
    </row>
    <row r="1878" spans="8:9" x14ac:dyDescent="0.25">
      <c r="H1878" s="150"/>
      <c r="I1878" s="150"/>
    </row>
    <row r="1879" spans="8:9" x14ac:dyDescent="0.25">
      <c r="H1879" s="150"/>
      <c r="I1879" s="150"/>
    </row>
    <row r="1880" spans="8:9" x14ac:dyDescent="0.25">
      <c r="H1880" s="150"/>
      <c r="I1880" s="150"/>
    </row>
    <row r="1881" spans="8:9" x14ac:dyDescent="0.25">
      <c r="H1881" s="150"/>
      <c r="I1881" s="150"/>
    </row>
    <row r="1882" spans="8:9" x14ac:dyDescent="0.25">
      <c r="H1882" s="150"/>
      <c r="I1882" s="150"/>
    </row>
    <row r="1883" spans="8:9" x14ac:dyDescent="0.25">
      <c r="H1883" s="150"/>
      <c r="I1883" s="150"/>
    </row>
    <row r="1884" spans="8:9" x14ac:dyDescent="0.25">
      <c r="H1884" s="150"/>
      <c r="I1884" s="150"/>
    </row>
    <row r="1885" spans="8:9" x14ac:dyDescent="0.25">
      <c r="H1885" s="150"/>
      <c r="I1885" s="150"/>
    </row>
    <row r="1886" spans="8:9" x14ac:dyDescent="0.25">
      <c r="H1886" s="150"/>
      <c r="I1886" s="150"/>
    </row>
    <row r="1887" spans="8:9" x14ac:dyDescent="0.25">
      <c r="H1887" s="150"/>
      <c r="I1887" s="150"/>
    </row>
    <row r="1888" spans="8:9" x14ac:dyDescent="0.25">
      <c r="H1888" s="150"/>
      <c r="I1888" s="150"/>
    </row>
    <row r="1889" spans="8:9" x14ac:dyDescent="0.25">
      <c r="H1889" s="150"/>
      <c r="I1889" s="150"/>
    </row>
    <row r="1890" spans="8:9" x14ac:dyDescent="0.25">
      <c r="H1890" s="150"/>
      <c r="I1890" s="150"/>
    </row>
    <row r="1891" spans="8:9" x14ac:dyDescent="0.25">
      <c r="H1891" s="150"/>
      <c r="I1891" s="150"/>
    </row>
    <row r="1892" spans="8:9" x14ac:dyDescent="0.25">
      <c r="H1892" s="150"/>
      <c r="I1892" s="150"/>
    </row>
    <row r="1893" spans="8:9" x14ac:dyDescent="0.25">
      <c r="H1893" s="150"/>
      <c r="I1893" s="150"/>
    </row>
    <row r="1894" spans="8:9" x14ac:dyDescent="0.25">
      <c r="H1894" s="150"/>
      <c r="I1894" s="150"/>
    </row>
    <row r="1895" spans="8:9" x14ac:dyDescent="0.25">
      <c r="H1895" s="150"/>
      <c r="I1895" s="150"/>
    </row>
    <row r="1896" spans="8:9" x14ac:dyDescent="0.25">
      <c r="H1896" s="150"/>
      <c r="I1896" s="150"/>
    </row>
    <row r="1897" spans="8:9" x14ac:dyDescent="0.25">
      <c r="H1897" s="150"/>
      <c r="I1897" s="150"/>
    </row>
    <row r="1898" spans="8:9" x14ac:dyDescent="0.25">
      <c r="H1898" s="150"/>
      <c r="I1898" s="150"/>
    </row>
    <row r="1899" spans="8:9" x14ac:dyDescent="0.25">
      <c r="H1899" s="150"/>
      <c r="I1899" s="150"/>
    </row>
    <row r="1900" spans="8:9" x14ac:dyDescent="0.25">
      <c r="H1900" s="150"/>
      <c r="I1900" s="150"/>
    </row>
    <row r="1901" spans="8:9" x14ac:dyDescent="0.25">
      <c r="H1901" s="150"/>
      <c r="I1901" s="150"/>
    </row>
    <row r="1902" spans="8:9" x14ac:dyDescent="0.25">
      <c r="H1902" s="150"/>
      <c r="I1902" s="150"/>
    </row>
    <row r="1903" spans="8:9" x14ac:dyDescent="0.25">
      <c r="H1903" s="150"/>
      <c r="I1903" s="150"/>
    </row>
    <row r="1904" spans="8:9" x14ac:dyDescent="0.25">
      <c r="H1904" s="150"/>
      <c r="I1904" s="150"/>
    </row>
    <row r="1905" spans="8:9" x14ac:dyDescent="0.25">
      <c r="H1905" s="150"/>
      <c r="I1905" s="150"/>
    </row>
    <row r="1906" spans="8:9" x14ac:dyDescent="0.25">
      <c r="H1906" s="150"/>
      <c r="I1906" s="150"/>
    </row>
    <row r="1907" spans="8:9" x14ac:dyDescent="0.25">
      <c r="H1907" s="150"/>
      <c r="I1907" s="150"/>
    </row>
    <row r="1908" spans="8:9" x14ac:dyDescent="0.25">
      <c r="H1908" s="150"/>
      <c r="I1908" s="150"/>
    </row>
    <row r="1909" spans="8:9" x14ac:dyDescent="0.25">
      <c r="H1909" s="150"/>
      <c r="I1909" s="150"/>
    </row>
    <row r="1910" spans="8:9" x14ac:dyDescent="0.25">
      <c r="H1910" s="150"/>
      <c r="I1910" s="150"/>
    </row>
    <row r="1911" spans="8:9" x14ac:dyDescent="0.25">
      <c r="H1911" s="150"/>
      <c r="I1911" s="150"/>
    </row>
    <row r="1912" spans="8:9" x14ac:dyDescent="0.25">
      <c r="H1912" s="150"/>
      <c r="I1912" s="150"/>
    </row>
    <row r="1913" spans="8:9" x14ac:dyDescent="0.25">
      <c r="H1913" s="150"/>
      <c r="I1913" s="150"/>
    </row>
    <row r="1914" spans="8:9" x14ac:dyDescent="0.25">
      <c r="H1914" s="150"/>
      <c r="I1914" s="150"/>
    </row>
    <row r="1915" spans="8:9" x14ac:dyDescent="0.25">
      <c r="H1915" s="150"/>
      <c r="I1915" s="150"/>
    </row>
    <row r="1916" spans="8:9" x14ac:dyDescent="0.25">
      <c r="H1916" s="150"/>
      <c r="I1916" s="150"/>
    </row>
    <row r="1917" spans="8:9" x14ac:dyDescent="0.25">
      <c r="H1917" s="150"/>
      <c r="I1917" s="150"/>
    </row>
    <row r="1918" spans="8:9" x14ac:dyDescent="0.25">
      <c r="H1918" s="150"/>
      <c r="I1918" s="150"/>
    </row>
    <row r="1919" spans="8:9" x14ac:dyDescent="0.25">
      <c r="H1919" s="150"/>
      <c r="I1919" s="150"/>
    </row>
    <row r="1920" spans="8:9" x14ac:dyDescent="0.25">
      <c r="H1920" s="150"/>
      <c r="I1920" s="150"/>
    </row>
    <row r="1921" spans="8:9" x14ac:dyDescent="0.25">
      <c r="H1921" s="150"/>
      <c r="I1921" s="150"/>
    </row>
    <row r="1922" spans="8:9" x14ac:dyDescent="0.25">
      <c r="H1922" s="150"/>
      <c r="I1922" s="150"/>
    </row>
    <row r="1923" spans="8:9" x14ac:dyDescent="0.25">
      <c r="H1923" s="150"/>
      <c r="I1923" s="150"/>
    </row>
    <row r="1924" spans="8:9" x14ac:dyDescent="0.25">
      <c r="H1924" s="150"/>
      <c r="I1924" s="150"/>
    </row>
    <row r="1925" spans="8:9" x14ac:dyDescent="0.25">
      <c r="H1925" s="150"/>
      <c r="I1925" s="150"/>
    </row>
    <row r="1926" spans="8:9" x14ac:dyDescent="0.25">
      <c r="H1926" s="150"/>
      <c r="I1926" s="150"/>
    </row>
    <row r="1927" spans="8:9" x14ac:dyDescent="0.25">
      <c r="H1927" s="150"/>
      <c r="I1927" s="150"/>
    </row>
    <row r="1928" spans="8:9" x14ac:dyDescent="0.25">
      <c r="H1928" s="150"/>
      <c r="I1928" s="150"/>
    </row>
    <row r="1929" spans="8:9" x14ac:dyDescent="0.25">
      <c r="H1929" s="150"/>
      <c r="I1929" s="150"/>
    </row>
    <row r="1930" spans="8:9" x14ac:dyDescent="0.25">
      <c r="H1930" s="150"/>
      <c r="I1930" s="150"/>
    </row>
    <row r="1931" spans="8:9" x14ac:dyDescent="0.25">
      <c r="H1931" s="150"/>
      <c r="I1931" s="150"/>
    </row>
    <row r="1932" spans="8:9" x14ac:dyDescent="0.25">
      <c r="H1932" s="150"/>
      <c r="I1932" s="150"/>
    </row>
    <row r="1933" spans="8:9" x14ac:dyDescent="0.25">
      <c r="H1933" s="150"/>
      <c r="I1933" s="150"/>
    </row>
    <row r="1934" spans="8:9" x14ac:dyDescent="0.25">
      <c r="H1934" s="150"/>
      <c r="I1934" s="150"/>
    </row>
    <row r="1935" spans="8:9" x14ac:dyDescent="0.25">
      <c r="H1935" s="150"/>
      <c r="I1935" s="150"/>
    </row>
    <row r="1936" spans="8:9" x14ac:dyDescent="0.25">
      <c r="H1936" s="150"/>
      <c r="I1936" s="150"/>
    </row>
    <row r="1937" spans="8:9" x14ac:dyDescent="0.25">
      <c r="H1937" s="150"/>
      <c r="I1937" s="150"/>
    </row>
    <row r="1938" spans="8:9" x14ac:dyDescent="0.25">
      <c r="H1938" s="150"/>
      <c r="I1938" s="150"/>
    </row>
    <row r="1939" spans="8:9" x14ac:dyDescent="0.25">
      <c r="H1939" s="150"/>
      <c r="I1939" s="150"/>
    </row>
    <row r="1940" spans="8:9" x14ac:dyDescent="0.25">
      <c r="H1940" s="150"/>
      <c r="I1940" s="150"/>
    </row>
    <row r="1941" spans="8:9" x14ac:dyDescent="0.25">
      <c r="H1941" s="150"/>
      <c r="I1941" s="150"/>
    </row>
    <row r="1942" spans="8:9" x14ac:dyDescent="0.25">
      <c r="H1942" s="150"/>
      <c r="I1942" s="150"/>
    </row>
    <row r="1943" spans="8:9" x14ac:dyDescent="0.25">
      <c r="H1943" s="150"/>
      <c r="I1943" s="150"/>
    </row>
    <row r="1944" spans="8:9" x14ac:dyDescent="0.25">
      <c r="H1944" s="150"/>
      <c r="I1944" s="150"/>
    </row>
    <row r="1945" spans="8:9" x14ac:dyDescent="0.25">
      <c r="H1945" s="150"/>
      <c r="I1945" s="150"/>
    </row>
    <row r="1946" spans="8:9" x14ac:dyDescent="0.25">
      <c r="H1946" s="150"/>
      <c r="I1946" s="150"/>
    </row>
    <row r="1947" spans="8:9" x14ac:dyDescent="0.25">
      <c r="H1947" s="150"/>
      <c r="I1947" s="150"/>
    </row>
    <row r="1948" spans="8:9" x14ac:dyDescent="0.25">
      <c r="H1948" s="150"/>
      <c r="I1948" s="150"/>
    </row>
    <row r="1949" spans="8:9" x14ac:dyDescent="0.25">
      <c r="H1949" s="150"/>
      <c r="I1949" s="150"/>
    </row>
    <row r="1950" spans="8:9" x14ac:dyDescent="0.25">
      <c r="H1950" s="150"/>
      <c r="I1950" s="150"/>
    </row>
    <row r="1951" spans="8:9" x14ac:dyDescent="0.25">
      <c r="H1951" s="150"/>
      <c r="I1951" s="150"/>
    </row>
    <row r="1952" spans="8:9" x14ac:dyDescent="0.25">
      <c r="H1952" s="150"/>
      <c r="I1952" s="150"/>
    </row>
    <row r="1953" spans="8:9" x14ac:dyDescent="0.25">
      <c r="H1953" s="150"/>
      <c r="I1953" s="150"/>
    </row>
    <row r="1954" spans="8:9" x14ac:dyDescent="0.25">
      <c r="H1954" s="150"/>
      <c r="I1954" s="150"/>
    </row>
    <row r="1955" spans="8:9" x14ac:dyDescent="0.25">
      <c r="H1955" s="150"/>
      <c r="I1955" s="150"/>
    </row>
    <row r="1956" spans="8:9" x14ac:dyDescent="0.25">
      <c r="H1956" s="150"/>
      <c r="I1956" s="150"/>
    </row>
    <row r="1957" spans="8:9" x14ac:dyDescent="0.25">
      <c r="H1957" s="150"/>
      <c r="I1957" s="150"/>
    </row>
    <row r="1958" spans="8:9" x14ac:dyDescent="0.25">
      <c r="H1958" s="150"/>
      <c r="I1958" s="150"/>
    </row>
    <row r="1959" spans="8:9" x14ac:dyDescent="0.25">
      <c r="H1959" s="150"/>
      <c r="I1959" s="150"/>
    </row>
    <row r="1960" spans="8:9" x14ac:dyDescent="0.25">
      <c r="H1960" s="150"/>
      <c r="I1960" s="150"/>
    </row>
    <row r="1961" spans="8:9" x14ac:dyDescent="0.25">
      <c r="H1961" s="150"/>
      <c r="I1961" s="150"/>
    </row>
    <row r="1962" spans="8:9" x14ac:dyDescent="0.25">
      <c r="H1962" s="150"/>
      <c r="I1962" s="150"/>
    </row>
    <row r="1963" spans="8:9" x14ac:dyDescent="0.25">
      <c r="H1963" s="150"/>
      <c r="I1963" s="150"/>
    </row>
    <row r="1964" spans="8:9" x14ac:dyDescent="0.25">
      <c r="H1964" s="150"/>
      <c r="I1964" s="150"/>
    </row>
    <row r="1965" spans="8:9" x14ac:dyDescent="0.25">
      <c r="H1965" s="150"/>
      <c r="I1965" s="150"/>
    </row>
    <row r="1966" spans="8:9" x14ac:dyDescent="0.25">
      <c r="H1966" s="150"/>
      <c r="I1966" s="150"/>
    </row>
    <row r="1967" spans="8:9" x14ac:dyDescent="0.25">
      <c r="H1967" s="150"/>
      <c r="I1967" s="150"/>
    </row>
    <row r="1968" spans="8:9" x14ac:dyDescent="0.25">
      <c r="H1968" s="150"/>
      <c r="I1968" s="150"/>
    </row>
    <row r="1969" spans="8:9" x14ac:dyDescent="0.25">
      <c r="H1969" s="150"/>
      <c r="I1969" s="150"/>
    </row>
    <row r="1970" spans="8:9" x14ac:dyDescent="0.25">
      <c r="H1970" s="150"/>
      <c r="I1970" s="150"/>
    </row>
    <row r="1971" spans="8:9" x14ac:dyDescent="0.25">
      <c r="H1971" s="150"/>
      <c r="I1971" s="150"/>
    </row>
    <row r="1972" spans="8:9" x14ac:dyDescent="0.25">
      <c r="H1972" s="150"/>
      <c r="I1972" s="150"/>
    </row>
    <row r="1973" spans="8:9" x14ac:dyDescent="0.25">
      <c r="H1973" s="150"/>
      <c r="I1973" s="150"/>
    </row>
    <row r="1974" spans="8:9" x14ac:dyDescent="0.25">
      <c r="H1974" s="150"/>
      <c r="I1974" s="150"/>
    </row>
    <row r="1975" spans="8:9" x14ac:dyDescent="0.25">
      <c r="H1975" s="150"/>
      <c r="I1975" s="150"/>
    </row>
    <row r="1976" spans="8:9" x14ac:dyDescent="0.25">
      <c r="H1976" s="150"/>
      <c r="I1976" s="150"/>
    </row>
    <row r="1977" spans="8:9" x14ac:dyDescent="0.25">
      <c r="H1977" s="150"/>
      <c r="I1977" s="150"/>
    </row>
    <row r="1978" spans="8:9" x14ac:dyDescent="0.25">
      <c r="H1978" s="150"/>
      <c r="I1978" s="150"/>
    </row>
    <row r="1979" spans="8:9" x14ac:dyDescent="0.25">
      <c r="H1979" s="150"/>
      <c r="I1979" s="150"/>
    </row>
    <row r="1980" spans="8:9" x14ac:dyDescent="0.25">
      <c r="H1980" s="150"/>
      <c r="I1980" s="150"/>
    </row>
    <row r="1981" spans="8:9" x14ac:dyDescent="0.25">
      <c r="H1981" s="150"/>
      <c r="I1981" s="150"/>
    </row>
    <row r="1982" spans="8:9" x14ac:dyDescent="0.25">
      <c r="H1982" s="150"/>
      <c r="I1982" s="150"/>
    </row>
    <row r="1983" spans="8:9" x14ac:dyDescent="0.25">
      <c r="H1983" s="150"/>
      <c r="I1983" s="150"/>
    </row>
    <row r="1984" spans="8:9" x14ac:dyDescent="0.25">
      <c r="H1984" s="150"/>
      <c r="I1984" s="150"/>
    </row>
    <row r="1985" spans="8:9" x14ac:dyDescent="0.25">
      <c r="H1985" s="150"/>
      <c r="I1985" s="150"/>
    </row>
    <row r="1986" spans="8:9" x14ac:dyDescent="0.25">
      <c r="H1986" s="150"/>
      <c r="I1986" s="150"/>
    </row>
    <row r="1987" spans="8:9" x14ac:dyDescent="0.25">
      <c r="H1987" s="150"/>
      <c r="I1987" s="150"/>
    </row>
    <row r="1988" spans="8:9" x14ac:dyDescent="0.25">
      <c r="H1988" s="150"/>
      <c r="I1988" s="150"/>
    </row>
    <row r="1989" spans="8:9" x14ac:dyDescent="0.25">
      <c r="H1989" s="150"/>
      <c r="I1989" s="150"/>
    </row>
    <row r="1990" spans="8:9" x14ac:dyDescent="0.25">
      <c r="H1990" s="150"/>
      <c r="I1990" s="150"/>
    </row>
    <row r="1991" spans="8:9" x14ac:dyDescent="0.25">
      <c r="H1991" s="150"/>
      <c r="I1991" s="150"/>
    </row>
    <row r="1992" spans="8:9" x14ac:dyDescent="0.25">
      <c r="H1992" s="150"/>
      <c r="I1992" s="150"/>
    </row>
    <row r="1993" spans="8:9" x14ac:dyDescent="0.25">
      <c r="H1993" s="150"/>
      <c r="I1993" s="150"/>
    </row>
    <row r="1994" spans="8:9" x14ac:dyDescent="0.25">
      <c r="H1994" s="150"/>
      <c r="I1994" s="150"/>
    </row>
    <row r="1995" spans="8:9" x14ac:dyDescent="0.25">
      <c r="H1995" s="150"/>
      <c r="I1995" s="150"/>
    </row>
    <row r="1996" spans="8:9" x14ac:dyDescent="0.25">
      <c r="H1996" s="150"/>
      <c r="I1996" s="150"/>
    </row>
    <row r="1997" spans="8:9" x14ac:dyDescent="0.25">
      <c r="H1997" s="150"/>
      <c r="I1997" s="150"/>
    </row>
    <row r="1998" spans="8:9" x14ac:dyDescent="0.25">
      <c r="H1998" s="150"/>
      <c r="I1998" s="150"/>
    </row>
    <row r="1999" spans="8:9" x14ac:dyDescent="0.25">
      <c r="H1999" s="150"/>
      <c r="I1999" s="150"/>
    </row>
    <row r="2000" spans="8:9" x14ac:dyDescent="0.25">
      <c r="H2000" s="150"/>
      <c r="I2000" s="150"/>
    </row>
    <row r="2001" spans="8:9" x14ac:dyDescent="0.25">
      <c r="H2001" s="150"/>
      <c r="I2001" s="150"/>
    </row>
    <row r="2002" spans="8:9" x14ac:dyDescent="0.25">
      <c r="H2002" s="150"/>
      <c r="I2002" s="150"/>
    </row>
    <row r="2003" spans="8:9" x14ac:dyDescent="0.25">
      <c r="H2003" s="150"/>
      <c r="I2003" s="150"/>
    </row>
    <row r="2004" spans="8:9" x14ac:dyDescent="0.25">
      <c r="H2004" s="150"/>
      <c r="I2004" s="150"/>
    </row>
    <row r="2005" spans="8:9" x14ac:dyDescent="0.25">
      <c r="H2005" s="150"/>
      <c r="I2005" s="150"/>
    </row>
    <row r="2006" spans="8:9" x14ac:dyDescent="0.25">
      <c r="H2006" s="150"/>
      <c r="I2006" s="150"/>
    </row>
    <row r="2007" spans="8:9" x14ac:dyDescent="0.25">
      <c r="H2007" s="150"/>
      <c r="I2007" s="150"/>
    </row>
    <row r="2008" spans="8:9" x14ac:dyDescent="0.25">
      <c r="H2008" s="150"/>
      <c r="I2008" s="150"/>
    </row>
    <row r="2009" spans="8:9" x14ac:dyDescent="0.25">
      <c r="H2009" s="150"/>
      <c r="I2009" s="150"/>
    </row>
    <row r="2010" spans="8:9" x14ac:dyDescent="0.25">
      <c r="H2010" s="150"/>
      <c r="I2010" s="150"/>
    </row>
    <row r="2011" spans="8:9" x14ac:dyDescent="0.25">
      <c r="H2011" s="150"/>
      <c r="I2011" s="150"/>
    </row>
    <row r="2012" spans="8:9" x14ac:dyDescent="0.25">
      <c r="H2012" s="150"/>
      <c r="I2012" s="150"/>
    </row>
    <row r="2013" spans="8:9" x14ac:dyDescent="0.25">
      <c r="H2013" s="150"/>
      <c r="I2013" s="150"/>
    </row>
    <row r="2014" spans="8:9" x14ac:dyDescent="0.25">
      <c r="H2014" s="150"/>
      <c r="I2014" s="150"/>
    </row>
    <row r="2015" spans="8:9" x14ac:dyDescent="0.25">
      <c r="H2015" s="150"/>
      <c r="I2015" s="150"/>
    </row>
    <row r="2016" spans="8:9" x14ac:dyDescent="0.25">
      <c r="H2016" s="150"/>
      <c r="I2016" s="150"/>
    </row>
    <row r="2017" spans="8:9" x14ac:dyDescent="0.25">
      <c r="H2017" s="150"/>
      <c r="I2017" s="150"/>
    </row>
    <row r="2018" spans="8:9" x14ac:dyDescent="0.25">
      <c r="H2018" s="150"/>
      <c r="I2018" s="150"/>
    </row>
    <row r="2019" spans="8:9" x14ac:dyDescent="0.25">
      <c r="H2019" s="150"/>
      <c r="I2019" s="150"/>
    </row>
    <row r="2020" spans="8:9" x14ac:dyDescent="0.25">
      <c r="H2020" s="150"/>
      <c r="I2020" s="150"/>
    </row>
    <row r="2021" spans="8:9" x14ac:dyDescent="0.25">
      <c r="H2021" s="150"/>
      <c r="I2021" s="150"/>
    </row>
    <row r="2022" spans="8:9" x14ac:dyDescent="0.25">
      <c r="H2022" s="150"/>
      <c r="I2022" s="150"/>
    </row>
    <row r="2023" spans="8:9" x14ac:dyDescent="0.25">
      <c r="H2023" s="150"/>
      <c r="I2023" s="150"/>
    </row>
    <row r="2024" spans="8:9" x14ac:dyDescent="0.25">
      <c r="H2024" s="150"/>
      <c r="I2024" s="150"/>
    </row>
    <row r="2025" spans="8:9" x14ac:dyDescent="0.25">
      <c r="H2025" s="150"/>
      <c r="I2025" s="150"/>
    </row>
    <row r="2026" spans="8:9" x14ac:dyDescent="0.25">
      <c r="H2026" s="150"/>
      <c r="I2026" s="150"/>
    </row>
    <row r="2027" spans="8:9" x14ac:dyDescent="0.25">
      <c r="H2027" s="150"/>
      <c r="I2027" s="150"/>
    </row>
    <row r="2028" spans="8:9" x14ac:dyDescent="0.25">
      <c r="H2028" s="150"/>
      <c r="I2028" s="150"/>
    </row>
    <row r="2029" spans="8:9" x14ac:dyDescent="0.25">
      <c r="H2029" s="150"/>
      <c r="I2029" s="150"/>
    </row>
    <row r="2030" spans="8:9" x14ac:dyDescent="0.25">
      <c r="H2030" s="150"/>
      <c r="I2030" s="150"/>
    </row>
    <row r="2031" spans="8:9" x14ac:dyDescent="0.25">
      <c r="H2031" s="150"/>
      <c r="I2031" s="150"/>
    </row>
    <row r="2032" spans="8:9" x14ac:dyDescent="0.25">
      <c r="H2032" s="150"/>
      <c r="I2032" s="150"/>
    </row>
    <row r="2033" spans="8:9" x14ac:dyDescent="0.25">
      <c r="H2033" s="150"/>
      <c r="I2033" s="150"/>
    </row>
    <row r="2034" spans="8:9" x14ac:dyDescent="0.25">
      <c r="H2034" s="150"/>
      <c r="I2034" s="150"/>
    </row>
    <row r="2035" spans="8:9" x14ac:dyDescent="0.25">
      <c r="H2035" s="150"/>
      <c r="I2035" s="150"/>
    </row>
    <row r="2036" spans="8:9" x14ac:dyDescent="0.25">
      <c r="H2036" s="150"/>
      <c r="I2036" s="150"/>
    </row>
    <row r="2037" spans="8:9" x14ac:dyDescent="0.25">
      <c r="H2037" s="150"/>
      <c r="I2037" s="150"/>
    </row>
    <row r="2038" spans="8:9" x14ac:dyDescent="0.25">
      <c r="H2038" s="150"/>
      <c r="I2038" s="150"/>
    </row>
    <row r="2039" spans="8:9" x14ac:dyDescent="0.25">
      <c r="H2039" s="150"/>
      <c r="I2039" s="150"/>
    </row>
    <row r="2040" spans="8:9" x14ac:dyDescent="0.25">
      <c r="H2040" s="150"/>
      <c r="I2040" s="150"/>
    </row>
    <row r="2041" spans="8:9" x14ac:dyDescent="0.25">
      <c r="H2041" s="150"/>
      <c r="I2041" s="150"/>
    </row>
    <row r="2042" spans="8:9" x14ac:dyDescent="0.25">
      <c r="H2042" s="150"/>
      <c r="I2042" s="150"/>
    </row>
    <row r="2043" spans="8:9" x14ac:dyDescent="0.25">
      <c r="H2043" s="150"/>
      <c r="I2043" s="150"/>
    </row>
    <row r="2044" spans="8:9" x14ac:dyDescent="0.25">
      <c r="H2044" s="150"/>
      <c r="I2044" s="150"/>
    </row>
    <row r="2045" spans="8:9" x14ac:dyDescent="0.25">
      <c r="H2045" s="150"/>
      <c r="I2045" s="150"/>
    </row>
    <row r="2046" spans="8:9" x14ac:dyDescent="0.25">
      <c r="H2046" s="150"/>
      <c r="I2046" s="150"/>
    </row>
    <row r="2047" spans="8:9" x14ac:dyDescent="0.25">
      <c r="H2047" s="150"/>
      <c r="I2047" s="150"/>
    </row>
    <row r="2048" spans="8:9" x14ac:dyDescent="0.25">
      <c r="H2048" s="150"/>
      <c r="I2048" s="150"/>
    </row>
    <row r="2049" spans="8:9" x14ac:dyDescent="0.25">
      <c r="H2049" s="150"/>
      <c r="I2049" s="150"/>
    </row>
    <row r="2050" spans="8:9" x14ac:dyDescent="0.25">
      <c r="H2050" s="150"/>
      <c r="I2050" s="150"/>
    </row>
    <row r="2051" spans="8:9" x14ac:dyDescent="0.25">
      <c r="H2051" s="150"/>
      <c r="I2051" s="150"/>
    </row>
    <row r="2052" spans="8:9" x14ac:dyDescent="0.25">
      <c r="H2052" s="150"/>
      <c r="I2052" s="150"/>
    </row>
    <row r="2053" spans="8:9" x14ac:dyDescent="0.25">
      <c r="H2053" s="150"/>
      <c r="I2053" s="150"/>
    </row>
    <row r="2054" spans="8:9" x14ac:dyDescent="0.25">
      <c r="H2054" s="150"/>
      <c r="I2054" s="150"/>
    </row>
    <row r="2055" spans="8:9" x14ac:dyDescent="0.25">
      <c r="H2055" s="150"/>
      <c r="I2055" s="150"/>
    </row>
    <row r="2056" spans="8:9" x14ac:dyDescent="0.25">
      <c r="H2056" s="150"/>
      <c r="I2056" s="150"/>
    </row>
    <row r="2057" spans="8:9" x14ac:dyDescent="0.25">
      <c r="H2057" s="150"/>
      <c r="I2057" s="150"/>
    </row>
    <row r="2058" spans="8:9" x14ac:dyDescent="0.25">
      <c r="H2058" s="150"/>
      <c r="I2058" s="150"/>
    </row>
    <row r="2059" spans="8:9" x14ac:dyDescent="0.25">
      <c r="H2059" s="150"/>
      <c r="I2059" s="150"/>
    </row>
    <row r="2060" spans="8:9" x14ac:dyDescent="0.25">
      <c r="H2060" s="150"/>
      <c r="I2060" s="150"/>
    </row>
    <row r="2061" spans="8:9" x14ac:dyDescent="0.25">
      <c r="H2061" s="150"/>
      <c r="I2061" s="150"/>
    </row>
    <row r="2062" spans="8:9" x14ac:dyDescent="0.25">
      <c r="H2062" s="150"/>
      <c r="I2062" s="150"/>
    </row>
    <row r="2063" spans="8:9" x14ac:dyDescent="0.25">
      <c r="H2063" s="150"/>
      <c r="I2063" s="150"/>
    </row>
    <row r="2064" spans="8:9" x14ac:dyDescent="0.25">
      <c r="H2064" s="150"/>
      <c r="I2064" s="150"/>
    </row>
    <row r="2065" spans="8:9" x14ac:dyDescent="0.25">
      <c r="H2065" s="150"/>
      <c r="I2065" s="150"/>
    </row>
    <row r="2066" spans="8:9" x14ac:dyDescent="0.25">
      <c r="H2066" s="150"/>
      <c r="I2066" s="150"/>
    </row>
    <row r="2067" spans="8:9" x14ac:dyDescent="0.25">
      <c r="H2067" s="150"/>
      <c r="I2067" s="150"/>
    </row>
    <row r="2068" spans="8:9" x14ac:dyDescent="0.25">
      <c r="H2068" s="150"/>
      <c r="I2068" s="150"/>
    </row>
    <row r="2069" spans="8:9" x14ac:dyDescent="0.25">
      <c r="H2069" s="150"/>
      <c r="I2069" s="150"/>
    </row>
    <row r="2070" spans="8:9" x14ac:dyDescent="0.25">
      <c r="H2070" s="150"/>
      <c r="I2070" s="150"/>
    </row>
    <row r="2071" spans="8:9" x14ac:dyDescent="0.25">
      <c r="H2071" s="150"/>
      <c r="I2071" s="150"/>
    </row>
    <row r="2072" spans="8:9" x14ac:dyDescent="0.25">
      <c r="H2072" s="150"/>
      <c r="I2072" s="150"/>
    </row>
    <row r="2073" spans="8:9" x14ac:dyDescent="0.25">
      <c r="H2073" s="150"/>
      <c r="I2073" s="150"/>
    </row>
    <row r="2074" spans="8:9" x14ac:dyDescent="0.25">
      <c r="H2074" s="150"/>
      <c r="I2074" s="150"/>
    </row>
    <row r="2075" spans="8:9" x14ac:dyDescent="0.25">
      <c r="H2075" s="150"/>
      <c r="I2075" s="150"/>
    </row>
    <row r="2076" spans="8:9" x14ac:dyDescent="0.25">
      <c r="H2076" s="150"/>
      <c r="I2076" s="150"/>
    </row>
    <row r="2077" spans="8:9" x14ac:dyDescent="0.25">
      <c r="H2077" s="150"/>
      <c r="I2077" s="150"/>
    </row>
    <row r="2078" spans="8:9" x14ac:dyDescent="0.25">
      <c r="H2078" s="150"/>
      <c r="I2078" s="150"/>
    </row>
    <row r="2079" spans="8:9" x14ac:dyDescent="0.25">
      <c r="H2079" s="150"/>
      <c r="I2079" s="150"/>
    </row>
    <row r="2080" spans="8:9" x14ac:dyDescent="0.25">
      <c r="H2080" s="150"/>
      <c r="I2080" s="150"/>
    </row>
    <row r="2081" spans="8:9" x14ac:dyDescent="0.25">
      <c r="H2081" s="150"/>
      <c r="I2081" s="150"/>
    </row>
    <row r="2082" spans="8:9" x14ac:dyDescent="0.25">
      <c r="H2082" s="150"/>
      <c r="I2082" s="150"/>
    </row>
    <row r="2083" spans="8:9" x14ac:dyDescent="0.25">
      <c r="H2083" s="150"/>
      <c r="I2083" s="150"/>
    </row>
    <row r="2084" spans="8:9" x14ac:dyDescent="0.25">
      <c r="H2084" s="150"/>
      <c r="I2084" s="150"/>
    </row>
    <row r="2085" spans="8:9" x14ac:dyDescent="0.25">
      <c r="H2085" s="150"/>
      <c r="I2085" s="150"/>
    </row>
    <row r="2086" spans="8:9" x14ac:dyDescent="0.25">
      <c r="H2086" s="150"/>
      <c r="I2086" s="150"/>
    </row>
    <row r="2087" spans="8:9" x14ac:dyDescent="0.25">
      <c r="H2087" s="150"/>
      <c r="I2087" s="150"/>
    </row>
    <row r="2088" spans="8:9" x14ac:dyDescent="0.25">
      <c r="H2088" s="150"/>
      <c r="I2088" s="150"/>
    </row>
    <row r="2089" spans="8:9" x14ac:dyDescent="0.25">
      <c r="H2089" s="150"/>
      <c r="I2089" s="150"/>
    </row>
    <row r="2090" spans="8:9" x14ac:dyDescent="0.25">
      <c r="H2090" s="150"/>
      <c r="I2090" s="150"/>
    </row>
    <row r="2091" spans="8:9" x14ac:dyDescent="0.25">
      <c r="H2091" s="150"/>
      <c r="I2091" s="150"/>
    </row>
    <row r="2092" spans="8:9" x14ac:dyDescent="0.25">
      <c r="H2092" s="150"/>
      <c r="I2092" s="150"/>
    </row>
    <row r="2093" spans="8:9" x14ac:dyDescent="0.25">
      <c r="H2093" s="150"/>
      <c r="I2093" s="150"/>
    </row>
    <row r="2094" spans="8:9" x14ac:dyDescent="0.25">
      <c r="H2094" s="150"/>
      <c r="I2094" s="150"/>
    </row>
    <row r="2095" spans="8:9" x14ac:dyDescent="0.25">
      <c r="H2095" s="150"/>
      <c r="I2095" s="150"/>
    </row>
    <row r="2096" spans="8:9" x14ac:dyDescent="0.25">
      <c r="H2096" s="150"/>
      <c r="I2096" s="150"/>
    </row>
    <row r="2097" spans="8:9" x14ac:dyDescent="0.25">
      <c r="H2097" s="150"/>
      <c r="I2097" s="150"/>
    </row>
    <row r="2098" spans="8:9" x14ac:dyDescent="0.25">
      <c r="H2098" s="150"/>
      <c r="I2098" s="150"/>
    </row>
    <row r="2099" spans="8:9" x14ac:dyDescent="0.25">
      <c r="H2099" s="150"/>
      <c r="I2099" s="150"/>
    </row>
    <row r="2100" spans="8:9" x14ac:dyDescent="0.25">
      <c r="H2100" s="150"/>
      <c r="I2100" s="150"/>
    </row>
    <row r="2101" spans="8:9" x14ac:dyDescent="0.25">
      <c r="H2101" s="150"/>
      <c r="I2101" s="150"/>
    </row>
    <row r="2102" spans="8:9" x14ac:dyDescent="0.25">
      <c r="H2102" s="150"/>
      <c r="I2102" s="150"/>
    </row>
    <row r="2103" spans="8:9" x14ac:dyDescent="0.25">
      <c r="H2103" s="150"/>
      <c r="I2103" s="150"/>
    </row>
    <row r="2104" spans="8:9" x14ac:dyDescent="0.25">
      <c r="H2104" s="150"/>
      <c r="I2104" s="150"/>
    </row>
    <row r="2105" spans="8:9" x14ac:dyDescent="0.25">
      <c r="H2105" s="150"/>
      <c r="I2105" s="150"/>
    </row>
    <row r="2106" spans="8:9" x14ac:dyDescent="0.25">
      <c r="H2106" s="150"/>
      <c r="I2106" s="150"/>
    </row>
    <row r="2107" spans="8:9" x14ac:dyDescent="0.25">
      <c r="H2107" s="150"/>
      <c r="I2107" s="150"/>
    </row>
    <row r="2108" spans="8:9" x14ac:dyDescent="0.25">
      <c r="H2108" s="150"/>
      <c r="I2108" s="150"/>
    </row>
    <row r="2109" spans="8:9" x14ac:dyDescent="0.25">
      <c r="H2109" s="150"/>
      <c r="I2109" s="150"/>
    </row>
    <row r="2110" spans="8:9" x14ac:dyDescent="0.25">
      <c r="H2110" s="150"/>
      <c r="I2110" s="150"/>
    </row>
    <row r="2111" spans="8:9" x14ac:dyDescent="0.25">
      <c r="H2111" s="150"/>
      <c r="I2111" s="150"/>
    </row>
    <row r="2112" spans="8:9" x14ac:dyDescent="0.25">
      <c r="H2112" s="150"/>
      <c r="I2112" s="150"/>
    </row>
    <row r="2113" spans="8:9" x14ac:dyDescent="0.25">
      <c r="H2113" s="150"/>
      <c r="I2113" s="150"/>
    </row>
    <row r="2114" spans="8:9" x14ac:dyDescent="0.25">
      <c r="H2114" s="150"/>
      <c r="I2114" s="150"/>
    </row>
    <row r="2115" spans="8:9" x14ac:dyDescent="0.25">
      <c r="H2115" s="150"/>
      <c r="I2115" s="150"/>
    </row>
    <row r="2116" spans="8:9" x14ac:dyDescent="0.25">
      <c r="H2116" s="150"/>
      <c r="I2116" s="150"/>
    </row>
    <row r="2117" spans="8:9" x14ac:dyDescent="0.25">
      <c r="H2117" s="150"/>
      <c r="I2117" s="150"/>
    </row>
    <row r="2118" spans="8:9" x14ac:dyDescent="0.25">
      <c r="H2118" s="150"/>
      <c r="I2118" s="150"/>
    </row>
    <row r="2119" spans="8:9" x14ac:dyDescent="0.25">
      <c r="H2119" s="150"/>
      <c r="I2119" s="150"/>
    </row>
    <row r="2120" spans="8:9" x14ac:dyDescent="0.25">
      <c r="H2120" s="150"/>
      <c r="I2120" s="150"/>
    </row>
    <row r="2121" spans="8:9" x14ac:dyDescent="0.25">
      <c r="H2121" s="150"/>
      <c r="I2121" s="150"/>
    </row>
    <row r="2122" spans="8:9" x14ac:dyDescent="0.25">
      <c r="H2122" s="150"/>
      <c r="I2122" s="150"/>
    </row>
    <row r="2123" spans="8:9" x14ac:dyDescent="0.25">
      <c r="H2123" s="150"/>
      <c r="I2123" s="150"/>
    </row>
    <row r="2124" spans="8:9" x14ac:dyDescent="0.25">
      <c r="H2124" s="150"/>
      <c r="I2124" s="150"/>
    </row>
    <row r="2125" spans="8:9" x14ac:dyDescent="0.25">
      <c r="H2125" s="150"/>
      <c r="I2125" s="150"/>
    </row>
    <row r="2126" spans="8:9" x14ac:dyDescent="0.25">
      <c r="H2126" s="150"/>
      <c r="I2126" s="150"/>
    </row>
    <row r="2127" spans="8:9" x14ac:dyDescent="0.25">
      <c r="H2127" s="150"/>
      <c r="I2127" s="150"/>
    </row>
    <row r="2128" spans="8:9" x14ac:dyDescent="0.25">
      <c r="H2128" s="150"/>
      <c r="I2128" s="150"/>
    </row>
    <row r="2129" spans="8:9" x14ac:dyDescent="0.25">
      <c r="H2129" s="150"/>
      <c r="I2129" s="150"/>
    </row>
    <row r="2130" spans="8:9" x14ac:dyDescent="0.25">
      <c r="H2130" s="150"/>
      <c r="I2130" s="150"/>
    </row>
    <row r="2131" spans="8:9" x14ac:dyDescent="0.25">
      <c r="H2131" s="150"/>
      <c r="I2131" s="150"/>
    </row>
    <row r="2132" spans="8:9" x14ac:dyDescent="0.25">
      <c r="H2132" s="150"/>
      <c r="I2132" s="150"/>
    </row>
    <row r="2133" spans="8:9" x14ac:dyDescent="0.25">
      <c r="H2133" s="150"/>
      <c r="I2133" s="150"/>
    </row>
    <row r="2134" spans="8:9" x14ac:dyDescent="0.25">
      <c r="H2134" s="150"/>
      <c r="I2134" s="150"/>
    </row>
    <row r="2135" spans="8:9" x14ac:dyDescent="0.25">
      <c r="H2135" s="150"/>
      <c r="I2135" s="150"/>
    </row>
    <row r="2136" spans="8:9" x14ac:dyDescent="0.25">
      <c r="H2136" s="150"/>
      <c r="I2136" s="150"/>
    </row>
    <row r="2137" spans="8:9" x14ac:dyDescent="0.25">
      <c r="H2137" s="150"/>
      <c r="I2137" s="150"/>
    </row>
    <row r="2138" spans="8:9" x14ac:dyDescent="0.25">
      <c r="H2138" s="150"/>
      <c r="I2138" s="150"/>
    </row>
    <row r="2139" spans="8:9" x14ac:dyDescent="0.25">
      <c r="H2139" s="150"/>
      <c r="I2139" s="150"/>
    </row>
    <row r="2140" spans="8:9" x14ac:dyDescent="0.25">
      <c r="H2140" s="150"/>
      <c r="I2140" s="150"/>
    </row>
    <row r="2141" spans="8:9" x14ac:dyDescent="0.25">
      <c r="H2141" s="150"/>
      <c r="I2141" s="150"/>
    </row>
    <row r="2142" spans="8:9" x14ac:dyDescent="0.25">
      <c r="H2142" s="150"/>
      <c r="I2142" s="150"/>
    </row>
    <row r="2143" spans="8:9" x14ac:dyDescent="0.25">
      <c r="H2143" s="150"/>
      <c r="I2143" s="150"/>
    </row>
    <row r="2144" spans="8:9" x14ac:dyDescent="0.25">
      <c r="H2144" s="150"/>
      <c r="I2144" s="150"/>
    </row>
    <row r="2145" spans="8:9" x14ac:dyDescent="0.25">
      <c r="H2145" s="150"/>
      <c r="I2145" s="150"/>
    </row>
    <row r="2146" spans="8:9" x14ac:dyDescent="0.25">
      <c r="H2146" s="150"/>
      <c r="I2146" s="150"/>
    </row>
    <row r="2147" spans="8:9" x14ac:dyDescent="0.25">
      <c r="H2147" s="150"/>
      <c r="I2147" s="150"/>
    </row>
    <row r="2148" spans="8:9" x14ac:dyDescent="0.25">
      <c r="H2148" s="150"/>
      <c r="I2148" s="150"/>
    </row>
    <row r="2149" spans="8:9" x14ac:dyDescent="0.25">
      <c r="H2149" s="150"/>
      <c r="I2149" s="150"/>
    </row>
    <row r="2150" spans="8:9" x14ac:dyDescent="0.25">
      <c r="H2150" s="150"/>
      <c r="I2150" s="150"/>
    </row>
    <row r="2151" spans="8:9" x14ac:dyDescent="0.25">
      <c r="H2151" s="150"/>
      <c r="I2151" s="150"/>
    </row>
    <row r="2152" spans="8:9" x14ac:dyDescent="0.25">
      <c r="H2152" s="150"/>
      <c r="I2152" s="150"/>
    </row>
    <row r="2153" spans="8:9" x14ac:dyDescent="0.25">
      <c r="H2153" s="150"/>
      <c r="I2153" s="150"/>
    </row>
    <row r="2154" spans="8:9" x14ac:dyDescent="0.25">
      <c r="H2154" s="150"/>
      <c r="I2154" s="150"/>
    </row>
    <row r="2155" spans="8:9" x14ac:dyDescent="0.25">
      <c r="H2155" s="150"/>
      <c r="I2155" s="150"/>
    </row>
    <row r="2156" spans="8:9" x14ac:dyDescent="0.25">
      <c r="H2156" s="150"/>
      <c r="I2156" s="150"/>
    </row>
    <row r="2157" spans="8:9" x14ac:dyDescent="0.25">
      <c r="H2157" s="150"/>
      <c r="I2157" s="150"/>
    </row>
    <row r="2158" spans="8:9" x14ac:dyDescent="0.25">
      <c r="H2158" s="150"/>
      <c r="I2158" s="150"/>
    </row>
    <row r="2159" spans="8:9" x14ac:dyDescent="0.25">
      <c r="H2159" s="150"/>
      <c r="I2159" s="150"/>
    </row>
    <row r="2160" spans="8:9" x14ac:dyDescent="0.25">
      <c r="H2160" s="150"/>
      <c r="I2160" s="150"/>
    </row>
    <row r="2161" spans="8:9" x14ac:dyDescent="0.25">
      <c r="H2161" s="150"/>
      <c r="I2161" s="150"/>
    </row>
    <row r="2162" spans="8:9" x14ac:dyDescent="0.25">
      <c r="H2162" s="150"/>
      <c r="I2162" s="150"/>
    </row>
    <row r="2163" spans="8:9" x14ac:dyDescent="0.25">
      <c r="H2163" s="150"/>
      <c r="I2163" s="150"/>
    </row>
    <row r="2164" spans="8:9" x14ac:dyDescent="0.25">
      <c r="H2164" s="150"/>
      <c r="I2164" s="150"/>
    </row>
    <row r="2165" spans="8:9" x14ac:dyDescent="0.25">
      <c r="H2165" s="150"/>
      <c r="I2165" s="150"/>
    </row>
    <row r="2166" spans="8:9" x14ac:dyDescent="0.25">
      <c r="H2166" s="150"/>
      <c r="I2166" s="150"/>
    </row>
    <row r="2167" spans="8:9" x14ac:dyDescent="0.25">
      <c r="H2167" s="150"/>
      <c r="I2167" s="150"/>
    </row>
    <row r="2168" spans="8:9" x14ac:dyDescent="0.25">
      <c r="H2168" s="150"/>
      <c r="I2168" s="150"/>
    </row>
    <row r="2169" spans="8:9" x14ac:dyDescent="0.25">
      <c r="H2169" s="150"/>
      <c r="I2169" s="150"/>
    </row>
    <row r="2170" spans="8:9" x14ac:dyDescent="0.25">
      <c r="H2170" s="150"/>
      <c r="I2170" s="150"/>
    </row>
    <row r="2171" spans="8:9" x14ac:dyDescent="0.25">
      <c r="H2171" s="150"/>
      <c r="I2171" s="150"/>
    </row>
    <row r="2172" spans="8:9" x14ac:dyDescent="0.25">
      <c r="H2172" s="150"/>
      <c r="I2172" s="150"/>
    </row>
    <row r="2173" spans="8:9" x14ac:dyDescent="0.25">
      <c r="H2173" s="150"/>
      <c r="I2173" s="150"/>
    </row>
    <row r="2174" spans="8:9" x14ac:dyDescent="0.25">
      <c r="H2174" s="150"/>
      <c r="I2174" s="150"/>
    </row>
    <row r="2175" spans="8:9" x14ac:dyDescent="0.25">
      <c r="H2175" s="150"/>
      <c r="I2175" s="150"/>
    </row>
    <row r="2176" spans="8:9" x14ac:dyDescent="0.25">
      <c r="H2176" s="150"/>
      <c r="I2176" s="150"/>
    </row>
    <row r="2177" spans="8:9" x14ac:dyDescent="0.25">
      <c r="H2177" s="150"/>
      <c r="I2177" s="150"/>
    </row>
    <row r="2178" spans="8:9" x14ac:dyDescent="0.25">
      <c r="H2178" s="150"/>
      <c r="I2178" s="150"/>
    </row>
    <row r="2179" spans="8:9" x14ac:dyDescent="0.25">
      <c r="H2179" s="150"/>
      <c r="I2179" s="150"/>
    </row>
    <row r="2180" spans="8:9" x14ac:dyDescent="0.25">
      <c r="H2180" s="150"/>
      <c r="I2180" s="150"/>
    </row>
    <row r="2181" spans="8:9" x14ac:dyDescent="0.25">
      <c r="H2181" s="150"/>
      <c r="I2181" s="150"/>
    </row>
    <row r="2182" spans="8:9" x14ac:dyDescent="0.25">
      <c r="H2182" s="150"/>
      <c r="I2182" s="150"/>
    </row>
    <row r="2183" spans="8:9" x14ac:dyDescent="0.25">
      <c r="H2183" s="150"/>
      <c r="I2183" s="150"/>
    </row>
    <row r="2184" spans="8:9" x14ac:dyDescent="0.25">
      <c r="H2184" s="150"/>
      <c r="I2184" s="150"/>
    </row>
    <row r="2185" spans="8:9" x14ac:dyDescent="0.25">
      <c r="H2185" s="150"/>
      <c r="I2185" s="150"/>
    </row>
    <row r="2186" spans="8:9" x14ac:dyDescent="0.25">
      <c r="H2186" s="150"/>
      <c r="I2186" s="150"/>
    </row>
    <row r="2187" spans="8:9" x14ac:dyDescent="0.25">
      <c r="H2187" s="150"/>
      <c r="I2187" s="150"/>
    </row>
    <row r="2188" spans="8:9" x14ac:dyDescent="0.25">
      <c r="H2188" s="150"/>
      <c r="I2188" s="150"/>
    </row>
    <row r="2189" spans="8:9" x14ac:dyDescent="0.25">
      <c r="H2189" s="150"/>
      <c r="I2189" s="150"/>
    </row>
    <row r="2190" spans="8:9" x14ac:dyDescent="0.25">
      <c r="H2190" s="150"/>
      <c r="I2190" s="150"/>
    </row>
    <row r="2191" spans="8:9" x14ac:dyDescent="0.25">
      <c r="H2191" s="150"/>
      <c r="I2191" s="150"/>
    </row>
    <row r="2192" spans="8:9" x14ac:dyDescent="0.25">
      <c r="H2192" s="150"/>
      <c r="I2192" s="150"/>
    </row>
    <row r="2193" spans="8:9" x14ac:dyDescent="0.25">
      <c r="H2193" s="150"/>
      <c r="I2193" s="150"/>
    </row>
    <row r="2194" spans="8:9" x14ac:dyDescent="0.25">
      <c r="H2194" s="150"/>
      <c r="I2194" s="150"/>
    </row>
    <row r="2195" spans="8:9" x14ac:dyDescent="0.25">
      <c r="H2195" s="150"/>
      <c r="I2195" s="150"/>
    </row>
    <row r="2196" spans="8:9" x14ac:dyDescent="0.25">
      <c r="H2196" s="150"/>
      <c r="I2196" s="150"/>
    </row>
    <row r="2197" spans="8:9" x14ac:dyDescent="0.25">
      <c r="H2197" s="150"/>
      <c r="I2197" s="150"/>
    </row>
    <row r="2198" spans="8:9" x14ac:dyDescent="0.25">
      <c r="H2198" s="150"/>
      <c r="I2198" s="150"/>
    </row>
    <row r="2199" spans="8:9" x14ac:dyDescent="0.25">
      <c r="H2199" s="150"/>
      <c r="I2199" s="150"/>
    </row>
    <row r="2200" spans="8:9" x14ac:dyDescent="0.25">
      <c r="H2200" s="150"/>
      <c r="I2200" s="150"/>
    </row>
    <row r="2201" spans="8:9" x14ac:dyDescent="0.25">
      <c r="H2201" s="150"/>
      <c r="I2201" s="150"/>
    </row>
    <row r="2202" spans="8:9" x14ac:dyDescent="0.25">
      <c r="H2202" s="150"/>
      <c r="I2202" s="150"/>
    </row>
    <row r="2203" spans="8:9" x14ac:dyDescent="0.25">
      <c r="H2203" s="150"/>
      <c r="I2203" s="150"/>
    </row>
    <row r="2204" spans="8:9" x14ac:dyDescent="0.25">
      <c r="H2204" s="150"/>
      <c r="I2204" s="150"/>
    </row>
    <row r="2205" spans="8:9" x14ac:dyDescent="0.25">
      <c r="H2205" s="150"/>
      <c r="I2205" s="150"/>
    </row>
    <row r="2206" spans="8:9" x14ac:dyDescent="0.25">
      <c r="H2206" s="150"/>
      <c r="I2206" s="150"/>
    </row>
    <row r="2207" spans="8:9" x14ac:dyDescent="0.25">
      <c r="H2207" s="150"/>
      <c r="I2207" s="150"/>
    </row>
    <row r="2208" spans="8:9" x14ac:dyDescent="0.25">
      <c r="H2208" s="150"/>
      <c r="I2208" s="150"/>
    </row>
    <row r="2209" spans="8:9" x14ac:dyDescent="0.25">
      <c r="H2209" s="150"/>
      <c r="I2209" s="150"/>
    </row>
    <row r="2210" spans="8:9" x14ac:dyDescent="0.25">
      <c r="H2210" s="150"/>
      <c r="I2210" s="150"/>
    </row>
    <row r="2211" spans="8:9" x14ac:dyDescent="0.25">
      <c r="H2211" s="150"/>
      <c r="I2211" s="150"/>
    </row>
    <row r="2212" spans="8:9" x14ac:dyDescent="0.25">
      <c r="H2212" s="150"/>
      <c r="I2212" s="150"/>
    </row>
    <row r="2213" spans="8:9" x14ac:dyDescent="0.25">
      <c r="H2213" s="150"/>
      <c r="I2213" s="150"/>
    </row>
    <row r="2214" spans="8:9" x14ac:dyDescent="0.25">
      <c r="H2214" s="150"/>
      <c r="I2214" s="150"/>
    </row>
    <row r="2215" spans="8:9" x14ac:dyDescent="0.25">
      <c r="H2215" s="150"/>
      <c r="I2215" s="150"/>
    </row>
    <row r="2216" spans="8:9" x14ac:dyDescent="0.25">
      <c r="H2216" s="150"/>
      <c r="I2216" s="150"/>
    </row>
    <row r="2217" spans="8:9" x14ac:dyDescent="0.25">
      <c r="H2217" s="150"/>
      <c r="I2217" s="150"/>
    </row>
    <row r="2218" spans="8:9" x14ac:dyDescent="0.25">
      <c r="H2218" s="150"/>
      <c r="I2218" s="150"/>
    </row>
    <row r="2219" spans="8:9" x14ac:dyDescent="0.25">
      <c r="H2219" s="150"/>
      <c r="I2219" s="150"/>
    </row>
    <row r="2220" spans="8:9" x14ac:dyDescent="0.25">
      <c r="H2220" s="150"/>
      <c r="I2220" s="150"/>
    </row>
    <row r="2221" spans="8:9" x14ac:dyDescent="0.25">
      <c r="H2221" s="150"/>
      <c r="I2221" s="150"/>
    </row>
    <row r="2222" spans="8:9" x14ac:dyDescent="0.25">
      <c r="H2222" s="150"/>
      <c r="I2222" s="150"/>
    </row>
    <row r="2223" spans="8:9" x14ac:dyDescent="0.25">
      <c r="H2223" s="150"/>
      <c r="I2223" s="150"/>
    </row>
    <row r="2224" spans="8:9" x14ac:dyDescent="0.25">
      <c r="H2224" s="150"/>
      <c r="I2224" s="150"/>
    </row>
    <row r="2225" spans="8:9" x14ac:dyDescent="0.25">
      <c r="H2225" s="150"/>
      <c r="I2225" s="150"/>
    </row>
    <row r="2226" spans="8:9" x14ac:dyDescent="0.25">
      <c r="H2226" s="150"/>
      <c r="I2226" s="150"/>
    </row>
    <row r="2227" spans="8:9" x14ac:dyDescent="0.25">
      <c r="H2227" s="150"/>
      <c r="I2227" s="150"/>
    </row>
    <row r="2228" spans="8:9" x14ac:dyDescent="0.25">
      <c r="H2228" s="150"/>
      <c r="I2228" s="150"/>
    </row>
    <row r="2229" spans="8:9" x14ac:dyDescent="0.25">
      <c r="H2229" s="150"/>
      <c r="I2229" s="150"/>
    </row>
    <row r="2230" spans="8:9" x14ac:dyDescent="0.25">
      <c r="H2230" s="150"/>
      <c r="I2230" s="150"/>
    </row>
    <row r="2231" spans="8:9" x14ac:dyDescent="0.25">
      <c r="H2231" s="150"/>
      <c r="I2231" s="150"/>
    </row>
    <row r="2232" spans="8:9" x14ac:dyDescent="0.25">
      <c r="H2232" s="150"/>
      <c r="I2232" s="150"/>
    </row>
    <row r="2233" spans="8:9" x14ac:dyDescent="0.25">
      <c r="H2233" s="150"/>
      <c r="I2233" s="150"/>
    </row>
    <row r="2234" spans="8:9" x14ac:dyDescent="0.25">
      <c r="H2234" s="150"/>
      <c r="I2234" s="150"/>
    </row>
    <row r="2235" spans="8:9" x14ac:dyDescent="0.25">
      <c r="H2235" s="150"/>
      <c r="I2235" s="150"/>
    </row>
    <row r="2236" spans="8:9" x14ac:dyDescent="0.25">
      <c r="H2236" s="150"/>
      <c r="I2236" s="150"/>
    </row>
    <row r="2237" spans="8:9" x14ac:dyDescent="0.25">
      <c r="H2237" s="150"/>
      <c r="I2237" s="150"/>
    </row>
    <row r="2238" spans="8:9" x14ac:dyDescent="0.25">
      <c r="H2238" s="150"/>
      <c r="I2238" s="150"/>
    </row>
    <row r="2239" spans="8:9" x14ac:dyDescent="0.25">
      <c r="H2239" s="150"/>
      <c r="I2239" s="150"/>
    </row>
    <row r="2240" spans="8:9" x14ac:dyDescent="0.25">
      <c r="H2240" s="150"/>
      <c r="I2240" s="150"/>
    </row>
    <row r="2241" spans="8:9" x14ac:dyDescent="0.25">
      <c r="H2241" s="150"/>
      <c r="I2241" s="150"/>
    </row>
    <row r="2242" spans="8:9" x14ac:dyDescent="0.25">
      <c r="H2242" s="150"/>
      <c r="I2242" s="150"/>
    </row>
    <row r="2243" spans="8:9" x14ac:dyDescent="0.25">
      <c r="H2243" s="150"/>
      <c r="I2243" s="150"/>
    </row>
    <row r="2244" spans="8:9" x14ac:dyDescent="0.25">
      <c r="H2244" s="150"/>
      <c r="I2244" s="150"/>
    </row>
    <row r="2245" spans="8:9" x14ac:dyDescent="0.25">
      <c r="H2245" s="150"/>
      <c r="I2245" s="150"/>
    </row>
    <row r="2246" spans="8:9" x14ac:dyDescent="0.25">
      <c r="H2246" s="150"/>
      <c r="I2246" s="150"/>
    </row>
    <row r="2247" spans="8:9" x14ac:dyDescent="0.25">
      <c r="H2247" s="150"/>
      <c r="I2247" s="150"/>
    </row>
    <row r="2248" spans="8:9" x14ac:dyDescent="0.25">
      <c r="H2248" s="150"/>
      <c r="I2248" s="150"/>
    </row>
    <row r="2249" spans="8:9" x14ac:dyDescent="0.25">
      <c r="H2249" s="150"/>
      <c r="I2249" s="150"/>
    </row>
    <row r="2250" spans="8:9" x14ac:dyDescent="0.25">
      <c r="H2250" s="150"/>
      <c r="I2250" s="150"/>
    </row>
    <row r="2251" spans="8:9" x14ac:dyDescent="0.25">
      <c r="H2251" s="150"/>
      <c r="I2251" s="150"/>
    </row>
    <row r="2252" spans="8:9" x14ac:dyDescent="0.25">
      <c r="H2252" s="150"/>
      <c r="I2252" s="150"/>
    </row>
    <row r="2253" spans="8:9" x14ac:dyDescent="0.25">
      <c r="H2253" s="150"/>
      <c r="I2253" s="150"/>
    </row>
    <row r="2254" spans="8:9" x14ac:dyDescent="0.25">
      <c r="H2254" s="150"/>
      <c r="I2254" s="150"/>
    </row>
    <row r="2255" spans="8:9" x14ac:dyDescent="0.25">
      <c r="H2255" s="150"/>
      <c r="I2255" s="150"/>
    </row>
    <row r="2256" spans="8:9" x14ac:dyDescent="0.25">
      <c r="H2256" s="150"/>
      <c r="I2256" s="150"/>
    </row>
    <row r="2257" spans="8:9" x14ac:dyDescent="0.25">
      <c r="H2257" s="150"/>
      <c r="I2257" s="150"/>
    </row>
    <row r="2258" spans="8:9" x14ac:dyDescent="0.25">
      <c r="H2258" s="150"/>
      <c r="I2258" s="150"/>
    </row>
    <row r="2259" spans="8:9" x14ac:dyDescent="0.25">
      <c r="H2259" s="150"/>
      <c r="I2259" s="150"/>
    </row>
    <row r="2260" spans="8:9" x14ac:dyDescent="0.25">
      <c r="H2260" s="150"/>
      <c r="I2260" s="150"/>
    </row>
    <row r="2261" spans="8:9" x14ac:dyDescent="0.25">
      <c r="H2261" s="150"/>
      <c r="I2261" s="150"/>
    </row>
    <row r="2262" spans="8:9" x14ac:dyDescent="0.25">
      <c r="H2262" s="150"/>
      <c r="I2262" s="150"/>
    </row>
    <row r="2263" spans="8:9" x14ac:dyDescent="0.25">
      <c r="H2263" s="150"/>
      <c r="I2263" s="150"/>
    </row>
    <row r="2264" spans="8:9" x14ac:dyDescent="0.25">
      <c r="H2264" s="150"/>
      <c r="I2264" s="150"/>
    </row>
    <row r="2265" spans="8:9" x14ac:dyDescent="0.25">
      <c r="H2265" s="150"/>
      <c r="I2265" s="150"/>
    </row>
    <row r="2266" spans="8:9" x14ac:dyDescent="0.25">
      <c r="H2266" s="150"/>
      <c r="I2266" s="150"/>
    </row>
    <row r="2267" spans="8:9" x14ac:dyDescent="0.25">
      <c r="H2267" s="150"/>
      <c r="I2267" s="150"/>
    </row>
    <row r="2268" spans="8:9" x14ac:dyDescent="0.25">
      <c r="H2268" s="150"/>
      <c r="I2268" s="150"/>
    </row>
    <row r="2269" spans="8:9" x14ac:dyDescent="0.25">
      <c r="H2269" s="150"/>
      <c r="I2269" s="150"/>
    </row>
    <row r="2270" spans="8:9" x14ac:dyDescent="0.25">
      <c r="H2270" s="150"/>
      <c r="I2270" s="150"/>
    </row>
    <row r="2271" spans="8:9" x14ac:dyDescent="0.25">
      <c r="H2271" s="150"/>
      <c r="I2271" s="150"/>
    </row>
    <row r="2272" spans="8:9" x14ac:dyDescent="0.25">
      <c r="H2272" s="150"/>
      <c r="I2272" s="150"/>
    </row>
    <row r="2273" spans="8:9" x14ac:dyDescent="0.25">
      <c r="H2273" s="150"/>
      <c r="I2273" s="150"/>
    </row>
    <row r="2274" spans="8:9" x14ac:dyDescent="0.25">
      <c r="H2274" s="150"/>
      <c r="I2274" s="150"/>
    </row>
    <row r="2275" spans="8:9" x14ac:dyDescent="0.25">
      <c r="H2275" s="150"/>
      <c r="I2275" s="150"/>
    </row>
    <row r="2276" spans="8:9" x14ac:dyDescent="0.25">
      <c r="H2276" s="150"/>
      <c r="I2276" s="150"/>
    </row>
    <row r="2277" spans="8:9" x14ac:dyDescent="0.25">
      <c r="H2277" s="150"/>
      <c r="I2277" s="150"/>
    </row>
    <row r="2278" spans="8:9" x14ac:dyDescent="0.25">
      <c r="H2278" s="150"/>
      <c r="I2278" s="150"/>
    </row>
    <row r="2279" spans="8:9" x14ac:dyDescent="0.25">
      <c r="H2279" s="150"/>
      <c r="I2279" s="150"/>
    </row>
    <row r="2280" spans="8:9" x14ac:dyDescent="0.25">
      <c r="H2280" s="150"/>
      <c r="I2280" s="150"/>
    </row>
    <row r="2281" spans="8:9" x14ac:dyDescent="0.25">
      <c r="H2281" s="150"/>
      <c r="I2281" s="150"/>
    </row>
    <row r="2282" spans="8:9" x14ac:dyDescent="0.25">
      <c r="H2282" s="150"/>
      <c r="I2282" s="150"/>
    </row>
    <row r="2283" spans="8:9" x14ac:dyDescent="0.25">
      <c r="H2283" s="150"/>
      <c r="I2283" s="150"/>
    </row>
    <row r="2284" spans="8:9" x14ac:dyDescent="0.25">
      <c r="H2284" s="150"/>
      <c r="I2284" s="150"/>
    </row>
    <row r="2285" spans="8:9" x14ac:dyDescent="0.25">
      <c r="H2285" s="150"/>
      <c r="I2285" s="150"/>
    </row>
    <row r="2286" spans="8:9" x14ac:dyDescent="0.25">
      <c r="H2286" s="150"/>
      <c r="I2286" s="150"/>
    </row>
    <row r="2287" spans="8:9" x14ac:dyDescent="0.25">
      <c r="H2287" s="150"/>
      <c r="I2287" s="150"/>
    </row>
    <row r="2288" spans="8:9" x14ac:dyDescent="0.25">
      <c r="H2288" s="150"/>
      <c r="I2288" s="150"/>
    </row>
    <row r="2289" spans="8:9" x14ac:dyDescent="0.25">
      <c r="H2289" s="150"/>
      <c r="I2289" s="150"/>
    </row>
    <row r="2290" spans="8:9" x14ac:dyDescent="0.25">
      <c r="H2290" s="150"/>
      <c r="I2290" s="150"/>
    </row>
    <row r="2291" spans="8:9" x14ac:dyDescent="0.25">
      <c r="H2291" s="150"/>
      <c r="I2291" s="150"/>
    </row>
    <row r="2292" spans="8:9" x14ac:dyDescent="0.25">
      <c r="H2292" s="150"/>
      <c r="I2292" s="150"/>
    </row>
    <row r="2293" spans="8:9" x14ac:dyDescent="0.25">
      <c r="H2293" s="150"/>
      <c r="I2293" s="150"/>
    </row>
    <row r="2294" spans="8:9" x14ac:dyDescent="0.25">
      <c r="H2294" s="150"/>
      <c r="I2294" s="150"/>
    </row>
    <row r="2295" spans="8:9" x14ac:dyDescent="0.25">
      <c r="H2295" s="150"/>
      <c r="I2295" s="150"/>
    </row>
    <row r="2296" spans="8:9" x14ac:dyDescent="0.25">
      <c r="H2296" s="150"/>
      <c r="I2296" s="150"/>
    </row>
    <row r="2297" spans="8:9" x14ac:dyDescent="0.25">
      <c r="H2297" s="150"/>
      <c r="I2297" s="150"/>
    </row>
    <row r="2298" spans="8:9" x14ac:dyDescent="0.25">
      <c r="H2298" s="150"/>
      <c r="I2298" s="150"/>
    </row>
    <row r="2299" spans="8:9" x14ac:dyDescent="0.25">
      <c r="H2299" s="150"/>
      <c r="I2299" s="150"/>
    </row>
    <row r="2300" spans="8:9" x14ac:dyDescent="0.25">
      <c r="H2300" s="150"/>
      <c r="I2300" s="150"/>
    </row>
    <row r="2301" spans="8:9" x14ac:dyDescent="0.25">
      <c r="H2301" s="150"/>
      <c r="I2301" s="150"/>
    </row>
    <row r="2302" spans="8:9" x14ac:dyDescent="0.25">
      <c r="H2302" s="150"/>
      <c r="I2302" s="150"/>
    </row>
    <row r="2303" spans="8:9" x14ac:dyDescent="0.25">
      <c r="H2303" s="150"/>
      <c r="I2303" s="150"/>
    </row>
    <row r="2304" spans="8:9" x14ac:dyDescent="0.25">
      <c r="H2304" s="150"/>
      <c r="I2304" s="150"/>
    </row>
    <row r="2305" spans="8:9" x14ac:dyDescent="0.25">
      <c r="H2305" s="150"/>
      <c r="I2305" s="150"/>
    </row>
    <row r="2306" spans="8:9" x14ac:dyDescent="0.25">
      <c r="H2306" s="150"/>
      <c r="I2306" s="150"/>
    </row>
    <row r="2307" spans="8:9" x14ac:dyDescent="0.25">
      <c r="H2307" s="150"/>
      <c r="I2307" s="150"/>
    </row>
    <row r="2308" spans="8:9" x14ac:dyDescent="0.25">
      <c r="H2308" s="150"/>
      <c r="I2308" s="150"/>
    </row>
    <row r="2309" spans="8:9" x14ac:dyDescent="0.25">
      <c r="H2309" s="150"/>
      <c r="I2309" s="150"/>
    </row>
    <row r="2310" spans="8:9" x14ac:dyDescent="0.25">
      <c r="H2310" s="150"/>
      <c r="I2310" s="150"/>
    </row>
    <row r="2311" spans="8:9" x14ac:dyDescent="0.25">
      <c r="H2311" s="150"/>
      <c r="I2311" s="150"/>
    </row>
    <row r="2312" spans="8:9" x14ac:dyDescent="0.25">
      <c r="H2312" s="150"/>
      <c r="I2312" s="150"/>
    </row>
    <row r="2313" spans="8:9" x14ac:dyDescent="0.25">
      <c r="H2313" s="150"/>
      <c r="I2313" s="150"/>
    </row>
    <row r="2314" spans="8:9" x14ac:dyDescent="0.25">
      <c r="H2314" s="150"/>
      <c r="I2314" s="150"/>
    </row>
    <row r="2315" spans="8:9" x14ac:dyDescent="0.25">
      <c r="H2315" s="150"/>
      <c r="I2315" s="150"/>
    </row>
    <row r="2316" spans="8:9" x14ac:dyDescent="0.25">
      <c r="H2316" s="150"/>
      <c r="I2316" s="150"/>
    </row>
    <row r="2317" spans="8:9" x14ac:dyDescent="0.25">
      <c r="H2317" s="150"/>
      <c r="I2317" s="150"/>
    </row>
    <row r="2318" spans="8:9" x14ac:dyDescent="0.25">
      <c r="H2318" s="150"/>
      <c r="I2318" s="150"/>
    </row>
    <row r="2319" spans="8:9" x14ac:dyDescent="0.25">
      <c r="H2319" s="150"/>
      <c r="I2319" s="150"/>
    </row>
    <row r="2320" spans="8:9" x14ac:dyDescent="0.25">
      <c r="H2320" s="150"/>
      <c r="I2320" s="150"/>
    </row>
    <row r="2321" spans="8:9" x14ac:dyDescent="0.25">
      <c r="H2321" s="150"/>
      <c r="I2321" s="150"/>
    </row>
    <row r="2322" spans="8:9" x14ac:dyDescent="0.25">
      <c r="H2322" s="150"/>
      <c r="I2322" s="150"/>
    </row>
    <row r="2323" spans="8:9" x14ac:dyDescent="0.25">
      <c r="H2323" s="150"/>
      <c r="I2323" s="150"/>
    </row>
    <row r="2324" spans="8:9" x14ac:dyDescent="0.25">
      <c r="H2324" s="150"/>
      <c r="I2324" s="150"/>
    </row>
    <row r="2325" spans="8:9" x14ac:dyDescent="0.25">
      <c r="H2325" s="150"/>
      <c r="I2325" s="150"/>
    </row>
    <row r="2326" spans="8:9" x14ac:dyDescent="0.25">
      <c r="H2326" s="150"/>
      <c r="I2326" s="150"/>
    </row>
    <row r="2327" spans="8:9" x14ac:dyDescent="0.25">
      <c r="H2327" s="150"/>
      <c r="I2327" s="150"/>
    </row>
  </sheetData>
  <mergeCells count="5">
    <mergeCell ref="G1:I1"/>
    <mergeCell ref="C11:D11"/>
    <mergeCell ref="B13:C14"/>
    <mergeCell ref="D13:D14"/>
    <mergeCell ref="M24:N24"/>
  </mergeCells>
  <phoneticPr fontId="3"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Spinner 1">
              <controlPr defaultSize="0" autoPict="0">
                <anchor moveWithCells="1" sizeWithCells="1">
                  <from>
                    <xdr:col>3</xdr:col>
                    <xdr:colOff>30480</xdr:colOff>
                    <xdr:row>2</xdr:row>
                    <xdr:rowOff>30480</xdr:rowOff>
                  </from>
                  <to>
                    <xdr:col>3</xdr:col>
                    <xdr:colOff>320040</xdr:colOff>
                    <xdr:row>2</xdr:row>
                    <xdr:rowOff>167640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1C210-0AF1-4C5F-BD66-208764FDF1BF}">
  <dimension ref="A1:I16"/>
  <sheetViews>
    <sheetView workbookViewId="0">
      <selection activeCell="I24" sqref="I23:I24"/>
    </sheetView>
  </sheetViews>
  <sheetFormatPr defaultRowHeight="14.4" x14ac:dyDescent="0.25"/>
  <cols>
    <col min="1" max="1" width="6.44140625" bestFit="1" customWidth="1"/>
    <col min="2" max="2" width="2.33203125" style="130" customWidth="1"/>
    <col min="3" max="3" width="12.88671875" style="130" customWidth="1"/>
    <col min="4" max="4" width="7.33203125" style="130" customWidth="1"/>
    <col min="5" max="5" width="7.109375" style="130" customWidth="1"/>
    <col min="6" max="6" width="6.88671875" style="130" customWidth="1"/>
    <col min="7" max="7" width="10.44140625" style="130" customWidth="1"/>
    <col min="8" max="8" width="8.77734375" style="130" customWidth="1"/>
    <col min="9" max="9" width="2" style="130" customWidth="1"/>
    <col min="10" max="257" width="8.88671875" style="130"/>
    <col min="258" max="258" width="2.33203125" style="130" customWidth="1"/>
    <col min="259" max="259" width="12.21875" style="130" customWidth="1"/>
    <col min="260" max="260" width="7.33203125" style="130" customWidth="1"/>
    <col min="261" max="261" width="7.109375" style="130" customWidth="1"/>
    <col min="262" max="262" width="6.88671875" style="130" customWidth="1"/>
    <col min="263" max="263" width="10.109375" style="130" customWidth="1"/>
    <col min="264" max="264" width="8.77734375" style="130" customWidth="1"/>
    <col min="265" max="265" width="2" style="130" customWidth="1"/>
    <col min="266" max="513" width="8.88671875" style="130"/>
    <col min="514" max="514" width="2.33203125" style="130" customWidth="1"/>
    <col min="515" max="515" width="12.21875" style="130" customWidth="1"/>
    <col min="516" max="516" width="7.33203125" style="130" customWidth="1"/>
    <col min="517" max="517" width="7.109375" style="130" customWidth="1"/>
    <col min="518" max="518" width="6.88671875" style="130" customWidth="1"/>
    <col min="519" max="519" width="10.109375" style="130" customWidth="1"/>
    <col min="520" max="520" width="8.77734375" style="130" customWidth="1"/>
    <col min="521" max="521" width="2" style="130" customWidth="1"/>
    <col min="522" max="769" width="8.88671875" style="130"/>
    <col min="770" max="770" width="2.33203125" style="130" customWidth="1"/>
    <col min="771" max="771" width="12.21875" style="130" customWidth="1"/>
    <col min="772" max="772" width="7.33203125" style="130" customWidth="1"/>
    <col min="773" max="773" width="7.109375" style="130" customWidth="1"/>
    <col min="774" max="774" width="6.88671875" style="130" customWidth="1"/>
    <col min="775" max="775" width="10.109375" style="130" customWidth="1"/>
    <col min="776" max="776" width="8.77734375" style="130" customWidth="1"/>
    <col min="777" max="777" width="2" style="130" customWidth="1"/>
    <col min="778" max="1025" width="8.88671875" style="130"/>
    <col min="1026" max="1026" width="2.33203125" style="130" customWidth="1"/>
    <col min="1027" max="1027" width="12.21875" style="130" customWidth="1"/>
    <col min="1028" max="1028" width="7.33203125" style="130" customWidth="1"/>
    <col min="1029" max="1029" width="7.109375" style="130" customWidth="1"/>
    <col min="1030" max="1030" width="6.88671875" style="130" customWidth="1"/>
    <col min="1031" max="1031" width="10.109375" style="130" customWidth="1"/>
    <col min="1032" max="1032" width="8.77734375" style="130" customWidth="1"/>
    <col min="1033" max="1033" width="2" style="130" customWidth="1"/>
    <col min="1034" max="1281" width="8.88671875" style="130"/>
    <col min="1282" max="1282" width="2.33203125" style="130" customWidth="1"/>
    <col min="1283" max="1283" width="12.21875" style="130" customWidth="1"/>
    <col min="1284" max="1284" width="7.33203125" style="130" customWidth="1"/>
    <col min="1285" max="1285" width="7.109375" style="130" customWidth="1"/>
    <col min="1286" max="1286" width="6.88671875" style="130" customWidth="1"/>
    <col min="1287" max="1287" width="10.109375" style="130" customWidth="1"/>
    <col min="1288" max="1288" width="8.77734375" style="130" customWidth="1"/>
    <col min="1289" max="1289" width="2" style="130" customWidth="1"/>
    <col min="1290" max="1537" width="8.88671875" style="130"/>
    <col min="1538" max="1538" width="2.33203125" style="130" customWidth="1"/>
    <col min="1539" max="1539" width="12.21875" style="130" customWidth="1"/>
    <col min="1540" max="1540" width="7.33203125" style="130" customWidth="1"/>
    <col min="1541" max="1541" width="7.109375" style="130" customWidth="1"/>
    <col min="1542" max="1542" width="6.88671875" style="130" customWidth="1"/>
    <col min="1543" max="1543" width="10.109375" style="130" customWidth="1"/>
    <col min="1544" max="1544" width="8.77734375" style="130" customWidth="1"/>
    <col min="1545" max="1545" width="2" style="130" customWidth="1"/>
    <col min="1546" max="1793" width="8.88671875" style="130"/>
    <col min="1794" max="1794" width="2.33203125" style="130" customWidth="1"/>
    <col min="1795" max="1795" width="12.21875" style="130" customWidth="1"/>
    <col min="1796" max="1796" width="7.33203125" style="130" customWidth="1"/>
    <col min="1797" max="1797" width="7.109375" style="130" customWidth="1"/>
    <col min="1798" max="1798" width="6.88671875" style="130" customWidth="1"/>
    <col min="1799" max="1799" width="10.109375" style="130" customWidth="1"/>
    <col min="1800" max="1800" width="8.77734375" style="130" customWidth="1"/>
    <col min="1801" max="1801" width="2" style="130" customWidth="1"/>
    <col min="1802" max="2049" width="8.88671875" style="130"/>
    <col min="2050" max="2050" width="2.33203125" style="130" customWidth="1"/>
    <col min="2051" max="2051" width="12.21875" style="130" customWidth="1"/>
    <col min="2052" max="2052" width="7.33203125" style="130" customWidth="1"/>
    <col min="2053" max="2053" width="7.109375" style="130" customWidth="1"/>
    <col min="2054" max="2054" width="6.88671875" style="130" customWidth="1"/>
    <col min="2055" max="2055" width="10.109375" style="130" customWidth="1"/>
    <col min="2056" max="2056" width="8.77734375" style="130" customWidth="1"/>
    <col min="2057" max="2057" width="2" style="130" customWidth="1"/>
    <col min="2058" max="2305" width="8.88671875" style="130"/>
    <col min="2306" max="2306" width="2.33203125" style="130" customWidth="1"/>
    <col min="2307" max="2307" width="12.21875" style="130" customWidth="1"/>
    <col min="2308" max="2308" width="7.33203125" style="130" customWidth="1"/>
    <col min="2309" max="2309" width="7.109375" style="130" customWidth="1"/>
    <col min="2310" max="2310" width="6.88671875" style="130" customWidth="1"/>
    <col min="2311" max="2311" width="10.109375" style="130" customWidth="1"/>
    <col min="2312" max="2312" width="8.77734375" style="130" customWidth="1"/>
    <col min="2313" max="2313" width="2" style="130" customWidth="1"/>
    <col min="2314" max="2561" width="8.88671875" style="130"/>
    <col min="2562" max="2562" width="2.33203125" style="130" customWidth="1"/>
    <col min="2563" max="2563" width="12.21875" style="130" customWidth="1"/>
    <col min="2564" max="2564" width="7.33203125" style="130" customWidth="1"/>
    <col min="2565" max="2565" width="7.109375" style="130" customWidth="1"/>
    <col min="2566" max="2566" width="6.88671875" style="130" customWidth="1"/>
    <col min="2567" max="2567" width="10.109375" style="130" customWidth="1"/>
    <col min="2568" max="2568" width="8.77734375" style="130" customWidth="1"/>
    <col min="2569" max="2569" width="2" style="130" customWidth="1"/>
    <col min="2570" max="2817" width="8.88671875" style="130"/>
    <col min="2818" max="2818" width="2.33203125" style="130" customWidth="1"/>
    <col min="2819" max="2819" width="12.21875" style="130" customWidth="1"/>
    <col min="2820" max="2820" width="7.33203125" style="130" customWidth="1"/>
    <col min="2821" max="2821" width="7.109375" style="130" customWidth="1"/>
    <col min="2822" max="2822" width="6.88671875" style="130" customWidth="1"/>
    <col min="2823" max="2823" width="10.109375" style="130" customWidth="1"/>
    <col min="2824" max="2824" width="8.77734375" style="130" customWidth="1"/>
    <col min="2825" max="2825" width="2" style="130" customWidth="1"/>
    <col min="2826" max="3073" width="8.88671875" style="130"/>
    <col min="3074" max="3074" width="2.33203125" style="130" customWidth="1"/>
    <col min="3075" max="3075" width="12.21875" style="130" customWidth="1"/>
    <col min="3076" max="3076" width="7.33203125" style="130" customWidth="1"/>
    <col min="3077" max="3077" width="7.109375" style="130" customWidth="1"/>
    <col min="3078" max="3078" width="6.88671875" style="130" customWidth="1"/>
    <col min="3079" max="3079" width="10.109375" style="130" customWidth="1"/>
    <col min="3080" max="3080" width="8.77734375" style="130" customWidth="1"/>
    <col min="3081" max="3081" width="2" style="130" customWidth="1"/>
    <col min="3082" max="3329" width="8.88671875" style="130"/>
    <col min="3330" max="3330" width="2.33203125" style="130" customWidth="1"/>
    <col min="3331" max="3331" width="12.21875" style="130" customWidth="1"/>
    <col min="3332" max="3332" width="7.33203125" style="130" customWidth="1"/>
    <col min="3333" max="3333" width="7.109375" style="130" customWidth="1"/>
    <col min="3334" max="3334" width="6.88671875" style="130" customWidth="1"/>
    <col min="3335" max="3335" width="10.109375" style="130" customWidth="1"/>
    <col min="3336" max="3336" width="8.77734375" style="130" customWidth="1"/>
    <col min="3337" max="3337" width="2" style="130" customWidth="1"/>
    <col min="3338" max="3585" width="8.88671875" style="130"/>
    <col min="3586" max="3586" width="2.33203125" style="130" customWidth="1"/>
    <col min="3587" max="3587" width="12.21875" style="130" customWidth="1"/>
    <col min="3588" max="3588" width="7.33203125" style="130" customWidth="1"/>
    <col min="3589" max="3589" width="7.109375" style="130" customWidth="1"/>
    <col min="3590" max="3590" width="6.88671875" style="130" customWidth="1"/>
    <col min="3591" max="3591" width="10.109375" style="130" customWidth="1"/>
    <col min="3592" max="3592" width="8.77734375" style="130" customWidth="1"/>
    <col min="3593" max="3593" width="2" style="130" customWidth="1"/>
    <col min="3594" max="3841" width="8.88671875" style="130"/>
    <col min="3842" max="3842" width="2.33203125" style="130" customWidth="1"/>
    <col min="3843" max="3843" width="12.21875" style="130" customWidth="1"/>
    <col min="3844" max="3844" width="7.33203125" style="130" customWidth="1"/>
    <col min="3845" max="3845" width="7.109375" style="130" customWidth="1"/>
    <col min="3846" max="3846" width="6.88671875" style="130" customWidth="1"/>
    <col min="3847" max="3847" width="10.109375" style="130" customWidth="1"/>
    <col min="3848" max="3848" width="8.77734375" style="130" customWidth="1"/>
    <col min="3849" max="3849" width="2" style="130" customWidth="1"/>
    <col min="3850" max="4097" width="8.88671875" style="130"/>
    <col min="4098" max="4098" width="2.33203125" style="130" customWidth="1"/>
    <col min="4099" max="4099" width="12.21875" style="130" customWidth="1"/>
    <col min="4100" max="4100" width="7.33203125" style="130" customWidth="1"/>
    <col min="4101" max="4101" width="7.109375" style="130" customWidth="1"/>
    <col min="4102" max="4102" width="6.88671875" style="130" customWidth="1"/>
    <col min="4103" max="4103" width="10.109375" style="130" customWidth="1"/>
    <col min="4104" max="4104" width="8.77734375" style="130" customWidth="1"/>
    <col min="4105" max="4105" width="2" style="130" customWidth="1"/>
    <col min="4106" max="4353" width="8.88671875" style="130"/>
    <col min="4354" max="4354" width="2.33203125" style="130" customWidth="1"/>
    <col min="4355" max="4355" width="12.21875" style="130" customWidth="1"/>
    <col min="4356" max="4356" width="7.33203125" style="130" customWidth="1"/>
    <col min="4357" max="4357" width="7.109375" style="130" customWidth="1"/>
    <col min="4358" max="4358" width="6.88671875" style="130" customWidth="1"/>
    <col min="4359" max="4359" width="10.109375" style="130" customWidth="1"/>
    <col min="4360" max="4360" width="8.77734375" style="130" customWidth="1"/>
    <col min="4361" max="4361" width="2" style="130" customWidth="1"/>
    <col min="4362" max="4609" width="8.88671875" style="130"/>
    <col min="4610" max="4610" width="2.33203125" style="130" customWidth="1"/>
    <col min="4611" max="4611" width="12.21875" style="130" customWidth="1"/>
    <col min="4612" max="4612" width="7.33203125" style="130" customWidth="1"/>
    <col min="4613" max="4613" width="7.109375" style="130" customWidth="1"/>
    <col min="4614" max="4614" width="6.88671875" style="130" customWidth="1"/>
    <col min="4615" max="4615" width="10.109375" style="130" customWidth="1"/>
    <col min="4616" max="4616" width="8.77734375" style="130" customWidth="1"/>
    <col min="4617" max="4617" width="2" style="130" customWidth="1"/>
    <col min="4618" max="4865" width="8.88671875" style="130"/>
    <col min="4866" max="4866" width="2.33203125" style="130" customWidth="1"/>
    <col min="4867" max="4867" width="12.21875" style="130" customWidth="1"/>
    <col min="4868" max="4868" width="7.33203125" style="130" customWidth="1"/>
    <col min="4869" max="4869" width="7.109375" style="130" customWidth="1"/>
    <col min="4870" max="4870" width="6.88671875" style="130" customWidth="1"/>
    <col min="4871" max="4871" width="10.109375" style="130" customWidth="1"/>
    <col min="4872" max="4872" width="8.77734375" style="130" customWidth="1"/>
    <col min="4873" max="4873" width="2" style="130" customWidth="1"/>
    <col min="4874" max="5121" width="8.88671875" style="130"/>
    <col min="5122" max="5122" width="2.33203125" style="130" customWidth="1"/>
    <col min="5123" max="5123" width="12.21875" style="130" customWidth="1"/>
    <col min="5124" max="5124" width="7.33203125" style="130" customWidth="1"/>
    <col min="5125" max="5125" width="7.109375" style="130" customWidth="1"/>
    <col min="5126" max="5126" width="6.88671875" style="130" customWidth="1"/>
    <col min="5127" max="5127" width="10.109375" style="130" customWidth="1"/>
    <col min="5128" max="5128" width="8.77734375" style="130" customWidth="1"/>
    <col min="5129" max="5129" width="2" style="130" customWidth="1"/>
    <col min="5130" max="5377" width="8.88671875" style="130"/>
    <col min="5378" max="5378" width="2.33203125" style="130" customWidth="1"/>
    <col min="5379" max="5379" width="12.21875" style="130" customWidth="1"/>
    <col min="5380" max="5380" width="7.33203125" style="130" customWidth="1"/>
    <col min="5381" max="5381" width="7.109375" style="130" customWidth="1"/>
    <col min="5382" max="5382" width="6.88671875" style="130" customWidth="1"/>
    <col min="5383" max="5383" width="10.109375" style="130" customWidth="1"/>
    <col min="5384" max="5384" width="8.77734375" style="130" customWidth="1"/>
    <col min="5385" max="5385" width="2" style="130" customWidth="1"/>
    <col min="5386" max="5633" width="8.88671875" style="130"/>
    <col min="5634" max="5634" width="2.33203125" style="130" customWidth="1"/>
    <col min="5635" max="5635" width="12.21875" style="130" customWidth="1"/>
    <col min="5636" max="5636" width="7.33203125" style="130" customWidth="1"/>
    <col min="5637" max="5637" width="7.109375" style="130" customWidth="1"/>
    <col min="5638" max="5638" width="6.88671875" style="130" customWidth="1"/>
    <col min="5639" max="5639" width="10.109375" style="130" customWidth="1"/>
    <col min="5640" max="5640" width="8.77734375" style="130" customWidth="1"/>
    <col min="5641" max="5641" width="2" style="130" customWidth="1"/>
    <col min="5642" max="5889" width="8.88671875" style="130"/>
    <col min="5890" max="5890" width="2.33203125" style="130" customWidth="1"/>
    <col min="5891" max="5891" width="12.21875" style="130" customWidth="1"/>
    <col min="5892" max="5892" width="7.33203125" style="130" customWidth="1"/>
    <col min="5893" max="5893" width="7.109375" style="130" customWidth="1"/>
    <col min="5894" max="5894" width="6.88671875" style="130" customWidth="1"/>
    <col min="5895" max="5895" width="10.109375" style="130" customWidth="1"/>
    <col min="5896" max="5896" width="8.77734375" style="130" customWidth="1"/>
    <col min="5897" max="5897" width="2" style="130" customWidth="1"/>
    <col min="5898" max="6145" width="8.88671875" style="130"/>
    <col min="6146" max="6146" width="2.33203125" style="130" customWidth="1"/>
    <col min="6147" max="6147" width="12.21875" style="130" customWidth="1"/>
    <col min="6148" max="6148" width="7.33203125" style="130" customWidth="1"/>
    <col min="6149" max="6149" width="7.109375" style="130" customWidth="1"/>
    <col min="6150" max="6150" width="6.88671875" style="130" customWidth="1"/>
    <col min="6151" max="6151" width="10.109375" style="130" customWidth="1"/>
    <col min="6152" max="6152" width="8.77734375" style="130" customWidth="1"/>
    <col min="6153" max="6153" width="2" style="130" customWidth="1"/>
    <col min="6154" max="6401" width="8.88671875" style="130"/>
    <col min="6402" max="6402" width="2.33203125" style="130" customWidth="1"/>
    <col min="6403" max="6403" width="12.21875" style="130" customWidth="1"/>
    <col min="6404" max="6404" width="7.33203125" style="130" customWidth="1"/>
    <col min="6405" max="6405" width="7.109375" style="130" customWidth="1"/>
    <col min="6406" max="6406" width="6.88671875" style="130" customWidth="1"/>
    <col min="6407" max="6407" width="10.109375" style="130" customWidth="1"/>
    <col min="6408" max="6408" width="8.77734375" style="130" customWidth="1"/>
    <col min="6409" max="6409" width="2" style="130" customWidth="1"/>
    <col min="6410" max="6657" width="8.88671875" style="130"/>
    <col min="6658" max="6658" width="2.33203125" style="130" customWidth="1"/>
    <col min="6659" max="6659" width="12.21875" style="130" customWidth="1"/>
    <col min="6660" max="6660" width="7.33203125" style="130" customWidth="1"/>
    <col min="6661" max="6661" width="7.109375" style="130" customWidth="1"/>
    <col min="6662" max="6662" width="6.88671875" style="130" customWidth="1"/>
    <col min="6663" max="6663" width="10.109375" style="130" customWidth="1"/>
    <col min="6664" max="6664" width="8.77734375" style="130" customWidth="1"/>
    <col min="6665" max="6665" width="2" style="130" customWidth="1"/>
    <col min="6666" max="6913" width="8.88671875" style="130"/>
    <col min="6914" max="6914" width="2.33203125" style="130" customWidth="1"/>
    <col min="6915" max="6915" width="12.21875" style="130" customWidth="1"/>
    <col min="6916" max="6916" width="7.33203125" style="130" customWidth="1"/>
    <col min="6917" max="6917" width="7.109375" style="130" customWidth="1"/>
    <col min="6918" max="6918" width="6.88671875" style="130" customWidth="1"/>
    <col min="6919" max="6919" width="10.109375" style="130" customWidth="1"/>
    <col min="6920" max="6920" width="8.77734375" style="130" customWidth="1"/>
    <col min="6921" max="6921" width="2" style="130" customWidth="1"/>
    <col min="6922" max="7169" width="8.88671875" style="130"/>
    <col min="7170" max="7170" width="2.33203125" style="130" customWidth="1"/>
    <col min="7171" max="7171" width="12.21875" style="130" customWidth="1"/>
    <col min="7172" max="7172" width="7.33203125" style="130" customWidth="1"/>
    <col min="7173" max="7173" width="7.109375" style="130" customWidth="1"/>
    <col min="7174" max="7174" width="6.88671875" style="130" customWidth="1"/>
    <col min="7175" max="7175" width="10.109375" style="130" customWidth="1"/>
    <col min="7176" max="7176" width="8.77734375" style="130" customWidth="1"/>
    <col min="7177" max="7177" width="2" style="130" customWidth="1"/>
    <col min="7178" max="7425" width="8.88671875" style="130"/>
    <col min="7426" max="7426" width="2.33203125" style="130" customWidth="1"/>
    <col min="7427" max="7427" width="12.21875" style="130" customWidth="1"/>
    <col min="7428" max="7428" width="7.33203125" style="130" customWidth="1"/>
    <col min="7429" max="7429" width="7.109375" style="130" customWidth="1"/>
    <col min="7430" max="7430" width="6.88671875" style="130" customWidth="1"/>
    <col min="7431" max="7431" width="10.109375" style="130" customWidth="1"/>
    <col min="7432" max="7432" width="8.77734375" style="130" customWidth="1"/>
    <col min="7433" max="7433" width="2" style="130" customWidth="1"/>
    <col min="7434" max="7681" width="8.88671875" style="130"/>
    <col min="7682" max="7682" width="2.33203125" style="130" customWidth="1"/>
    <col min="7683" max="7683" width="12.21875" style="130" customWidth="1"/>
    <col min="7684" max="7684" width="7.33203125" style="130" customWidth="1"/>
    <col min="7685" max="7685" width="7.109375" style="130" customWidth="1"/>
    <col min="7686" max="7686" width="6.88671875" style="130" customWidth="1"/>
    <col min="7687" max="7687" width="10.109375" style="130" customWidth="1"/>
    <col min="7688" max="7688" width="8.77734375" style="130" customWidth="1"/>
    <col min="7689" max="7689" width="2" style="130" customWidth="1"/>
    <col min="7690" max="7937" width="8.88671875" style="130"/>
    <col min="7938" max="7938" width="2.33203125" style="130" customWidth="1"/>
    <col min="7939" max="7939" width="12.21875" style="130" customWidth="1"/>
    <col min="7940" max="7940" width="7.33203125" style="130" customWidth="1"/>
    <col min="7941" max="7941" width="7.109375" style="130" customWidth="1"/>
    <col min="7942" max="7942" width="6.88671875" style="130" customWidth="1"/>
    <col min="7943" max="7943" width="10.109375" style="130" customWidth="1"/>
    <col min="7944" max="7944" width="8.77734375" style="130" customWidth="1"/>
    <col min="7945" max="7945" width="2" style="130" customWidth="1"/>
    <col min="7946" max="8193" width="8.88671875" style="130"/>
    <col min="8194" max="8194" width="2.33203125" style="130" customWidth="1"/>
    <col min="8195" max="8195" width="12.21875" style="130" customWidth="1"/>
    <col min="8196" max="8196" width="7.33203125" style="130" customWidth="1"/>
    <col min="8197" max="8197" width="7.109375" style="130" customWidth="1"/>
    <col min="8198" max="8198" width="6.88671875" style="130" customWidth="1"/>
    <col min="8199" max="8199" width="10.109375" style="130" customWidth="1"/>
    <col min="8200" max="8200" width="8.77734375" style="130" customWidth="1"/>
    <col min="8201" max="8201" width="2" style="130" customWidth="1"/>
    <col min="8202" max="8449" width="8.88671875" style="130"/>
    <col min="8450" max="8450" width="2.33203125" style="130" customWidth="1"/>
    <col min="8451" max="8451" width="12.21875" style="130" customWidth="1"/>
    <col min="8452" max="8452" width="7.33203125" style="130" customWidth="1"/>
    <col min="8453" max="8453" width="7.109375" style="130" customWidth="1"/>
    <col min="8454" max="8454" width="6.88671875" style="130" customWidth="1"/>
    <col min="8455" max="8455" width="10.109375" style="130" customWidth="1"/>
    <col min="8456" max="8456" width="8.77734375" style="130" customWidth="1"/>
    <col min="8457" max="8457" width="2" style="130" customWidth="1"/>
    <col min="8458" max="8705" width="8.88671875" style="130"/>
    <col min="8706" max="8706" width="2.33203125" style="130" customWidth="1"/>
    <col min="8707" max="8707" width="12.21875" style="130" customWidth="1"/>
    <col min="8708" max="8708" width="7.33203125" style="130" customWidth="1"/>
    <col min="8709" max="8709" width="7.109375" style="130" customWidth="1"/>
    <col min="8710" max="8710" width="6.88671875" style="130" customWidth="1"/>
    <col min="8711" max="8711" width="10.109375" style="130" customWidth="1"/>
    <col min="8712" max="8712" width="8.77734375" style="130" customWidth="1"/>
    <col min="8713" max="8713" width="2" style="130" customWidth="1"/>
    <col min="8714" max="8961" width="8.88671875" style="130"/>
    <col min="8962" max="8962" width="2.33203125" style="130" customWidth="1"/>
    <col min="8963" max="8963" width="12.21875" style="130" customWidth="1"/>
    <col min="8964" max="8964" width="7.33203125" style="130" customWidth="1"/>
    <col min="8965" max="8965" width="7.109375" style="130" customWidth="1"/>
    <col min="8966" max="8966" width="6.88671875" style="130" customWidth="1"/>
    <col min="8967" max="8967" width="10.109375" style="130" customWidth="1"/>
    <col min="8968" max="8968" width="8.77734375" style="130" customWidth="1"/>
    <col min="8969" max="8969" width="2" style="130" customWidth="1"/>
    <col min="8970" max="9217" width="8.88671875" style="130"/>
    <col min="9218" max="9218" width="2.33203125" style="130" customWidth="1"/>
    <col min="9219" max="9219" width="12.21875" style="130" customWidth="1"/>
    <col min="9220" max="9220" width="7.33203125" style="130" customWidth="1"/>
    <col min="9221" max="9221" width="7.109375" style="130" customWidth="1"/>
    <col min="9222" max="9222" width="6.88671875" style="130" customWidth="1"/>
    <col min="9223" max="9223" width="10.109375" style="130" customWidth="1"/>
    <col min="9224" max="9224" width="8.77734375" style="130" customWidth="1"/>
    <col min="9225" max="9225" width="2" style="130" customWidth="1"/>
    <col min="9226" max="9473" width="8.88671875" style="130"/>
    <col min="9474" max="9474" width="2.33203125" style="130" customWidth="1"/>
    <col min="9475" max="9475" width="12.21875" style="130" customWidth="1"/>
    <col min="9476" max="9476" width="7.33203125" style="130" customWidth="1"/>
    <col min="9477" max="9477" width="7.109375" style="130" customWidth="1"/>
    <col min="9478" max="9478" width="6.88671875" style="130" customWidth="1"/>
    <col min="9479" max="9479" width="10.109375" style="130" customWidth="1"/>
    <col min="9480" max="9480" width="8.77734375" style="130" customWidth="1"/>
    <col min="9481" max="9481" width="2" style="130" customWidth="1"/>
    <col min="9482" max="9729" width="8.88671875" style="130"/>
    <col min="9730" max="9730" width="2.33203125" style="130" customWidth="1"/>
    <col min="9731" max="9731" width="12.21875" style="130" customWidth="1"/>
    <col min="9732" max="9732" width="7.33203125" style="130" customWidth="1"/>
    <col min="9733" max="9733" width="7.109375" style="130" customWidth="1"/>
    <col min="9734" max="9734" width="6.88671875" style="130" customWidth="1"/>
    <col min="9735" max="9735" width="10.109375" style="130" customWidth="1"/>
    <col min="9736" max="9736" width="8.77734375" style="130" customWidth="1"/>
    <col min="9737" max="9737" width="2" style="130" customWidth="1"/>
    <col min="9738" max="9985" width="8.88671875" style="130"/>
    <col min="9986" max="9986" width="2.33203125" style="130" customWidth="1"/>
    <col min="9987" max="9987" width="12.21875" style="130" customWidth="1"/>
    <col min="9988" max="9988" width="7.33203125" style="130" customWidth="1"/>
    <col min="9989" max="9989" width="7.109375" style="130" customWidth="1"/>
    <col min="9990" max="9990" width="6.88671875" style="130" customWidth="1"/>
    <col min="9991" max="9991" width="10.109375" style="130" customWidth="1"/>
    <col min="9992" max="9992" width="8.77734375" style="130" customWidth="1"/>
    <col min="9993" max="9993" width="2" style="130" customWidth="1"/>
    <col min="9994" max="10241" width="8.88671875" style="130"/>
    <col min="10242" max="10242" width="2.33203125" style="130" customWidth="1"/>
    <col min="10243" max="10243" width="12.21875" style="130" customWidth="1"/>
    <col min="10244" max="10244" width="7.33203125" style="130" customWidth="1"/>
    <col min="10245" max="10245" width="7.109375" style="130" customWidth="1"/>
    <col min="10246" max="10246" width="6.88671875" style="130" customWidth="1"/>
    <col min="10247" max="10247" width="10.109375" style="130" customWidth="1"/>
    <col min="10248" max="10248" width="8.77734375" style="130" customWidth="1"/>
    <col min="10249" max="10249" width="2" style="130" customWidth="1"/>
    <col min="10250" max="10497" width="8.88671875" style="130"/>
    <col min="10498" max="10498" width="2.33203125" style="130" customWidth="1"/>
    <col min="10499" max="10499" width="12.21875" style="130" customWidth="1"/>
    <col min="10500" max="10500" width="7.33203125" style="130" customWidth="1"/>
    <col min="10501" max="10501" width="7.109375" style="130" customWidth="1"/>
    <col min="10502" max="10502" width="6.88671875" style="130" customWidth="1"/>
    <col min="10503" max="10503" width="10.109375" style="130" customWidth="1"/>
    <col min="10504" max="10504" width="8.77734375" style="130" customWidth="1"/>
    <col min="10505" max="10505" width="2" style="130" customWidth="1"/>
    <col min="10506" max="10753" width="8.88671875" style="130"/>
    <col min="10754" max="10754" width="2.33203125" style="130" customWidth="1"/>
    <col min="10755" max="10755" width="12.21875" style="130" customWidth="1"/>
    <col min="10756" max="10756" width="7.33203125" style="130" customWidth="1"/>
    <col min="10757" max="10757" width="7.109375" style="130" customWidth="1"/>
    <col min="10758" max="10758" width="6.88671875" style="130" customWidth="1"/>
    <col min="10759" max="10759" width="10.109375" style="130" customWidth="1"/>
    <col min="10760" max="10760" width="8.77734375" style="130" customWidth="1"/>
    <col min="10761" max="10761" width="2" style="130" customWidth="1"/>
    <col min="10762" max="11009" width="8.88671875" style="130"/>
    <col min="11010" max="11010" width="2.33203125" style="130" customWidth="1"/>
    <col min="11011" max="11011" width="12.21875" style="130" customWidth="1"/>
    <col min="11012" max="11012" width="7.33203125" style="130" customWidth="1"/>
    <col min="11013" max="11013" width="7.109375" style="130" customWidth="1"/>
    <col min="11014" max="11014" width="6.88671875" style="130" customWidth="1"/>
    <col min="11015" max="11015" width="10.109375" style="130" customWidth="1"/>
    <col min="11016" max="11016" width="8.77734375" style="130" customWidth="1"/>
    <col min="11017" max="11017" width="2" style="130" customWidth="1"/>
    <col min="11018" max="11265" width="8.88671875" style="130"/>
    <col min="11266" max="11266" width="2.33203125" style="130" customWidth="1"/>
    <col min="11267" max="11267" width="12.21875" style="130" customWidth="1"/>
    <col min="11268" max="11268" width="7.33203125" style="130" customWidth="1"/>
    <col min="11269" max="11269" width="7.109375" style="130" customWidth="1"/>
    <col min="11270" max="11270" width="6.88671875" style="130" customWidth="1"/>
    <col min="11271" max="11271" width="10.109375" style="130" customWidth="1"/>
    <col min="11272" max="11272" width="8.77734375" style="130" customWidth="1"/>
    <col min="11273" max="11273" width="2" style="130" customWidth="1"/>
    <col min="11274" max="11521" width="8.88671875" style="130"/>
    <col min="11522" max="11522" width="2.33203125" style="130" customWidth="1"/>
    <col min="11523" max="11523" width="12.21875" style="130" customWidth="1"/>
    <col min="11524" max="11524" width="7.33203125" style="130" customWidth="1"/>
    <col min="11525" max="11525" width="7.109375" style="130" customWidth="1"/>
    <col min="11526" max="11526" width="6.88671875" style="130" customWidth="1"/>
    <col min="11527" max="11527" width="10.109375" style="130" customWidth="1"/>
    <col min="11528" max="11528" width="8.77734375" style="130" customWidth="1"/>
    <col min="11529" max="11529" width="2" style="130" customWidth="1"/>
    <col min="11530" max="11777" width="8.88671875" style="130"/>
    <col min="11778" max="11778" width="2.33203125" style="130" customWidth="1"/>
    <col min="11779" max="11779" width="12.21875" style="130" customWidth="1"/>
    <col min="11780" max="11780" width="7.33203125" style="130" customWidth="1"/>
    <col min="11781" max="11781" width="7.109375" style="130" customWidth="1"/>
    <col min="11782" max="11782" width="6.88671875" style="130" customWidth="1"/>
    <col min="11783" max="11783" width="10.109375" style="130" customWidth="1"/>
    <col min="11784" max="11784" width="8.77734375" style="130" customWidth="1"/>
    <col min="11785" max="11785" width="2" style="130" customWidth="1"/>
    <col min="11786" max="12033" width="8.88671875" style="130"/>
    <col min="12034" max="12034" width="2.33203125" style="130" customWidth="1"/>
    <col min="12035" max="12035" width="12.21875" style="130" customWidth="1"/>
    <col min="12036" max="12036" width="7.33203125" style="130" customWidth="1"/>
    <col min="12037" max="12037" width="7.109375" style="130" customWidth="1"/>
    <col min="12038" max="12038" width="6.88671875" style="130" customWidth="1"/>
    <col min="12039" max="12039" width="10.109375" style="130" customWidth="1"/>
    <col min="12040" max="12040" width="8.77734375" style="130" customWidth="1"/>
    <col min="12041" max="12041" width="2" style="130" customWidth="1"/>
    <col min="12042" max="12289" width="8.88671875" style="130"/>
    <col min="12290" max="12290" width="2.33203125" style="130" customWidth="1"/>
    <col min="12291" max="12291" width="12.21875" style="130" customWidth="1"/>
    <col min="12292" max="12292" width="7.33203125" style="130" customWidth="1"/>
    <col min="12293" max="12293" width="7.109375" style="130" customWidth="1"/>
    <col min="12294" max="12294" width="6.88671875" style="130" customWidth="1"/>
    <col min="12295" max="12295" width="10.109375" style="130" customWidth="1"/>
    <col min="12296" max="12296" width="8.77734375" style="130" customWidth="1"/>
    <col min="12297" max="12297" width="2" style="130" customWidth="1"/>
    <col min="12298" max="12545" width="8.88671875" style="130"/>
    <col min="12546" max="12546" width="2.33203125" style="130" customWidth="1"/>
    <col min="12547" max="12547" width="12.21875" style="130" customWidth="1"/>
    <col min="12548" max="12548" width="7.33203125" style="130" customWidth="1"/>
    <col min="12549" max="12549" width="7.109375" style="130" customWidth="1"/>
    <col min="12550" max="12550" width="6.88671875" style="130" customWidth="1"/>
    <col min="12551" max="12551" width="10.109375" style="130" customWidth="1"/>
    <col min="12552" max="12552" width="8.77734375" style="130" customWidth="1"/>
    <col min="12553" max="12553" width="2" style="130" customWidth="1"/>
    <col min="12554" max="12801" width="8.88671875" style="130"/>
    <col min="12802" max="12802" width="2.33203125" style="130" customWidth="1"/>
    <col min="12803" max="12803" width="12.21875" style="130" customWidth="1"/>
    <col min="12804" max="12804" width="7.33203125" style="130" customWidth="1"/>
    <col min="12805" max="12805" width="7.109375" style="130" customWidth="1"/>
    <col min="12806" max="12806" width="6.88671875" style="130" customWidth="1"/>
    <col min="12807" max="12807" width="10.109375" style="130" customWidth="1"/>
    <col min="12808" max="12808" width="8.77734375" style="130" customWidth="1"/>
    <col min="12809" max="12809" width="2" style="130" customWidth="1"/>
    <col min="12810" max="13057" width="8.88671875" style="130"/>
    <col min="13058" max="13058" width="2.33203125" style="130" customWidth="1"/>
    <col min="13059" max="13059" width="12.21875" style="130" customWidth="1"/>
    <col min="13060" max="13060" width="7.33203125" style="130" customWidth="1"/>
    <col min="13061" max="13061" width="7.109375" style="130" customWidth="1"/>
    <col min="13062" max="13062" width="6.88671875" style="130" customWidth="1"/>
    <col min="13063" max="13063" width="10.109375" style="130" customWidth="1"/>
    <col min="13064" max="13064" width="8.77734375" style="130" customWidth="1"/>
    <col min="13065" max="13065" width="2" style="130" customWidth="1"/>
    <col min="13066" max="13313" width="8.88671875" style="130"/>
    <col min="13314" max="13314" width="2.33203125" style="130" customWidth="1"/>
    <col min="13315" max="13315" width="12.21875" style="130" customWidth="1"/>
    <col min="13316" max="13316" width="7.33203125" style="130" customWidth="1"/>
    <col min="13317" max="13317" width="7.109375" style="130" customWidth="1"/>
    <col min="13318" max="13318" width="6.88671875" style="130" customWidth="1"/>
    <col min="13319" max="13319" width="10.109375" style="130" customWidth="1"/>
    <col min="13320" max="13320" width="8.77734375" style="130" customWidth="1"/>
    <col min="13321" max="13321" width="2" style="130" customWidth="1"/>
    <col min="13322" max="13569" width="8.88671875" style="130"/>
    <col min="13570" max="13570" width="2.33203125" style="130" customWidth="1"/>
    <col min="13571" max="13571" width="12.21875" style="130" customWidth="1"/>
    <col min="13572" max="13572" width="7.33203125" style="130" customWidth="1"/>
    <col min="13573" max="13573" width="7.109375" style="130" customWidth="1"/>
    <col min="13574" max="13574" width="6.88671875" style="130" customWidth="1"/>
    <col min="13575" max="13575" width="10.109375" style="130" customWidth="1"/>
    <col min="13576" max="13576" width="8.77734375" style="130" customWidth="1"/>
    <col min="13577" max="13577" width="2" style="130" customWidth="1"/>
    <col min="13578" max="13825" width="8.88671875" style="130"/>
    <col min="13826" max="13826" width="2.33203125" style="130" customWidth="1"/>
    <col min="13827" max="13827" width="12.21875" style="130" customWidth="1"/>
    <col min="13828" max="13828" width="7.33203125" style="130" customWidth="1"/>
    <col min="13829" max="13829" width="7.109375" style="130" customWidth="1"/>
    <col min="13830" max="13830" width="6.88671875" style="130" customWidth="1"/>
    <col min="13831" max="13831" width="10.109375" style="130" customWidth="1"/>
    <col min="13832" max="13832" width="8.77734375" style="130" customWidth="1"/>
    <col min="13833" max="13833" width="2" style="130" customWidth="1"/>
    <col min="13834" max="14081" width="8.88671875" style="130"/>
    <col min="14082" max="14082" width="2.33203125" style="130" customWidth="1"/>
    <col min="14083" max="14083" width="12.21875" style="130" customWidth="1"/>
    <col min="14084" max="14084" width="7.33203125" style="130" customWidth="1"/>
    <col min="14085" max="14085" width="7.109375" style="130" customWidth="1"/>
    <col min="14086" max="14086" width="6.88671875" style="130" customWidth="1"/>
    <col min="14087" max="14087" width="10.109375" style="130" customWidth="1"/>
    <col min="14088" max="14088" width="8.77734375" style="130" customWidth="1"/>
    <col min="14089" max="14089" width="2" style="130" customWidth="1"/>
    <col min="14090" max="14337" width="8.88671875" style="130"/>
    <col min="14338" max="14338" width="2.33203125" style="130" customWidth="1"/>
    <col min="14339" max="14339" width="12.21875" style="130" customWidth="1"/>
    <col min="14340" max="14340" width="7.33203125" style="130" customWidth="1"/>
    <col min="14341" max="14341" width="7.109375" style="130" customWidth="1"/>
    <col min="14342" max="14342" width="6.88671875" style="130" customWidth="1"/>
    <col min="14343" max="14343" width="10.109375" style="130" customWidth="1"/>
    <col min="14344" max="14344" width="8.77734375" style="130" customWidth="1"/>
    <col min="14345" max="14345" width="2" style="130" customWidth="1"/>
    <col min="14346" max="14593" width="8.88671875" style="130"/>
    <col min="14594" max="14594" width="2.33203125" style="130" customWidth="1"/>
    <col min="14595" max="14595" width="12.21875" style="130" customWidth="1"/>
    <col min="14596" max="14596" width="7.33203125" style="130" customWidth="1"/>
    <col min="14597" max="14597" width="7.109375" style="130" customWidth="1"/>
    <col min="14598" max="14598" width="6.88671875" style="130" customWidth="1"/>
    <col min="14599" max="14599" width="10.109375" style="130" customWidth="1"/>
    <col min="14600" max="14600" width="8.77734375" style="130" customWidth="1"/>
    <col min="14601" max="14601" width="2" style="130" customWidth="1"/>
    <col min="14602" max="14849" width="8.88671875" style="130"/>
    <col min="14850" max="14850" width="2.33203125" style="130" customWidth="1"/>
    <col min="14851" max="14851" width="12.21875" style="130" customWidth="1"/>
    <col min="14852" max="14852" width="7.33203125" style="130" customWidth="1"/>
    <col min="14853" max="14853" width="7.109375" style="130" customWidth="1"/>
    <col min="14854" max="14854" width="6.88671875" style="130" customWidth="1"/>
    <col min="14855" max="14855" width="10.109375" style="130" customWidth="1"/>
    <col min="14856" max="14856" width="8.77734375" style="130" customWidth="1"/>
    <col min="14857" max="14857" width="2" style="130" customWidth="1"/>
    <col min="14858" max="15105" width="8.88671875" style="130"/>
    <col min="15106" max="15106" width="2.33203125" style="130" customWidth="1"/>
    <col min="15107" max="15107" width="12.21875" style="130" customWidth="1"/>
    <col min="15108" max="15108" width="7.33203125" style="130" customWidth="1"/>
    <col min="15109" max="15109" width="7.109375" style="130" customWidth="1"/>
    <col min="15110" max="15110" width="6.88671875" style="130" customWidth="1"/>
    <col min="15111" max="15111" width="10.109375" style="130" customWidth="1"/>
    <col min="15112" max="15112" width="8.77734375" style="130" customWidth="1"/>
    <col min="15113" max="15113" width="2" style="130" customWidth="1"/>
    <col min="15114" max="15361" width="8.88671875" style="130"/>
    <col min="15362" max="15362" width="2.33203125" style="130" customWidth="1"/>
    <col min="15363" max="15363" width="12.21875" style="130" customWidth="1"/>
    <col min="15364" max="15364" width="7.33203125" style="130" customWidth="1"/>
    <col min="15365" max="15365" width="7.109375" style="130" customWidth="1"/>
    <col min="15366" max="15366" width="6.88671875" style="130" customWidth="1"/>
    <col min="15367" max="15367" width="10.109375" style="130" customWidth="1"/>
    <col min="15368" max="15368" width="8.77734375" style="130" customWidth="1"/>
    <col min="15369" max="15369" width="2" style="130" customWidth="1"/>
    <col min="15370" max="15617" width="8.88671875" style="130"/>
    <col min="15618" max="15618" width="2.33203125" style="130" customWidth="1"/>
    <col min="15619" max="15619" width="12.21875" style="130" customWidth="1"/>
    <col min="15620" max="15620" width="7.33203125" style="130" customWidth="1"/>
    <col min="15621" max="15621" width="7.109375" style="130" customWidth="1"/>
    <col min="15622" max="15622" width="6.88671875" style="130" customWidth="1"/>
    <col min="15623" max="15623" width="10.109375" style="130" customWidth="1"/>
    <col min="15624" max="15624" width="8.77734375" style="130" customWidth="1"/>
    <col min="15625" max="15625" width="2" style="130" customWidth="1"/>
    <col min="15626" max="15873" width="8.88671875" style="130"/>
    <col min="15874" max="15874" width="2.33203125" style="130" customWidth="1"/>
    <col min="15875" max="15875" width="12.21875" style="130" customWidth="1"/>
    <col min="15876" max="15876" width="7.33203125" style="130" customWidth="1"/>
    <col min="15877" max="15877" width="7.109375" style="130" customWidth="1"/>
    <col min="15878" max="15878" width="6.88671875" style="130" customWidth="1"/>
    <col min="15879" max="15879" width="10.109375" style="130" customWidth="1"/>
    <col min="15880" max="15880" width="8.77734375" style="130" customWidth="1"/>
    <col min="15881" max="15881" width="2" style="130" customWidth="1"/>
    <col min="15882" max="16129" width="8.88671875" style="130"/>
    <col min="16130" max="16130" width="2.33203125" style="130" customWidth="1"/>
    <col min="16131" max="16131" width="12.21875" style="130" customWidth="1"/>
    <col min="16132" max="16132" width="7.33203125" style="130" customWidth="1"/>
    <col min="16133" max="16133" width="7.109375" style="130" customWidth="1"/>
    <col min="16134" max="16134" width="6.88671875" style="130" customWidth="1"/>
    <col min="16135" max="16135" width="10.109375" style="130" customWidth="1"/>
    <col min="16136" max="16136" width="8.77734375" style="130" customWidth="1"/>
    <col min="16137" max="16137" width="2" style="130" customWidth="1"/>
    <col min="16138" max="16384" width="8.88671875" style="130"/>
  </cols>
  <sheetData>
    <row r="1" spans="2:9" x14ac:dyDescent="0.25">
      <c r="B1" s="56"/>
      <c r="C1" s="57" t="s">
        <v>5</v>
      </c>
      <c r="D1" s="57" t="s">
        <v>57</v>
      </c>
      <c r="E1" s="57" t="s">
        <v>58</v>
      </c>
      <c r="F1" s="57" t="s">
        <v>59</v>
      </c>
      <c r="G1" s="56"/>
      <c r="H1" s="56"/>
      <c r="I1" s="56"/>
    </row>
    <row r="2" spans="2:9" x14ac:dyDescent="0.25">
      <c r="B2" s="56"/>
      <c r="C2" s="58" t="s">
        <v>60</v>
      </c>
      <c r="D2" s="55">
        <v>20</v>
      </c>
      <c r="E2" s="55">
        <v>40</v>
      </c>
      <c r="F2" s="55">
        <v>80</v>
      </c>
      <c r="G2" s="56"/>
      <c r="H2" s="56"/>
      <c r="I2" s="56"/>
    </row>
    <row r="3" spans="2:9" x14ac:dyDescent="0.25">
      <c r="B3" s="56"/>
      <c r="C3" s="58" t="s">
        <v>61</v>
      </c>
      <c r="D3" s="55">
        <v>70</v>
      </c>
      <c r="E3" s="55">
        <v>90</v>
      </c>
      <c r="F3" s="55">
        <v>60</v>
      </c>
      <c r="G3" s="56"/>
      <c r="H3" s="56"/>
      <c r="I3" s="56"/>
    </row>
    <row r="4" spans="2:9" x14ac:dyDescent="0.25">
      <c r="B4" s="56"/>
      <c r="C4" s="58" t="s">
        <v>62</v>
      </c>
      <c r="D4" s="55">
        <v>100</v>
      </c>
      <c r="E4" s="55">
        <v>20</v>
      </c>
      <c r="F4" s="55">
        <v>50</v>
      </c>
      <c r="G4" s="56"/>
      <c r="H4" s="56"/>
      <c r="I4" s="56"/>
    </row>
    <row r="5" spans="2:9" x14ac:dyDescent="0.25">
      <c r="B5" s="56"/>
      <c r="C5" s="58" t="s">
        <v>63</v>
      </c>
      <c r="D5" s="55">
        <v>40</v>
      </c>
      <c r="E5" s="55">
        <v>70</v>
      </c>
      <c r="F5" s="55">
        <v>90</v>
      </c>
      <c r="G5" s="56"/>
      <c r="H5" s="56"/>
      <c r="I5" s="56"/>
    </row>
    <row r="6" spans="2:9" x14ac:dyDescent="0.25">
      <c r="B6" s="56"/>
      <c r="C6" s="56"/>
      <c r="D6" s="56"/>
      <c r="E6" s="56"/>
      <c r="F6" s="56"/>
      <c r="G6" s="56"/>
      <c r="H6" s="56"/>
      <c r="I6" s="56"/>
    </row>
    <row r="7" spans="2:9" x14ac:dyDescent="0.25">
      <c r="B7" s="56"/>
      <c r="C7" s="58"/>
      <c r="D7" s="57" t="s">
        <v>57</v>
      </c>
      <c r="E7" s="57" t="s">
        <v>58</v>
      </c>
      <c r="F7" s="57" t="s">
        <v>59</v>
      </c>
      <c r="G7" s="57" t="s">
        <v>6</v>
      </c>
      <c r="H7" s="57" t="s">
        <v>7</v>
      </c>
      <c r="I7" s="56"/>
    </row>
    <row r="8" spans="2:9" x14ac:dyDescent="0.25">
      <c r="B8" s="56"/>
      <c r="C8" s="58" t="s">
        <v>60</v>
      </c>
      <c r="D8" s="55">
        <v>1</v>
      </c>
      <c r="E8" s="55">
        <v>1</v>
      </c>
      <c r="F8" s="55">
        <v>1</v>
      </c>
      <c r="G8" s="55">
        <f>SUM(D8:F8)</f>
        <v>3</v>
      </c>
      <c r="H8" s="55">
        <v>120</v>
      </c>
      <c r="I8" s="56"/>
    </row>
    <row r="9" spans="2:9" x14ac:dyDescent="0.25">
      <c r="B9" s="56"/>
      <c r="C9" s="58" t="s">
        <v>61</v>
      </c>
      <c r="D9" s="55">
        <v>1</v>
      </c>
      <c r="E9" s="55">
        <v>1</v>
      </c>
      <c r="F9" s="55">
        <v>1</v>
      </c>
      <c r="G9" s="55">
        <f t="shared" ref="G9:G11" si="0">SUM(D9:F9)</f>
        <v>3</v>
      </c>
      <c r="H9" s="55">
        <v>100</v>
      </c>
      <c r="I9" s="56"/>
    </row>
    <row r="10" spans="2:9" x14ac:dyDescent="0.25">
      <c r="B10" s="56"/>
      <c r="C10" s="58" t="s">
        <v>62</v>
      </c>
      <c r="D10" s="55">
        <v>1</v>
      </c>
      <c r="E10" s="55">
        <v>1</v>
      </c>
      <c r="F10" s="55">
        <v>1</v>
      </c>
      <c r="G10" s="55">
        <f t="shared" si="0"/>
        <v>3</v>
      </c>
      <c r="H10" s="55">
        <v>80</v>
      </c>
      <c r="I10" s="56"/>
    </row>
    <row r="11" spans="2:9" x14ac:dyDescent="0.25">
      <c r="B11" s="56"/>
      <c r="C11" s="58" t="s">
        <v>63</v>
      </c>
      <c r="D11" s="55">
        <v>1</v>
      </c>
      <c r="E11" s="55">
        <v>1</v>
      </c>
      <c r="F11" s="55">
        <v>1</v>
      </c>
      <c r="G11" s="55">
        <f t="shared" si="0"/>
        <v>3</v>
      </c>
      <c r="H11" s="55">
        <v>200</v>
      </c>
      <c r="I11" s="56"/>
    </row>
    <row r="12" spans="2:9" x14ac:dyDescent="0.25">
      <c r="B12" s="56"/>
      <c r="C12" s="58" t="s">
        <v>8</v>
      </c>
      <c r="D12" s="55">
        <f>SUM(D8:D11)</f>
        <v>4</v>
      </c>
      <c r="E12" s="55">
        <f t="shared" ref="E12:F12" si="1">SUM(E8:E11)</f>
        <v>4</v>
      </c>
      <c r="F12" s="55">
        <f t="shared" si="1"/>
        <v>4</v>
      </c>
      <c r="G12" s="56"/>
      <c r="H12" s="56"/>
      <c r="I12" s="56"/>
    </row>
    <row r="13" spans="2:9" x14ac:dyDescent="0.25">
      <c r="B13" s="56"/>
      <c r="C13" s="58" t="s">
        <v>9</v>
      </c>
      <c r="D13" s="55">
        <v>150</v>
      </c>
      <c r="E13" s="55">
        <v>200</v>
      </c>
      <c r="F13" s="55">
        <v>100</v>
      </c>
      <c r="G13" s="56"/>
      <c r="H13" s="56"/>
      <c r="I13" s="56"/>
    </row>
    <row r="14" spans="2:9" x14ac:dyDescent="0.25">
      <c r="B14" s="56"/>
      <c r="C14" s="56"/>
      <c r="D14" s="56"/>
      <c r="E14" s="56"/>
      <c r="F14" s="56"/>
      <c r="G14" s="56"/>
      <c r="H14" s="56"/>
      <c r="I14" s="56"/>
    </row>
    <row r="15" spans="2:9" x14ac:dyDescent="0.25">
      <c r="B15" s="56"/>
      <c r="C15" s="58" t="s">
        <v>10</v>
      </c>
      <c r="D15" s="58">
        <f t="array" ref="D15">SUM(D2:F5*D8:F11)</f>
        <v>730</v>
      </c>
      <c r="E15" s="56"/>
      <c r="F15" s="56"/>
      <c r="G15" s="56"/>
      <c r="H15" s="56"/>
      <c r="I15" s="56"/>
    </row>
    <row r="16" spans="2:9" x14ac:dyDescent="0.25">
      <c r="B16" s="56"/>
      <c r="C16" s="56"/>
      <c r="D16" s="56"/>
      <c r="E16" s="56"/>
      <c r="F16" s="56"/>
      <c r="G16" s="56"/>
      <c r="H16" s="56"/>
      <c r="I16" s="56"/>
    </row>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CFCEF-7AFD-4016-854C-02840832FC57}">
  <dimension ref="A1:E52"/>
  <sheetViews>
    <sheetView workbookViewId="0">
      <selection activeCell="F24" sqref="F24"/>
    </sheetView>
  </sheetViews>
  <sheetFormatPr defaultRowHeight="14.4" x14ac:dyDescent="0.25"/>
  <cols>
    <col min="1" max="1" width="17.21875" style="62" bestFit="1" customWidth="1"/>
    <col min="2" max="2" width="7.6640625" style="62" customWidth="1"/>
    <col min="3" max="3" width="1.77734375" style="62" customWidth="1"/>
    <col min="4" max="4" width="9.6640625" style="62" bestFit="1" customWidth="1"/>
    <col min="5" max="5" width="8.77734375" style="62" customWidth="1"/>
    <col min="6" max="6" width="9.109375" style="62" customWidth="1"/>
    <col min="7" max="256" width="8.88671875" style="62"/>
    <col min="257" max="257" width="16.109375" style="62" customWidth="1"/>
    <col min="258" max="258" width="7.6640625" style="62" customWidth="1"/>
    <col min="259" max="259" width="1.77734375" style="62" customWidth="1"/>
    <col min="260" max="261" width="8.77734375" style="62" customWidth="1"/>
    <col min="262" max="262" width="2.77734375" style="62" customWidth="1"/>
    <col min="263" max="512" width="8.88671875" style="62"/>
    <col min="513" max="513" width="16.109375" style="62" customWidth="1"/>
    <col min="514" max="514" width="7.6640625" style="62" customWidth="1"/>
    <col min="515" max="515" width="1.77734375" style="62" customWidth="1"/>
    <col min="516" max="517" width="8.77734375" style="62" customWidth="1"/>
    <col min="518" max="518" width="2.77734375" style="62" customWidth="1"/>
    <col min="519" max="768" width="8.88671875" style="62"/>
    <col min="769" max="769" width="16.109375" style="62" customWidth="1"/>
    <col min="770" max="770" width="7.6640625" style="62" customWidth="1"/>
    <col min="771" max="771" width="1.77734375" style="62" customWidth="1"/>
    <col min="772" max="773" width="8.77734375" style="62" customWidth="1"/>
    <col min="774" max="774" width="2.77734375" style="62" customWidth="1"/>
    <col min="775" max="1024" width="8.88671875" style="62"/>
    <col min="1025" max="1025" width="16.109375" style="62" customWidth="1"/>
    <col min="1026" max="1026" width="7.6640625" style="62" customWidth="1"/>
    <col min="1027" max="1027" width="1.77734375" style="62" customWidth="1"/>
    <col min="1028" max="1029" width="8.77734375" style="62" customWidth="1"/>
    <col min="1030" max="1030" width="2.77734375" style="62" customWidth="1"/>
    <col min="1031" max="1280" width="8.88671875" style="62"/>
    <col min="1281" max="1281" width="16.109375" style="62" customWidth="1"/>
    <col min="1282" max="1282" width="7.6640625" style="62" customWidth="1"/>
    <col min="1283" max="1283" width="1.77734375" style="62" customWidth="1"/>
    <col min="1284" max="1285" width="8.77734375" style="62" customWidth="1"/>
    <col min="1286" max="1286" width="2.77734375" style="62" customWidth="1"/>
    <col min="1287" max="1536" width="8.88671875" style="62"/>
    <col min="1537" max="1537" width="16.109375" style="62" customWidth="1"/>
    <col min="1538" max="1538" width="7.6640625" style="62" customWidth="1"/>
    <col min="1539" max="1539" width="1.77734375" style="62" customWidth="1"/>
    <col min="1540" max="1541" width="8.77734375" style="62" customWidth="1"/>
    <col min="1542" max="1542" width="2.77734375" style="62" customWidth="1"/>
    <col min="1543" max="1792" width="8.88671875" style="62"/>
    <col min="1793" max="1793" width="16.109375" style="62" customWidth="1"/>
    <col min="1794" max="1794" width="7.6640625" style="62" customWidth="1"/>
    <col min="1795" max="1795" width="1.77734375" style="62" customWidth="1"/>
    <col min="1796" max="1797" width="8.77734375" style="62" customWidth="1"/>
    <col min="1798" max="1798" width="2.77734375" style="62" customWidth="1"/>
    <col min="1799" max="2048" width="8.88671875" style="62"/>
    <col min="2049" max="2049" width="16.109375" style="62" customWidth="1"/>
    <col min="2050" max="2050" width="7.6640625" style="62" customWidth="1"/>
    <col min="2051" max="2051" width="1.77734375" style="62" customWidth="1"/>
    <col min="2052" max="2053" width="8.77734375" style="62" customWidth="1"/>
    <col min="2054" max="2054" width="2.77734375" style="62" customWidth="1"/>
    <col min="2055" max="2304" width="8.88671875" style="62"/>
    <col min="2305" max="2305" width="16.109375" style="62" customWidth="1"/>
    <col min="2306" max="2306" width="7.6640625" style="62" customWidth="1"/>
    <col min="2307" max="2307" width="1.77734375" style="62" customWidth="1"/>
    <col min="2308" max="2309" width="8.77734375" style="62" customWidth="1"/>
    <col min="2310" max="2310" width="2.77734375" style="62" customWidth="1"/>
    <col min="2311" max="2560" width="8.88671875" style="62"/>
    <col min="2561" max="2561" width="16.109375" style="62" customWidth="1"/>
    <col min="2562" max="2562" width="7.6640625" style="62" customWidth="1"/>
    <col min="2563" max="2563" width="1.77734375" style="62" customWidth="1"/>
    <col min="2564" max="2565" width="8.77734375" style="62" customWidth="1"/>
    <col min="2566" max="2566" width="2.77734375" style="62" customWidth="1"/>
    <col min="2567" max="2816" width="8.88671875" style="62"/>
    <col min="2817" max="2817" width="16.109375" style="62" customWidth="1"/>
    <col min="2818" max="2818" width="7.6640625" style="62" customWidth="1"/>
    <col min="2819" max="2819" width="1.77734375" style="62" customWidth="1"/>
    <col min="2820" max="2821" width="8.77734375" style="62" customWidth="1"/>
    <col min="2822" max="2822" width="2.77734375" style="62" customWidth="1"/>
    <col min="2823" max="3072" width="8.88671875" style="62"/>
    <col min="3073" max="3073" width="16.109375" style="62" customWidth="1"/>
    <col min="3074" max="3074" width="7.6640625" style="62" customWidth="1"/>
    <col min="3075" max="3075" width="1.77734375" style="62" customWidth="1"/>
    <col min="3076" max="3077" width="8.77734375" style="62" customWidth="1"/>
    <col min="3078" max="3078" width="2.77734375" style="62" customWidth="1"/>
    <col min="3079" max="3328" width="8.88671875" style="62"/>
    <col min="3329" max="3329" width="16.109375" style="62" customWidth="1"/>
    <col min="3330" max="3330" width="7.6640625" style="62" customWidth="1"/>
    <col min="3331" max="3331" width="1.77734375" style="62" customWidth="1"/>
    <col min="3332" max="3333" width="8.77734375" style="62" customWidth="1"/>
    <col min="3334" max="3334" width="2.77734375" style="62" customWidth="1"/>
    <col min="3335" max="3584" width="8.88671875" style="62"/>
    <col min="3585" max="3585" width="16.109375" style="62" customWidth="1"/>
    <col min="3586" max="3586" width="7.6640625" style="62" customWidth="1"/>
    <col min="3587" max="3587" width="1.77734375" style="62" customWidth="1"/>
    <col min="3588" max="3589" width="8.77734375" style="62" customWidth="1"/>
    <col min="3590" max="3590" width="2.77734375" style="62" customWidth="1"/>
    <col min="3591" max="3840" width="8.88671875" style="62"/>
    <col min="3841" max="3841" width="16.109375" style="62" customWidth="1"/>
    <col min="3842" max="3842" width="7.6640625" style="62" customWidth="1"/>
    <col min="3843" max="3843" width="1.77734375" style="62" customWidth="1"/>
    <col min="3844" max="3845" width="8.77734375" style="62" customWidth="1"/>
    <col min="3846" max="3846" width="2.77734375" style="62" customWidth="1"/>
    <col min="3847" max="4096" width="8.88671875" style="62"/>
    <col min="4097" max="4097" width="16.109375" style="62" customWidth="1"/>
    <col min="4098" max="4098" width="7.6640625" style="62" customWidth="1"/>
    <col min="4099" max="4099" width="1.77734375" style="62" customWidth="1"/>
    <col min="4100" max="4101" width="8.77734375" style="62" customWidth="1"/>
    <col min="4102" max="4102" width="2.77734375" style="62" customWidth="1"/>
    <col min="4103" max="4352" width="8.88671875" style="62"/>
    <col min="4353" max="4353" width="16.109375" style="62" customWidth="1"/>
    <col min="4354" max="4354" width="7.6640625" style="62" customWidth="1"/>
    <col min="4355" max="4355" width="1.77734375" style="62" customWidth="1"/>
    <col min="4356" max="4357" width="8.77734375" style="62" customWidth="1"/>
    <col min="4358" max="4358" width="2.77734375" style="62" customWidth="1"/>
    <col min="4359" max="4608" width="8.88671875" style="62"/>
    <col min="4609" max="4609" width="16.109375" style="62" customWidth="1"/>
    <col min="4610" max="4610" width="7.6640625" style="62" customWidth="1"/>
    <col min="4611" max="4611" width="1.77734375" style="62" customWidth="1"/>
    <col min="4612" max="4613" width="8.77734375" style="62" customWidth="1"/>
    <col min="4614" max="4614" width="2.77734375" style="62" customWidth="1"/>
    <col min="4615" max="4864" width="8.88671875" style="62"/>
    <col min="4865" max="4865" width="16.109375" style="62" customWidth="1"/>
    <col min="4866" max="4866" width="7.6640625" style="62" customWidth="1"/>
    <col min="4867" max="4867" width="1.77734375" style="62" customWidth="1"/>
    <col min="4868" max="4869" width="8.77734375" style="62" customWidth="1"/>
    <col min="4870" max="4870" width="2.77734375" style="62" customWidth="1"/>
    <col min="4871" max="5120" width="8.88671875" style="62"/>
    <col min="5121" max="5121" width="16.109375" style="62" customWidth="1"/>
    <col min="5122" max="5122" width="7.6640625" style="62" customWidth="1"/>
    <col min="5123" max="5123" width="1.77734375" style="62" customWidth="1"/>
    <col min="5124" max="5125" width="8.77734375" style="62" customWidth="1"/>
    <col min="5126" max="5126" width="2.77734375" style="62" customWidth="1"/>
    <col min="5127" max="5376" width="8.88671875" style="62"/>
    <col min="5377" max="5377" width="16.109375" style="62" customWidth="1"/>
    <col min="5378" max="5378" width="7.6640625" style="62" customWidth="1"/>
    <col min="5379" max="5379" width="1.77734375" style="62" customWidth="1"/>
    <col min="5380" max="5381" width="8.77734375" style="62" customWidth="1"/>
    <col min="5382" max="5382" width="2.77734375" style="62" customWidth="1"/>
    <col min="5383" max="5632" width="8.88671875" style="62"/>
    <col min="5633" max="5633" width="16.109375" style="62" customWidth="1"/>
    <col min="5634" max="5634" width="7.6640625" style="62" customWidth="1"/>
    <col min="5635" max="5635" width="1.77734375" style="62" customWidth="1"/>
    <col min="5636" max="5637" width="8.77734375" style="62" customWidth="1"/>
    <col min="5638" max="5638" width="2.77734375" style="62" customWidth="1"/>
    <col min="5639" max="5888" width="8.88671875" style="62"/>
    <col min="5889" max="5889" width="16.109375" style="62" customWidth="1"/>
    <col min="5890" max="5890" width="7.6640625" style="62" customWidth="1"/>
    <col min="5891" max="5891" width="1.77734375" style="62" customWidth="1"/>
    <col min="5892" max="5893" width="8.77734375" style="62" customWidth="1"/>
    <col min="5894" max="5894" width="2.77734375" style="62" customWidth="1"/>
    <col min="5895" max="6144" width="8.88671875" style="62"/>
    <col min="6145" max="6145" width="16.109375" style="62" customWidth="1"/>
    <col min="6146" max="6146" width="7.6640625" style="62" customWidth="1"/>
    <col min="6147" max="6147" width="1.77734375" style="62" customWidth="1"/>
    <col min="6148" max="6149" width="8.77734375" style="62" customWidth="1"/>
    <col min="6150" max="6150" width="2.77734375" style="62" customWidth="1"/>
    <col min="6151" max="6400" width="8.88671875" style="62"/>
    <col min="6401" max="6401" width="16.109375" style="62" customWidth="1"/>
    <col min="6402" max="6402" width="7.6640625" style="62" customWidth="1"/>
    <col min="6403" max="6403" width="1.77734375" style="62" customWidth="1"/>
    <col min="6404" max="6405" width="8.77734375" style="62" customWidth="1"/>
    <col min="6406" max="6406" width="2.77734375" style="62" customWidth="1"/>
    <col min="6407" max="6656" width="8.88671875" style="62"/>
    <col min="6657" max="6657" width="16.109375" style="62" customWidth="1"/>
    <col min="6658" max="6658" width="7.6640625" style="62" customWidth="1"/>
    <col min="6659" max="6659" width="1.77734375" style="62" customWidth="1"/>
    <col min="6660" max="6661" width="8.77734375" style="62" customWidth="1"/>
    <col min="6662" max="6662" width="2.77734375" style="62" customWidth="1"/>
    <col min="6663" max="6912" width="8.88671875" style="62"/>
    <col min="6913" max="6913" width="16.109375" style="62" customWidth="1"/>
    <col min="6914" max="6914" width="7.6640625" style="62" customWidth="1"/>
    <col min="6915" max="6915" width="1.77734375" style="62" customWidth="1"/>
    <col min="6916" max="6917" width="8.77734375" style="62" customWidth="1"/>
    <col min="6918" max="6918" width="2.77734375" style="62" customWidth="1"/>
    <col min="6919" max="7168" width="8.88671875" style="62"/>
    <col min="7169" max="7169" width="16.109375" style="62" customWidth="1"/>
    <col min="7170" max="7170" width="7.6640625" style="62" customWidth="1"/>
    <col min="7171" max="7171" width="1.77734375" style="62" customWidth="1"/>
    <col min="7172" max="7173" width="8.77734375" style="62" customWidth="1"/>
    <col min="7174" max="7174" width="2.77734375" style="62" customWidth="1"/>
    <col min="7175" max="7424" width="8.88671875" style="62"/>
    <col min="7425" max="7425" width="16.109375" style="62" customWidth="1"/>
    <col min="7426" max="7426" width="7.6640625" style="62" customWidth="1"/>
    <col min="7427" max="7427" width="1.77734375" style="62" customWidth="1"/>
    <col min="7428" max="7429" width="8.77734375" style="62" customWidth="1"/>
    <col min="7430" max="7430" width="2.77734375" style="62" customWidth="1"/>
    <col min="7431" max="7680" width="8.88671875" style="62"/>
    <col min="7681" max="7681" width="16.109375" style="62" customWidth="1"/>
    <col min="7682" max="7682" width="7.6640625" style="62" customWidth="1"/>
    <col min="7683" max="7683" width="1.77734375" style="62" customWidth="1"/>
    <col min="7684" max="7685" width="8.77734375" style="62" customWidth="1"/>
    <col min="7686" max="7686" width="2.77734375" style="62" customWidth="1"/>
    <col min="7687" max="7936" width="8.88671875" style="62"/>
    <col min="7937" max="7937" width="16.109375" style="62" customWidth="1"/>
    <col min="7938" max="7938" width="7.6640625" style="62" customWidth="1"/>
    <col min="7939" max="7939" width="1.77734375" style="62" customWidth="1"/>
    <col min="7940" max="7941" width="8.77734375" style="62" customWidth="1"/>
    <col min="7942" max="7942" width="2.77734375" style="62" customWidth="1"/>
    <col min="7943" max="8192" width="8.88671875" style="62"/>
    <col min="8193" max="8193" width="16.109375" style="62" customWidth="1"/>
    <col min="8194" max="8194" width="7.6640625" style="62" customWidth="1"/>
    <col min="8195" max="8195" width="1.77734375" style="62" customWidth="1"/>
    <col min="8196" max="8197" width="8.77734375" style="62" customWidth="1"/>
    <col min="8198" max="8198" width="2.77734375" style="62" customWidth="1"/>
    <col min="8199" max="8448" width="8.88671875" style="62"/>
    <col min="8449" max="8449" width="16.109375" style="62" customWidth="1"/>
    <col min="8450" max="8450" width="7.6640625" style="62" customWidth="1"/>
    <col min="8451" max="8451" width="1.77734375" style="62" customWidth="1"/>
    <col min="8452" max="8453" width="8.77734375" style="62" customWidth="1"/>
    <col min="8454" max="8454" width="2.77734375" style="62" customWidth="1"/>
    <col min="8455" max="8704" width="8.88671875" style="62"/>
    <col min="8705" max="8705" width="16.109375" style="62" customWidth="1"/>
    <col min="8706" max="8706" width="7.6640625" style="62" customWidth="1"/>
    <col min="8707" max="8707" width="1.77734375" style="62" customWidth="1"/>
    <col min="8708" max="8709" width="8.77734375" style="62" customWidth="1"/>
    <col min="8710" max="8710" width="2.77734375" style="62" customWidth="1"/>
    <col min="8711" max="8960" width="8.88671875" style="62"/>
    <col min="8961" max="8961" width="16.109375" style="62" customWidth="1"/>
    <col min="8962" max="8962" width="7.6640625" style="62" customWidth="1"/>
    <col min="8963" max="8963" width="1.77734375" style="62" customWidth="1"/>
    <col min="8964" max="8965" width="8.77734375" style="62" customWidth="1"/>
    <col min="8966" max="8966" width="2.77734375" style="62" customWidth="1"/>
    <col min="8967" max="9216" width="8.88671875" style="62"/>
    <col min="9217" max="9217" width="16.109375" style="62" customWidth="1"/>
    <col min="9218" max="9218" width="7.6640625" style="62" customWidth="1"/>
    <col min="9219" max="9219" width="1.77734375" style="62" customWidth="1"/>
    <col min="9220" max="9221" width="8.77734375" style="62" customWidth="1"/>
    <col min="9222" max="9222" width="2.77734375" style="62" customWidth="1"/>
    <col min="9223" max="9472" width="8.88671875" style="62"/>
    <col min="9473" max="9473" width="16.109375" style="62" customWidth="1"/>
    <col min="9474" max="9474" width="7.6640625" style="62" customWidth="1"/>
    <col min="9475" max="9475" width="1.77734375" style="62" customWidth="1"/>
    <col min="9476" max="9477" width="8.77734375" style="62" customWidth="1"/>
    <col min="9478" max="9478" width="2.77734375" style="62" customWidth="1"/>
    <col min="9479" max="9728" width="8.88671875" style="62"/>
    <col min="9729" max="9729" width="16.109375" style="62" customWidth="1"/>
    <col min="9730" max="9730" width="7.6640625" style="62" customWidth="1"/>
    <col min="9731" max="9731" width="1.77734375" style="62" customWidth="1"/>
    <col min="9732" max="9733" width="8.77734375" style="62" customWidth="1"/>
    <col min="9734" max="9734" width="2.77734375" style="62" customWidth="1"/>
    <col min="9735" max="9984" width="8.88671875" style="62"/>
    <col min="9985" max="9985" width="16.109375" style="62" customWidth="1"/>
    <col min="9986" max="9986" width="7.6640625" style="62" customWidth="1"/>
    <col min="9987" max="9987" width="1.77734375" style="62" customWidth="1"/>
    <col min="9988" max="9989" width="8.77734375" style="62" customWidth="1"/>
    <col min="9990" max="9990" width="2.77734375" style="62" customWidth="1"/>
    <col min="9991" max="10240" width="8.88671875" style="62"/>
    <col min="10241" max="10241" width="16.109375" style="62" customWidth="1"/>
    <col min="10242" max="10242" width="7.6640625" style="62" customWidth="1"/>
    <col min="10243" max="10243" width="1.77734375" style="62" customWidth="1"/>
    <col min="10244" max="10245" width="8.77734375" style="62" customWidth="1"/>
    <col min="10246" max="10246" width="2.77734375" style="62" customWidth="1"/>
    <col min="10247" max="10496" width="8.88671875" style="62"/>
    <col min="10497" max="10497" width="16.109375" style="62" customWidth="1"/>
    <col min="10498" max="10498" width="7.6640625" style="62" customWidth="1"/>
    <col min="10499" max="10499" width="1.77734375" style="62" customWidth="1"/>
    <col min="10500" max="10501" width="8.77734375" style="62" customWidth="1"/>
    <col min="10502" max="10502" width="2.77734375" style="62" customWidth="1"/>
    <col min="10503" max="10752" width="8.88671875" style="62"/>
    <col min="10753" max="10753" width="16.109375" style="62" customWidth="1"/>
    <col min="10754" max="10754" width="7.6640625" style="62" customWidth="1"/>
    <col min="10755" max="10755" width="1.77734375" style="62" customWidth="1"/>
    <col min="10756" max="10757" width="8.77734375" style="62" customWidth="1"/>
    <col min="10758" max="10758" width="2.77734375" style="62" customWidth="1"/>
    <col min="10759" max="11008" width="8.88671875" style="62"/>
    <col min="11009" max="11009" width="16.109375" style="62" customWidth="1"/>
    <col min="11010" max="11010" width="7.6640625" style="62" customWidth="1"/>
    <col min="11011" max="11011" width="1.77734375" style="62" customWidth="1"/>
    <col min="11012" max="11013" width="8.77734375" style="62" customWidth="1"/>
    <col min="11014" max="11014" width="2.77734375" style="62" customWidth="1"/>
    <col min="11015" max="11264" width="8.88671875" style="62"/>
    <col min="11265" max="11265" width="16.109375" style="62" customWidth="1"/>
    <col min="11266" max="11266" width="7.6640625" style="62" customWidth="1"/>
    <col min="11267" max="11267" width="1.77734375" style="62" customWidth="1"/>
    <col min="11268" max="11269" width="8.77734375" style="62" customWidth="1"/>
    <col min="11270" max="11270" width="2.77734375" style="62" customWidth="1"/>
    <col min="11271" max="11520" width="8.88671875" style="62"/>
    <col min="11521" max="11521" width="16.109375" style="62" customWidth="1"/>
    <col min="11522" max="11522" width="7.6640625" style="62" customWidth="1"/>
    <col min="11523" max="11523" width="1.77734375" style="62" customWidth="1"/>
    <col min="11524" max="11525" width="8.77734375" style="62" customWidth="1"/>
    <col min="11526" max="11526" width="2.77734375" style="62" customWidth="1"/>
    <col min="11527" max="11776" width="8.88671875" style="62"/>
    <col min="11777" max="11777" width="16.109375" style="62" customWidth="1"/>
    <col min="11778" max="11778" width="7.6640625" style="62" customWidth="1"/>
    <col min="11779" max="11779" width="1.77734375" style="62" customWidth="1"/>
    <col min="11780" max="11781" width="8.77734375" style="62" customWidth="1"/>
    <col min="11782" max="11782" width="2.77734375" style="62" customWidth="1"/>
    <col min="11783" max="12032" width="8.88671875" style="62"/>
    <col min="12033" max="12033" width="16.109375" style="62" customWidth="1"/>
    <col min="12034" max="12034" width="7.6640625" style="62" customWidth="1"/>
    <col min="12035" max="12035" width="1.77734375" style="62" customWidth="1"/>
    <col min="12036" max="12037" width="8.77734375" style="62" customWidth="1"/>
    <col min="12038" max="12038" width="2.77734375" style="62" customWidth="1"/>
    <col min="12039" max="12288" width="8.88671875" style="62"/>
    <col min="12289" max="12289" width="16.109375" style="62" customWidth="1"/>
    <col min="12290" max="12290" width="7.6640625" style="62" customWidth="1"/>
    <col min="12291" max="12291" width="1.77734375" style="62" customWidth="1"/>
    <col min="12292" max="12293" width="8.77734375" style="62" customWidth="1"/>
    <col min="12294" max="12294" width="2.77734375" style="62" customWidth="1"/>
    <col min="12295" max="12544" width="8.88671875" style="62"/>
    <col min="12545" max="12545" width="16.109375" style="62" customWidth="1"/>
    <col min="12546" max="12546" width="7.6640625" style="62" customWidth="1"/>
    <col min="12547" max="12547" width="1.77734375" style="62" customWidth="1"/>
    <col min="12548" max="12549" width="8.77734375" style="62" customWidth="1"/>
    <col min="12550" max="12550" width="2.77734375" style="62" customWidth="1"/>
    <col min="12551" max="12800" width="8.88671875" style="62"/>
    <col min="12801" max="12801" width="16.109375" style="62" customWidth="1"/>
    <col min="12802" max="12802" width="7.6640625" style="62" customWidth="1"/>
    <col min="12803" max="12803" width="1.77734375" style="62" customWidth="1"/>
    <col min="12804" max="12805" width="8.77734375" style="62" customWidth="1"/>
    <col min="12806" max="12806" width="2.77734375" style="62" customWidth="1"/>
    <col min="12807" max="13056" width="8.88671875" style="62"/>
    <col min="13057" max="13057" width="16.109375" style="62" customWidth="1"/>
    <col min="13058" max="13058" width="7.6640625" style="62" customWidth="1"/>
    <col min="13059" max="13059" width="1.77734375" style="62" customWidth="1"/>
    <col min="13060" max="13061" width="8.77734375" style="62" customWidth="1"/>
    <col min="13062" max="13062" width="2.77734375" style="62" customWidth="1"/>
    <col min="13063" max="13312" width="8.88671875" style="62"/>
    <col min="13313" max="13313" width="16.109375" style="62" customWidth="1"/>
    <col min="13314" max="13314" width="7.6640625" style="62" customWidth="1"/>
    <col min="13315" max="13315" width="1.77734375" style="62" customWidth="1"/>
    <col min="13316" max="13317" width="8.77734375" style="62" customWidth="1"/>
    <col min="13318" max="13318" width="2.77734375" style="62" customWidth="1"/>
    <col min="13319" max="13568" width="8.88671875" style="62"/>
    <col min="13569" max="13569" width="16.109375" style="62" customWidth="1"/>
    <col min="13570" max="13570" width="7.6640625" style="62" customWidth="1"/>
    <col min="13571" max="13571" width="1.77734375" style="62" customWidth="1"/>
    <col min="13572" max="13573" width="8.77734375" style="62" customWidth="1"/>
    <col min="13574" max="13574" width="2.77734375" style="62" customWidth="1"/>
    <col min="13575" max="13824" width="8.88671875" style="62"/>
    <col min="13825" max="13825" width="16.109375" style="62" customWidth="1"/>
    <col min="13826" max="13826" width="7.6640625" style="62" customWidth="1"/>
    <col min="13827" max="13827" width="1.77734375" style="62" customWidth="1"/>
    <col min="13828" max="13829" width="8.77734375" style="62" customWidth="1"/>
    <col min="13830" max="13830" width="2.77734375" style="62" customWidth="1"/>
    <col min="13831" max="14080" width="8.88671875" style="62"/>
    <col min="14081" max="14081" width="16.109375" style="62" customWidth="1"/>
    <col min="14082" max="14082" width="7.6640625" style="62" customWidth="1"/>
    <col min="14083" max="14083" width="1.77734375" style="62" customWidth="1"/>
    <col min="14084" max="14085" width="8.77734375" style="62" customWidth="1"/>
    <col min="14086" max="14086" width="2.77734375" style="62" customWidth="1"/>
    <col min="14087" max="14336" width="8.88671875" style="62"/>
    <col min="14337" max="14337" width="16.109375" style="62" customWidth="1"/>
    <col min="14338" max="14338" width="7.6640625" style="62" customWidth="1"/>
    <col min="14339" max="14339" width="1.77734375" style="62" customWidth="1"/>
    <col min="14340" max="14341" width="8.77734375" style="62" customWidth="1"/>
    <col min="14342" max="14342" width="2.77734375" style="62" customWidth="1"/>
    <col min="14343" max="14592" width="8.88671875" style="62"/>
    <col min="14593" max="14593" width="16.109375" style="62" customWidth="1"/>
    <col min="14594" max="14594" width="7.6640625" style="62" customWidth="1"/>
    <col min="14595" max="14595" width="1.77734375" style="62" customWidth="1"/>
    <col min="14596" max="14597" width="8.77734375" style="62" customWidth="1"/>
    <col min="14598" max="14598" width="2.77734375" style="62" customWidth="1"/>
    <col min="14599" max="14848" width="8.88671875" style="62"/>
    <col min="14849" max="14849" width="16.109375" style="62" customWidth="1"/>
    <col min="14850" max="14850" width="7.6640625" style="62" customWidth="1"/>
    <col min="14851" max="14851" width="1.77734375" style="62" customWidth="1"/>
    <col min="14852" max="14853" width="8.77734375" style="62" customWidth="1"/>
    <col min="14854" max="14854" width="2.77734375" style="62" customWidth="1"/>
    <col min="14855" max="15104" width="8.88671875" style="62"/>
    <col min="15105" max="15105" width="16.109375" style="62" customWidth="1"/>
    <col min="15106" max="15106" width="7.6640625" style="62" customWidth="1"/>
    <col min="15107" max="15107" width="1.77734375" style="62" customWidth="1"/>
    <col min="15108" max="15109" width="8.77734375" style="62" customWidth="1"/>
    <col min="15110" max="15110" width="2.77734375" style="62" customWidth="1"/>
    <col min="15111" max="15360" width="8.88671875" style="62"/>
    <col min="15361" max="15361" width="16.109375" style="62" customWidth="1"/>
    <col min="15362" max="15362" width="7.6640625" style="62" customWidth="1"/>
    <col min="15363" max="15363" width="1.77734375" style="62" customWidth="1"/>
    <col min="15364" max="15365" width="8.77734375" style="62" customWidth="1"/>
    <col min="15366" max="15366" width="2.77734375" style="62" customWidth="1"/>
    <col min="15367" max="15616" width="8.88671875" style="62"/>
    <col min="15617" max="15617" width="16.109375" style="62" customWidth="1"/>
    <col min="15618" max="15618" width="7.6640625" style="62" customWidth="1"/>
    <col min="15619" max="15619" width="1.77734375" style="62" customWidth="1"/>
    <col min="15620" max="15621" width="8.77734375" style="62" customWidth="1"/>
    <col min="15622" max="15622" width="2.77734375" style="62" customWidth="1"/>
    <col min="15623" max="15872" width="8.88671875" style="62"/>
    <col min="15873" max="15873" width="16.109375" style="62" customWidth="1"/>
    <col min="15874" max="15874" width="7.6640625" style="62" customWidth="1"/>
    <col min="15875" max="15875" width="1.77734375" style="62" customWidth="1"/>
    <col min="15876" max="15877" width="8.77734375" style="62" customWidth="1"/>
    <col min="15878" max="15878" width="2.77734375" style="62" customWidth="1"/>
    <col min="15879" max="16128" width="8.88671875" style="62"/>
    <col min="16129" max="16129" width="16.109375" style="62" customWidth="1"/>
    <col min="16130" max="16130" width="7.6640625" style="62" customWidth="1"/>
    <col min="16131" max="16131" width="1.77734375" style="62" customWidth="1"/>
    <col min="16132" max="16133" width="8.77734375" style="62" customWidth="1"/>
    <col min="16134" max="16134" width="2.77734375" style="62" customWidth="1"/>
    <col min="16135" max="16384" width="8.88671875" style="62"/>
  </cols>
  <sheetData>
    <row r="1" spans="1:5" x14ac:dyDescent="0.25">
      <c r="A1" s="59" t="s">
        <v>28</v>
      </c>
      <c r="B1" s="60">
        <v>10000</v>
      </c>
      <c r="D1" s="61" t="s">
        <v>38</v>
      </c>
    </row>
    <row r="2" spans="1:5" x14ac:dyDescent="0.25">
      <c r="A2" s="59" t="s">
        <v>29</v>
      </c>
      <c r="B2" s="60">
        <v>30</v>
      </c>
      <c r="E2" s="63">
        <f>B11</f>
        <v>234.45026918962571</v>
      </c>
    </row>
    <row r="3" spans="1:5" x14ac:dyDescent="0.25">
      <c r="A3" s="59" t="s">
        <v>30</v>
      </c>
      <c r="B3" s="60">
        <v>500</v>
      </c>
      <c r="D3" s="64">
        <v>1</v>
      </c>
      <c r="E3" s="65">
        <v>1</v>
      </c>
    </row>
    <row r="4" spans="1:5" x14ac:dyDescent="0.25">
      <c r="D4" s="66">
        <v>2</v>
      </c>
      <c r="E4" s="67">
        <v>2</v>
      </c>
    </row>
    <row r="5" spans="1:5" x14ac:dyDescent="0.25">
      <c r="A5" s="59" t="s">
        <v>31</v>
      </c>
      <c r="B5" s="63">
        <f>SQRT(2*B1*B3/B2)</f>
        <v>577.35026918962569</v>
      </c>
      <c r="D5" s="64">
        <v>3</v>
      </c>
      <c r="E5" s="67">
        <v>3</v>
      </c>
    </row>
    <row r="6" spans="1:5" x14ac:dyDescent="0.25">
      <c r="A6" s="59" t="s">
        <v>32</v>
      </c>
      <c r="B6" s="63">
        <v>17.3</v>
      </c>
      <c r="D6" s="66">
        <v>4</v>
      </c>
      <c r="E6" s="67">
        <v>4</v>
      </c>
    </row>
    <row r="7" spans="1:5" x14ac:dyDescent="0.25">
      <c r="A7" s="59" t="s">
        <v>33</v>
      </c>
      <c r="B7" s="63">
        <f>INT(B1/365)</f>
        <v>27</v>
      </c>
      <c r="D7" s="64">
        <v>5</v>
      </c>
      <c r="E7" s="67">
        <v>5</v>
      </c>
    </row>
    <row r="8" spans="1:5" x14ac:dyDescent="0.25">
      <c r="A8" s="59" t="s">
        <v>34</v>
      </c>
      <c r="B8" s="129">
        <v>30</v>
      </c>
      <c r="D8" s="66">
        <v>6</v>
      </c>
      <c r="E8" s="67">
        <v>6</v>
      </c>
    </row>
    <row r="9" spans="1:5" x14ac:dyDescent="0.25">
      <c r="A9" s="59" t="s">
        <v>35</v>
      </c>
      <c r="B9" s="68">
        <f>INT(B8/B6)</f>
        <v>1</v>
      </c>
      <c r="D9" s="64">
        <v>7</v>
      </c>
      <c r="E9" s="67">
        <v>7</v>
      </c>
    </row>
    <row r="10" spans="1:5" x14ac:dyDescent="0.25">
      <c r="A10" s="59" t="s">
        <v>36</v>
      </c>
      <c r="B10" s="68">
        <f>B8-B9*B6</f>
        <v>12.7</v>
      </c>
      <c r="D10" s="66">
        <v>8</v>
      </c>
      <c r="E10" s="67">
        <v>8</v>
      </c>
    </row>
    <row r="11" spans="1:5" x14ac:dyDescent="0.25">
      <c r="A11" s="59" t="s">
        <v>37</v>
      </c>
      <c r="B11" s="63">
        <f>B5-B10*B7</f>
        <v>234.45026918962571</v>
      </c>
      <c r="D11" s="64">
        <v>9</v>
      </c>
      <c r="E11" s="67">
        <v>9</v>
      </c>
    </row>
    <row r="12" spans="1:5" x14ac:dyDescent="0.25">
      <c r="D12" s="66">
        <v>10</v>
      </c>
      <c r="E12" s="67">
        <v>10</v>
      </c>
    </row>
    <row r="13" spans="1:5" x14ac:dyDescent="0.25">
      <c r="D13" s="64">
        <v>11</v>
      </c>
      <c r="E13" s="67">
        <v>11</v>
      </c>
    </row>
    <row r="14" spans="1:5" x14ac:dyDescent="0.25">
      <c r="D14" s="66">
        <v>12</v>
      </c>
      <c r="E14" s="67">
        <v>12</v>
      </c>
    </row>
    <row r="15" spans="1:5" x14ac:dyDescent="0.25">
      <c r="D15" s="64">
        <v>13</v>
      </c>
      <c r="E15" s="67">
        <v>13</v>
      </c>
    </row>
    <row r="16" spans="1:5" x14ac:dyDescent="0.25">
      <c r="D16" s="66">
        <v>14</v>
      </c>
      <c r="E16" s="67">
        <v>14</v>
      </c>
    </row>
    <row r="17" spans="4:5" x14ac:dyDescent="0.25">
      <c r="D17" s="64">
        <v>15</v>
      </c>
      <c r="E17" s="67">
        <v>15</v>
      </c>
    </row>
    <row r="18" spans="4:5" x14ac:dyDescent="0.25">
      <c r="D18" s="66">
        <v>16</v>
      </c>
      <c r="E18" s="67">
        <v>16</v>
      </c>
    </row>
    <row r="19" spans="4:5" x14ac:dyDescent="0.25">
      <c r="D19" s="64">
        <v>17</v>
      </c>
      <c r="E19" s="67">
        <v>17</v>
      </c>
    </row>
    <row r="20" spans="4:5" x14ac:dyDescent="0.25">
      <c r="D20" s="66">
        <v>18</v>
      </c>
      <c r="E20" s="67">
        <v>18</v>
      </c>
    </row>
    <row r="21" spans="4:5" x14ac:dyDescent="0.25">
      <c r="D21" s="64">
        <v>19</v>
      </c>
      <c r="E21" s="67">
        <v>19</v>
      </c>
    </row>
    <row r="22" spans="4:5" x14ac:dyDescent="0.25">
      <c r="D22" s="66">
        <v>20</v>
      </c>
      <c r="E22" s="67">
        <v>20</v>
      </c>
    </row>
    <row r="23" spans="4:5" x14ac:dyDescent="0.25">
      <c r="D23" s="64">
        <v>21</v>
      </c>
      <c r="E23" s="67">
        <v>21</v>
      </c>
    </row>
    <row r="24" spans="4:5" x14ac:dyDescent="0.25">
      <c r="D24" s="66">
        <v>22</v>
      </c>
      <c r="E24" s="67">
        <v>22</v>
      </c>
    </row>
    <row r="25" spans="4:5" x14ac:dyDescent="0.25">
      <c r="D25" s="64">
        <v>23</v>
      </c>
      <c r="E25" s="67">
        <v>23</v>
      </c>
    </row>
    <row r="26" spans="4:5" x14ac:dyDescent="0.25">
      <c r="D26" s="66">
        <v>24</v>
      </c>
      <c r="E26" s="67">
        <v>24</v>
      </c>
    </row>
    <row r="27" spans="4:5" x14ac:dyDescent="0.25">
      <c r="D27" s="64">
        <v>25</v>
      </c>
      <c r="E27" s="67">
        <v>25</v>
      </c>
    </row>
    <row r="28" spans="4:5" x14ac:dyDescent="0.25">
      <c r="D28" s="66">
        <v>26</v>
      </c>
      <c r="E28" s="67">
        <v>26</v>
      </c>
    </row>
    <row r="29" spans="4:5" x14ac:dyDescent="0.25">
      <c r="D29" s="64">
        <v>27</v>
      </c>
      <c r="E29" s="67">
        <v>27</v>
      </c>
    </row>
    <row r="30" spans="4:5" x14ac:dyDescent="0.25">
      <c r="D30" s="66">
        <v>28</v>
      </c>
      <c r="E30" s="67">
        <v>28</v>
      </c>
    </row>
    <row r="31" spans="4:5" x14ac:dyDescent="0.25">
      <c r="D31" s="64">
        <v>29</v>
      </c>
      <c r="E31" s="67">
        <v>29</v>
      </c>
    </row>
    <row r="32" spans="4:5" x14ac:dyDescent="0.25">
      <c r="D32" s="66">
        <v>30</v>
      </c>
      <c r="E32" s="67">
        <v>30</v>
      </c>
    </row>
    <row r="33" spans="4:5" x14ac:dyDescent="0.25">
      <c r="D33" s="64">
        <v>31</v>
      </c>
      <c r="E33" s="67">
        <v>31</v>
      </c>
    </row>
    <row r="34" spans="4:5" x14ac:dyDescent="0.25">
      <c r="D34" s="66">
        <v>32</v>
      </c>
      <c r="E34" s="67">
        <v>32</v>
      </c>
    </row>
    <row r="35" spans="4:5" x14ac:dyDescent="0.25">
      <c r="D35" s="64">
        <v>33</v>
      </c>
      <c r="E35" s="67">
        <v>33</v>
      </c>
    </row>
    <row r="36" spans="4:5" x14ac:dyDescent="0.25">
      <c r="D36" s="66">
        <v>34</v>
      </c>
      <c r="E36" s="67">
        <v>34</v>
      </c>
    </row>
    <row r="37" spans="4:5" x14ac:dyDescent="0.25">
      <c r="D37" s="64">
        <v>35</v>
      </c>
      <c r="E37" s="67">
        <v>35</v>
      </c>
    </row>
    <row r="38" spans="4:5" x14ac:dyDescent="0.25">
      <c r="D38" s="66">
        <v>36</v>
      </c>
      <c r="E38" s="67">
        <v>36</v>
      </c>
    </row>
    <row r="39" spans="4:5" x14ac:dyDescent="0.25">
      <c r="D39" s="64">
        <v>37</v>
      </c>
      <c r="E39" s="67">
        <v>37</v>
      </c>
    </row>
    <row r="40" spans="4:5" x14ac:dyDescent="0.25">
      <c r="D40" s="66">
        <v>38</v>
      </c>
      <c r="E40" s="67">
        <v>38</v>
      </c>
    </row>
    <row r="41" spans="4:5" x14ac:dyDescent="0.25">
      <c r="D41" s="64">
        <v>39</v>
      </c>
      <c r="E41" s="67">
        <v>39</v>
      </c>
    </row>
    <row r="42" spans="4:5" x14ac:dyDescent="0.25">
      <c r="D42" s="66">
        <v>40</v>
      </c>
      <c r="E42" s="67">
        <v>40</v>
      </c>
    </row>
    <row r="43" spans="4:5" x14ac:dyDescent="0.25">
      <c r="D43" s="64">
        <v>41</v>
      </c>
      <c r="E43" s="67">
        <v>41</v>
      </c>
    </row>
    <row r="44" spans="4:5" x14ac:dyDescent="0.25">
      <c r="D44" s="66">
        <v>42</v>
      </c>
      <c r="E44" s="67">
        <v>42</v>
      </c>
    </row>
    <row r="45" spans="4:5" x14ac:dyDescent="0.25">
      <c r="D45" s="64">
        <v>43</v>
      </c>
      <c r="E45" s="67">
        <v>43</v>
      </c>
    </row>
    <row r="46" spans="4:5" x14ac:dyDescent="0.25">
      <c r="D46" s="66">
        <v>44</v>
      </c>
      <c r="E46" s="67">
        <v>44</v>
      </c>
    </row>
    <row r="47" spans="4:5" x14ac:dyDescent="0.25">
      <c r="D47" s="64">
        <v>45</v>
      </c>
      <c r="E47" s="67">
        <v>45</v>
      </c>
    </row>
    <row r="48" spans="4:5" x14ac:dyDescent="0.25">
      <c r="D48" s="66">
        <v>46</v>
      </c>
      <c r="E48" s="67">
        <v>46</v>
      </c>
    </row>
    <row r="49" spans="4:5" x14ac:dyDescent="0.25">
      <c r="D49" s="64">
        <v>47</v>
      </c>
      <c r="E49" s="67">
        <v>47</v>
      </c>
    </row>
    <row r="50" spans="4:5" x14ac:dyDescent="0.25">
      <c r="D50" s="66">
        <v>48</v>
      </c>
      <c r="E50" s="67">
        <v>48</v>
      </c>
    </row>
    <row r="51" spans="4:5" x14ac:dyDescent="0.25">
      <c r="D51" s="64">
        <v>49</v>
      </c>
      <c r="E51" s="67">
        <v>49</v>
      </c>
    </row>
    <row r="52" spans="4:5" x14ac:dyDescent="0.25">
      <c r="D52" s="66">
        <v>50</v>
      </c>
      <c r="E52" s="69">
        <v>50</v>
      </c>
    </row>
  </sheetData>
  <phoneticPr fontId="3" type="noConversion"/>
  <pageMargins left="0.7" right="0.7" top="0.75" bottom="0.75" header="0.3" footer="0.3"/>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9"/>
  <sheetViews>
    <sheetView showGridLines="0" zoomScale="85" zoomScaleNormal="85" workbookViewId="0">
      <selection activeCell="C22" sqref="C22"/>
    </sheetView>
  </sheetViews>
  <sheetFormatPr defaultColWidth="8" defaultRowHeight="14.4" x14ac:dyDescent="0.25"/>
  <cols>
    <col min="1" max="1" width="1.88671875" style="70" customWidth="1"/>
    <col min="2" max="2" width="16.33203125" style="70" customWidth="1"/>
    <col min="3" max="3" width="8.77734375" style="70" customWidth="1"/>
    <col min="4" max="4" width="8.44140625" style="70" customWidth="1"/>
    <col min="5" max="5" width="2.21875" style="70" customWidth="1"/>
    <col min="6" max="6" width="2.109375" style="70" hidden="1" customWidth="1"/>
    <col min="7" max="11" width="6.6640625" style="70" hidden="1" customWidth="1"/>
    <col min="12" max="12" width="2.109375" style="70" hidden="1" customWidth="1"/>
    <col min="13" max="13" width="0.88671875" style="70" customWidth="1"/>
    <col min="14" max="14" width="7.44140625" style="70" bestFit="1" customWidth="1"/>
    <col min="15" max="15" width="7.77734375" style="70" customWidth="1"/>
    <col min="16" max="16" width="8" style="70" customWidth="1"/>
    <col min="17" max="17" width="6.44140625" style="70" customWidth="1"/>
    <col min="18" max="18" width="1.88671875" style="70" customWidth="1"/>
    <col min="19" max="256" width="8" style="70"/>
    <col min="257" max="257" width="1" style="70" customWidth="1"/>
    <col min="258" max="258" width="19.109375" style="70" customWidth="1"/>
    <col min="259" max="259" width="8.77734375" style="70" customWidth="1"/>
    <col min="260" max="260" width="8.44140625" style="70" customWidth="1"/>
    <col min="261" max="261" width="2.21875" style="70" customWidth="1"/>
    <col min="262" max="268" width="0" style="70" hidden="1" customWidth="1"/>
    <col min="269" max="269" width="0.88671875" style="70" customWidth="1"/>
    <col min="270" max="270" width="7.44140625" style="70" customWidth="1"/>
    <col min="271" max="271" width="7.77734375" style="70" customWidth="1"/>
    <col min="272" max="272" width="8" style="70" customWidth="1"/>
    <col min="273" max="273" width="6.44140625" style="70" customWidth="1"/>
    <col min="274" max="274" width="1.33203125" style="70" customWidth="1"/>
    <col min="275" max="512" width="8" style="70"/>
    <col min="513" max="513" width="1" style="70" customWidth="1"/>
    <col min="514" max="514" width="19.109375" style="70" customWidth="1"/>
    <col min="515" max="515" width="8.77734375" style="70" customWidth="1"/>
    <col min="516" max="516" width="8.44140625" style="70" customWidth="1"/>
    <col min="517" max="517" width="2.21875" style="70" customWidth="1"/>
    <col min="518" max="524" width="0" style="70" hidden="1" customWidth="1"/>
    <col min="525" max="525" width="0.88671875" style="70" customWidth="1"/>
    <col min="526" max="526" width="7.44140625" style="70" customWidth="1"/>
    <col min="527" max="527" width="7.77734375" style="70" customWidth="1"/>
    <col min="528" max="528" width="8" style="70" customWidth="1"/>
    <col min="529" max="529" width="6.44140625" style="70" customWidth="1"/>
    <col min="530" max="530" width="1.33203125" style="70" customWidth="1"/>
    <col min="531" max="768" width="8" style="70"/>
    <col min="769" max="769" width="1" style="70" customWidth="1"/>
    <col min="770" max="770" width="19.109375" style="70" customWidth="1"/>
    <col min="771" max="771" width="8.77734375" style="70" customWidth="1"/>
    <col min="772" max="772" width="8.44140625" style="70" customWidth="1"/>
    <col min="773" max="773" width="2.21875" style="70" customWidth="1"/>
    <col min="774" max="780" width="0" style="70" hidden="1" customWidth="1"/>
    <col min="781" max="781" width="0.88671875" style="70" customWidth="1"/>
    <col min="782" max="782" width="7.44140625" style="70" customWidth="1"/>
    <col min="783" max="783" width="7.77734375" style="70" customWidth="1"/>
    <col min="784" max="784" width="8" style="70" customWidth="1"/>
    <col min="785" max="785" width="6.44140625" style="70" customWidth="1"/>
    <col min="786" max="786" width="1.33203125" style="70" customWidth="1"/>
    <col min="787" max="1024" width="8" style="70"/>
    <col min="1025" max="1025" width="1" style="70" customWidth="1"/>
    <col min="1026" max="1026" width="19.109375" style="70" customWidth="1"/>
    <col min="1027" max="1027" width="8.77734375" style="70" customWidth="1"/>
    <col min="1028" max="1028" width="8.44140625" style="70" customWidth="1"/>
    <col min="1029" max="1029" width="2.21875" style="70" customWidth="1"/>
    <col min="1030" max="1036" width="0" style="70" hidden="1" customWidth="1"/>
    <col min="1037" max="1037" width="0.88671875" style="70" customWidth="1"/>
    <col min="1038" max="1038" width="7.44140625" style="70" customWidth="1"/>
    <col min="1039" max="1039" width="7.77734375" style="70" customWidth="1"/>
    <col min="1040" max="1040" width="8" style="70" customWidth="1"/>
    <col min="1041" max="1041" width="6.44140625" style="70" customWidth="1"/>
    <col min="1042" max="1042" width="1.33203125" style="70" customWidth="1"/>
    <col min="1043" max="1280" width="8" style="70"/>
    <col min="1281" max="1281" width="1" style="70" customWidth="1"/>
    <col min="1282" max="1282" width="19.109375" style="70" customWidth="1"/>
    <col min="1283" max="1283" width="8.77734375" style="70" customWidth="1"/>
    <col min="1284" max="1284" width="8.44140625" style="70" customWidth="1"/>
    <col min="1285" max="1285" width="2.21875" style="70" customWidth="1"/>
    <col min="1286" max="1292" width="0" style="70" hidden="1" customWidth="1"/>
    <col min="1293" max="1293" width="0.88671875" style="70" customWidth="1"/>
    <col min="1294" max="1294" width="7.44140625" style="70" customWidth="1"/>
    <col min="1295" max="1295" width="7.77734375" style="70" customWidth="1"/>
    <col min="1296" max="1296" width="8" style="70" customWidth="1"/>
    <col min="1297" max="1297" width="6.44140625" style="70" customWidth="1"/>
    <col min="1298" max="1298" width="1.33203125" style="70" customWidth="1"/>
    <col min="1299" max="1536" width="8" style="70"/>
    <col min="1537" max="1537" width="1" style="70" customWidth="1"/>
    <col min="1538" max="1538" width="19.109375" style="70" customWidth="1"/>
    <col min="1539" max="1539" width="8.77734375" style="70" customWidth="1"/>
    <col min="1540" max="1540" width="8.44140625" style="70" customWidth="1"/>
    <col min="1541" max="1541" width="2.21875" style="70" customWidth="1"/>
    <col min="1542" max="1548" width="0" style="70" hidden="1" customWidth="1"/>
    <col min="1549" max="1549" width="0.88671875" style="70" customWidth="1"/>
    <col min="1550" max="1550" width="7.44140625" style="70" customWidth="1"/>
    <col min="1551" max="1551" width="7.77734375" style="70" customWidth="1"/>
    <col min="1552" max="1552" width="8" style="70" customWidth="1"/>
    <col min="1553" max="1553" width="6.44140625" style="70" customWidth="1"/>
    <col min="1554" max="1554" width="1.33203125" style="70" customWidth="1"/>
    <col min="1555" max="1792" width="8" style="70"/>
    <col min="1793" max="1793" width="1" style="70" customWidth="1"/>
    <col min="1794" max="1794" width="19.109375" style="70" customWidth="1"/>
    <col min="1795" max="1795" width="8.77734375" style="70" customWidth="1"/>
    <col min="1796" max="1796" width="8.44140625" style="70" customWidth="1"/>
    <col min="1797" max="1797" width="2.21875" style="70" customWidth="1"/>
    <col min="1798" max="1804" width="0" style="70" hidden="1" customWidth="1"/>
    <col min="1805" max="1805" width="0.88671875" style="70" customWidth="1"/>
    <col min="1806" max="1806" width="7.44140625" style="70" customWidth="1"/>
    <col min="1807" max="1807" width="7.77734375" style="70" customWidth="1"/>
    <col min="1808" max="1808" width="8" style="70" customWidth="1"/>
    <col min="1809" max="1809" width="6.44140625" style="70" customWidth="1"/>
    <col min="1810" max="1810" width="1.33203125" style="70" customWidth="1"/>
    <col min="1811" max="2048" width="8" style="70"/>
    <col min="2049" max="2049" width="1" style="70" customWidth="1"/>
    <col min="2050" max="2050" width="19.109375" style="70" customWidth="1"/>
    <col min="2051" max="2051" width="8.77734375" style="70" customWidth="1"/>
    <col min="2052" max="2052" width="8.44140625" style="70" customWidth="1"/>
    <col min="2053" max="2053" width="2.21875" style="70" customWidth="1"/>
    <col min="2054" max="2060" width="0" style="70" hidden="1" customWidth="1"/>
    <col min="2061" max="2061" width="0.88671875" style="70" customWidth="1"/>
    <col min="2062" max="2062" width="7.44140625" style="70" customWidth="1"/>
    <col min="2063" max="2063" width="7.77734375" style="70" customWidth="1"/>
    <col min="2064" max="2064" width="8" style="70" customWidth="1"/>
    <col min="2065" max="2065" width="6.44140625" style="70" customWidth="1"/>
    <col min="2066" max="2066" width="1.33203125" style="70" customWidth="1"/>
    <col min="2067" max="2304" width="8" style="70"/>
    <col min="2305" max="2305" width="1" style="70" customWidth="1"/>
    <col min="2306" max="2306" width="19.109375" style="70" customWidth="1"/>
    <col min="2307" max="2307" width="8.77734375" style="70" customWidth="1"/>
    <col min="2308" max="2308" width="8.44140625" style="70" customWidth="1"/>
    <col min="2309" max="2309" width="2.21875" style="70" customWidth="1"/>
    <col min="2310" max="2316" width="0" style="70" hidden="1" customWidth="1"/>
    <col min="2317" max="2317" width="0.88671875" style="70" customWidth="1"/>
    <col min="2318" max="2318" width="7.44140625" style="70" customWidth="1"/>
    <col min="2319" max="2319" width="7.77734375" style="70" customWidth="1"/>
    <col min="2320" max="2320" width="8" style="70" customWidth="1"/>
    <col min="2321" max="2321" width="6.44140625" style="70" customWidth="1"/>
    <col min="2322" max="2322" width="1.33203125" style="70" customWidth="1"/>
    <col min="2323" max="2560" width="8" style="70"/>
    <col min="2561" max="2561" width="1" style="70" customWidth="1"/>
    <col min="2562" max="2562" width="19.109375" style="70" customWidth="1"/>
    <col min="2563" max="2563" width="8.77734375" style="70" customWidth="1"/>
    <col min="2564" max="2564" width="8.44140625" style="70" customWidth="1"/>
    <col min="2565" max="2565" width="2.21875" style="70" customWidth="1"/>
    <col min="2566" max="2572" width="0" style="70" hidden="1" customWidth="1"/>
    <col min="2573" max="2573" width="0.88671875" style="70" customWidth="1"/>
    <col min="2574" max="2574" width="7.44140625" style="70" customWidth="1"/>
    <col min="2575" max="2575" width="7.77734375" style="70" customWidth="1"/>
    <col min="2576" max="2576" width="8" style="70" customWidth="1"/>
    <col min="2577" max="2577" width="6.44140625" style="70" customWidth="1"/>
    <col min="2578" max="2578" width="1.33203125" style="70" customWidth="1"/>
    <col min="2579" max="2816" width="8" style="70"/>
    <col min="2817" max="2817" width="1" style="70" customWidth="1"/>
    <col min="2818" max="2818" width="19.109375" style="70" customWidth="1"/>
    <col min="2819" max="2819" width="8.77734375" style="70" customWidth="1"/>
    <col min="2820" max="2820" width="8.44140625" style="70" customWidth="1"/>
    <col min="2821" max="2821" width="2.21875" style="70" customWidth="1"/>
    <col min="2822" max="2828" width="0" style="70" hidden="1" customWidth="1"/>
    <col min="2829" max="2829" width="0.88671875" style="70" customWidth="1"/>
    <col min="2830" max="2830" width="7.44140625" style="70" customWidth="1"/>
    <col min="2831" max="2831" width="7.77734375" style="70" customWidth="1"/>
    <col min="2832" max="2832" width="8" style="70" customWidth="1"/>
    <col min="2833" max="2833" width="6.44140625" style="70" customWidth="1"/>
    <col min="2834" max="2834" width="1.33203125" style="70" customWidth="1"/>
    <col min="2835" max="3072" width="8" style="70"/>
    <col min="3073" max="3073" width="1" style="70" customWidth="1"/>
    <col min="3074" max="3074" width="19.109375" style="70" customWidth="1"/>
    <col min="3075" max="3075" width="8.77734375" style="70" customWidth="1"/>
    <col min="3076" max="3076" width="8.44140625" style="70" customWidth="1"/>
    <col min="3077" max="3077" width="2.21875" style="70" customWidth="1"/>
    <col min="3078" max="3084" width="0" style="70" hidden="1" customWidth="1"/>
    <col min="3085" max="3085" width="0.88671875" style="70" customWidth="1"/>
    <col min="3086" max="3086" width="7.44140625" style="70" customWidth="1"/>
    <col min="3087" max="3087" width="7.77734375" style="70" customWidth="1"/>
    <col min="3088" max="3088" width="8" style="70" customWidth="1"/>
    <col min="3089" max="3089" width="6.44140625" style="70" customWidth="1"/>
    <col min="3090" max="3090" width="1.33203125" style="70" customWidth="1"/>
    <col min="3091" max="3328" width="8" style="70"/>
    <col min="3329" max="3329" width="1" style="70" customWidth="1"/>
    <col min="3330" max="3330" width="19.109375" style="70" customWidth="1"/>
    <col min="3331" max="3331" width="8.77734375" style="70" customWidth="1"/>
    <col min="3332" max="3332" width="8.44140625" style="70" customWidth="1"/>
    <col min="3333" max="3333" width="2.21875" style="70" customWidth="1"/>
    <col min="3334" max="3340" width="0" style="70" hidden="1" customWidth="1"/>
    <col min="3341" max="3341" width="0.88671875" style="70" customWidth="1"/>
    <col min="3342" max="3342" width="7.44140625" style="70" customWidth="1"/>
    <col min="3343" max="3343" width="7.77734375" style="70" customWidth="1"/>
    <col min="3344" max="3344" width="8" style="70" customWidth="1"/>
    <col min="3345" max="3345" width="6.44140625" style="70" customWidth="1"/>
    <col min="3346" max="3346" width="1.33203125" style="70" customWidth="1"/>
    <col min="3347" max="3584" width="8" style="70"/>
    <col min="3585" max="3585" width="1" style="70" customWidth="1"/>
    <col min="3586" max="3586" width="19.109375" style="70" customWidth="1"/>
    <col min="3587" max="3587" width="8.77734375" style="70" customWidth="1"/>
    <col min="3588" max="3588" width="8.44140625" style="70" customWidth="1"/>
    <col min="3589" max="3589" width="2.21875" style="70" customWidth="1"/>
    <col min="3590" max="3596" width="0" style="70" hidden="1" customWidth="1"/>
    <col min="3597" max="3597" width="0.88671875" style="70" customWidth="1"/>
    <col min="3598" max="3598" width="7.44140625" style="70" customWidth="1"/>
    <col min="3599" max="3599" width="7.77734375" style="70" customWidth="1"/>
    <col min="3600" max="3600" width="8" style="70" customWidth="1"/>
    <col min="3601" max="3601" width="6.44140625" style="70" customWidth="1"/>
    <col min="3602" max="3602" width="1.33203125" style="70" customWidth="1"/>
    <col min="3603" max="3840" width="8" style="70"/>
    <col min="3841" max="3841" width="1" style="70" customWidth="1"/>
    <col min="3842" max="3842" width="19.109375" style="70" customWidth="1"/>
    <col min="3843" max="3843" width="8.77734375" style="70" customWidth="1"/>
    <col min="3844" max="3844" width="8.44140625" style="70" customWidth="1"/>
    <col min="3845" max="3845" width="2.21875" style="70" customWidth="1"/>
    <col min="3846" max="3852" width="0" style="70" hidden="1" customWidth="1"/>
    <col min="3853" max="3853" width="0.88671875" style="70" customWidth="1"/>
    <col min="3854" max="3854" width="7.44140625" style="70" customWidth="1"/>
    <col min="3855" max="3855" width="7.77734375" style="70" customWidth="1"/>
    <col min="3856" max="3856" width="8" style="70" customWidth="1"/>
    <col min="3857" max="3857" width="6.44140625" style="70" customWidth="1"/>
    <col min="3858" max="3858" width="1.33203125" style="70" customWidth="1"/>
    <col min="3859" max="4096" width="8" style="70"/>
    <col min="4097" max="4097" width="1" style="70" customWidth="1"/>
    <col min="4098" max="4098" width="19.109375" style="70" customWidth="1"/>
    <col min="4099" max="4099" width="8.77734375" style="70" customWidth="1"/>
    <col min="4100" max="4100" width="8.44140625" style="70" customWidth="1"/>
    <col min="4101" max="4101" width="2.21875" style="70" customWidth="1"/>
    <col min="4102" max="4108" width="0" style="70" hidden="1" customWidth="1"/>
    <col min="4109" max="4109" width="0.88671875" style="70" customWidth="1"/>
    <col min="4110" max="4110" width="7.44140625" style="70" customWidth="1"/>
    <col min="4111" max="4111" width="7.77734375" style="70" customWidth="1"/>
    <col min="4112" max="4112" width="8" style="70" customWidth="1"/>
    <col min="4113" max="4113" width="6.44140625" style="70" customWidth="1"/>
    <col min="4114" max="4114" width="1.33203125" style="70" customWidth="1"/>
    <col min="4115" max="4352" width="8" style="70"/>
    <col min="4353" max="4353" width="1" style="70" customWidth="1"/>
    <col min="4354" max="4354" width="19.109375" style="70" customWidth="1"/>
    <col min="4355" max="4355" width="8.77734375" style="70" customWidth="1"/>
    <col min="4356" max="4356" width="8.44140625" style="70" customWidth="1"/>
    <col min="4357" max="4357" width="2.21875" style="70" customWidth="1"/>
    <col min="4358" max="4364" width="0" style="70" hidden="1" customWidth="1"/>
    <col min="4365" max="4365" width="0.88671875" style="70" customWidth="1"/>
    <col min="4366" max="4366" width="7.44140625" style="70" customWidth="1"/>
    <col min="4367" max="4367" width="7.77734375" style="70" customWidth="1"/>
    <col min="4368" max="4368" width="8" style="70" customWidth="1"/>
    <col min="4369" max="4369" width="6.44140625" style="70" customWidth="1"/>
    <col min="4370" max="4370" width="1.33203125" style="70" customWidth="1"/>
    <col min="4371" max="4608" width="8" style="70"/>
    <col min="4609" max="4609" width="1" style="70" customWidth="1"/>
    <col min="4610" max="4610" width="19.109375" style="70" customWidth="1"/>
    <col min="4611" max="4611" width="8.77734375" style="70" customWidth="1"/>
    <col min="4612" max="4612" width="8.44140625" style="70" customWidth="1"/>
    <col min="4613" max="4613" width="2.21875" style="70" customWidth="1"/>
    <col min="4614" max="4620" width="0" style="70" hidden="1" customWidth="1"/>
    <col min="4621" max="4621" width="0.88671875" style="70" customWidth="1"/>
    <col min="4622" max="4622" width="7.44140625" style="70" customWidth="1"/>
    <col min="4623" max="4623" width="7.77734375" style="70" customWidth="1"/>
    <col min="4624" max="4624" width="8" style="70" customWidth="1"/>
    <col min="4625" max="4625" width="6.44140625" style="70" customWidth="1"/>
    <col min="4626" max="4626" width="1.33203125" style="70" customWidth="1"/>
    <col min="4627" max="4864" width="8" style="70"/>
    <col min="4865" max="4865" width="1" style="70" customWidth="1"/>
    <col min="4866" max="4866" width="19.109375" style="70" customWidth="1"/>
    <col min="4867" max="4867" width="8.77734375" style="70" customWidth="1"/>
    <col min="4868" max="4868" width="8.44140625" style="70" customWidth="1"/>
    <col min="4869" max="4869" width="2.21875" style="70" customWidth="1"/>
    <col min="4870" max="4876" width="0" style="70" hidden="1" customWidth="1"/>
    <col min="4877" max="4877" width="0.88671875" style="70" customWidth="1"/>
    <col min="4878" max="4878" width="7.44140625" style="70" customWidth="1"/>
    <col min="4879" max="4879" width="7.77734375" style="70" customWidth="1"/>
    <col min="4880" max="4880" width="8" style="70" customWidth="1"/>
    <col min="4881" max="4881" width="6.44140625" style="70" customWidth="1"/>
    <col min="4882" max="4882" width="1.33203125" style="70" customWidth="1"/>
    <col min="4883" max="5120" width="8" style="70"/>
    <col min="5121" max="5121" width="1" style="70" customWidth="1"/>
    <col min="5122" max="5122" width="19.109375" style="70" customWidth="1"/>
    <col min="5123" max="5123" width="8.77734375" style="70" customWidth="1"/>
    <col min="5124" max="5124" width="8.44140625" style="70" customWidth="1"/>
    <col min="5125" max="5125" width="2.21875" style="70" customWidth="1"/>
    <col min="5126" max="5132" width="0" style="70" hidden="1" customWidth="1"/>
    <col min="5133" max="5133" width="0.88671875" style="70" customWidth="1"/>
    <col min="5134" max="5134" width="7.44140625" style="70" customWidth="1"/>
    <col min="5135" max="5135" width="7.77734375" style="70" customWidth="1"/>
    <col min="5136" max="5136" width="8" style="70" customWidth="1"/>
    <col min="5137" max="5137" width="6.44140625" style="70" customWidth="1"/>
    <col min="5138" max="5138" width="1.33203125" style="70" customWidth="1"/>
    <col min="5139" max="5376" width="8" style="70"/>
    <col min="5377" max="5377" width="1" style="70" customWidth="1"/>
    <col min="5378" max="5378" width="19.109375" style="70" customWidth="1"/>
    <col min="5379" max="5379" width="8.77734375" style="70" customWidth="1"/>
    <col min="5380" max="5380" width="8.44140625" style="70" customWidth="1"/>
    <col min="5381" max="5381" width="2.21875" style="70" customWidth="1"/>
    <col min="5382" max="5388" width="0" style="70" hidden="1" customWidth="1"/>
    <col min="5389" max="5389" width="0.88671875" style="70" customWidth="1"/>
    <col min="5390" max="5390" width="7.44140625" style="70" customWidth="1"/>
    <col min="5391" max="5391" width="7.77734375" style="70" customWidth="1"/>
    <col min="5392" max="5392" width="8" style="70" customWidth="1"/>
    <col min="5393" max="5393" width="6.44140625" style="70" customWidth="1"/>
    <col min="5394" max="5394" width="1.33203125" style="70" customWidth="1"/>
    <col min="5395" max="5632" width="8" style="70"/>
    <col min="5633" max="5633" width="1" style="70" customWidth="1"/>
    <col min="5634" max="5634" width="19.109375" style="70" customWidth="1"/>
    <col min="5635" max="5635" width="8.77734375" style="70" customWidth="1"/>
    <col min="5636" max="5636" width="8.44140625" style="70" customWidth="1"/>
    <col min="5637" max="5637" width="2.21875" style="70" customWidth="1"/>
    <col min="5638" max="5644" width="0" style="70" hidden="1" customWidth="1"/>
    <col min="5645" max="5645" width="0.88671875" style="70" customWidth="1"/>
    <col min="5646" max="5646" width="7.44140625" style="70" customWidth="1"/>
    <col min="5647" max="5647" width="7.77734375" style="70" customWidth="1"/>
    <col min="5648" max="5648" width="8" style="70" customWidth="1"/>
    <col min="5649" max="5649" width="6.44140625" style="70" customWidth="1"/>
    <col min="5650" max="5650" width="1.33203125" style="70" customWidth="1"/>
    <col min="5651" max="5888" width="8" style="70"/>
    <col min="5889" max="5889" width="1" style="70" customWidth="1"/>
    <col min="5890" max="5890" width="19.109375" style="70" customWidth="1"/>
    <col min="5891" max="5891" width="8.77734375" style="70" customWidth="1"/>
    <col min="5892" max="5892" width="8.44140625" style="70" customWidth="1"/>
    <col min="5893" max="5893" width="2.21875" style="70" customWidth="1"/>
    <col min="5894" max="5900" width="0" style="70" hidden="1" customWidth="1"/>
    <col min="5901" max="5901" width="0.88671875" style="70" customWidth="1"/>
    <col min="5902" max="5902" width="7.44140625" style="70" customWidth="1"/>
    <col min="5903" max="5903" width="7.77734375" style="70" customWidth="1"/>
    <col min="5904" max="5904" width="8" style="70" customWidth="1"/>
    <col min="5905" max="5905" width="6.44140625" style="70" customWidth="1"/>
    <col min="5906" max="5906" width="1.33203125" style="70" customWidth="1"/>
    <col min="5907" max="6144" width="8" style="70"/>
    <col min="6145" max="6145" width="1" style="70" customWidth="1"/>
    <col min="6146" max="6146" width="19.109375" style="70" customWidth="1"/>
    <col min="6147" max="6147" width="8.77734375" style="70" customWidth="1"/>
    <col min="6148" max="6148" width="8.44140625" style="70" customWidth="1"/>
    <col min="6149" max="6149" width="2.21875" style="70" customWidth="1"/>
    <col min="6150" max="6156" width="0" style="70" hidden="1" customWidth="1"/>
    <col min="6157" max="6157" width="0.88671875" style="70" customWidth="1"/>
    <col min="6158" max="6158" width="7.44140625" style="70" customWidth="1"/>
    <col min="6159" max="6159" width="7.77734375" style="70" customWidth="1"/>
    <col min="6160" max="6160" width="8" style="70" customWidth="1"/>
    <col min="6161" max="6161" width="6.44140625" style="70" customWidth="1"/>
    <col min="6162" max="6162" width="1.33203125" style="70" customWidth="1"/>
    <col min="6163" max="6400" width="8" style="70"/>
    <col min="6401" max="6401" width="1" style="70" customWidth="1"/>
    <col min="6402" max="6402" width="19.109375" style="70" customWidth="1"/>
    <col min="6403" max="6403" width="8.77734375" style="70" customWidth="1"/>
    <col min="6404" max="6404" width="8.44140625" style="70" customWidth="1"/>
    <col min="6405" max="6405" width="2.21875" style="70" customWidth="1"/>
    <col min="6406" max="6412" width="0" style="70" hidden="1" customWidth="1"/>
    <col min="6413" max="6413" width="0.88671875" style="70" customWidth="1"/>
    <col min="6414" max="6414" width="7.44140625" style="70" customWidth="1"/>
    <col min="6415" max="6415" width="7.77734375" style="70" customWidth="1"/>
    <col min="6416" max="6416" width="8" style="70" customWidth="1"/>
    <col min="6417" max="6417" width="6.44140625" style="70" customWidth="1"/>
    <col min="6418" max="6418" width="1.33203125" style="70" customWidth="1"/>
    <col min="6419" max="6656" width="8" style="70"/>
    <col min="6657" max="6657" width="1" style="70" customWidth="1"/>
    <col min="6658" max="6658" width="19.109375" style="70" customWidth="1"/>
    <col min="6659" max="6659" width="8.77734375" style="70" customWidth="1"/>
    <col min="6660" max="6660" width="8.44140625" style="70" customWidth="1"/>
    <col min="6661" max="6661" width="2.21875" style="70" customWidth="1"/>
    <col min="6662" max="6668" width="0" style="70" hidden="1" customWidth="1"/>
    <col min="6669" max="6669" width="0.88671875" style="70" customWidth="1"/>
    <col min="6670" max="6670" width="7.44140625" style="70" customWidth="1"/>
    <col min="6671" max="6671" width="7.77734375" style="70" customWidth="1"/>
    <col min="6672" max="6672" width="8" style="70" customWidth="1"/>
    <col min="6673" max="6673" width="6.44140625" style="70" customWidth="1"/>
    <col min="6674" max="6674" width="1.33203125" style="70" customWidth="1"/>
    <col min="6675" max="6912" width="8" style="70"/>
    <col min="6913" max="6913" width="1" style="70" customWidth="1"/>
    <col min="6914" max="6914" width="19.109375" style="70" customWidth="1"/>
    <col min="6915" max="6915" width="8.77734375" style="70" customWidth="1"/>
    <col min="6916" max="6916" width="8.44140625" style="70" customWidth="1"/>
    <col min="6917" max="6917" width="2.21875" style="70" customWidth="1"/>
    <col min="6918" max="6924" width="0" style="70" hidden="1" customWidth="1"/>
    <col min="6925" max="6925" width="0.88671875" style="70" customWidth="1"/>
    <col min="6926" max="6926" width="7.44140625" style="70" customWidth="1"/>
    <col min="6927" max="6927" width="7.77734375" style="70" customWidth="1"/>
    <col min="6928" max="6928" width="8" style="70" customWidth="1"/>
    <col min="6929" max="6929" width="6.44140625" style="70" customWidth="1"/>
    <col min="6930" max="6930" width="1.33203125" style="70" customWidth="1"/>
    <col min="6931" max="7168" width="8" style="70"/>
    <col min="7169" max="7169" width="1" style="70" customWidth="1"/>
    <col min="7170" max="7170" width="19.109375" style="70" customWidth="1"/>
    <col min="7171" max="7171" width="8.77734375" style="70" customWidth="1"/>
    <col min="7172" max="7172" width="8.44140625" style="70" customWidth="1"/>
    <col min="7173" max="7173" width="2.21875" style="70" customWidth="1"/>
    <col min="7174" max="7180" width="0" style="70" hidden="1" customWidth="1"/>
    <col min="7181" max="7181" width="0.88671875" style="70" customWidth="1"/>
    <col min="7182" max="7182" width="7.44140625" style="70" customWidth="1"/>
    <col min="7183" max="7183" width="7.77734375" style="70" customWidth="1"/>
    <col min="7184" max="7184" width="8" style="70" customWidth="1"/>
    <col min="7185" max="7185" width="6.44140625" style="70" customWidth="1"/>
    <col min="7186" max="7186" width="1.33203125" style="70" customWidth="1"/>
    <col min="7187" max="7424" width="8" style="70"/>
    <col min="7425" max="7425" width="1" style="70" customWidth="1"/>
    <col min="7426" max="7426" width="19.109375" style="70" customWidth="1"/>
    <col min="7427" max="7427" width="8.77734375" style="70" customWidth="1"/>
    <col min="7428" max="7428" width="8.44140625" style="70" customWidth="1"/>
    <col min="7429" max="7429" width="2.21875" style="70" customWidth="1"/>
    <col min="7430" max="7436" width="0" style="70" hidden="1" customWidth="1"/>
    <col min="7437" max="7437" width="0.88671875" style="70" customWidth="1"/>
    <col min="7438" max="7438" width="7.44140625" style="70" customWidth="1"/>
    <col min="7439" max="7439" width="7.77734375" style="70" customWidth="1"/>
    <col min="7440" max="7440" width="8" style="70" customWidth="1"/>
    <col min="7441" max="7441" width="6.44140625" style="70" customWidth="1"/>
    <col min="7442" max="7442" width="1.33203125" style="70" customWidth="1"/>
    <col min="7443" max="7680" width="8" style="70"/>
    <col min="7681" max="7681" width="1" style="70" customWidth="1"/>
    <col min="7682" max="7682" width="19.109375" style="70" customWidth="1"/>
    <col min="7683" max="7683" width="8.77734375" style="70" customWidth="1"/>
    <col min="7684" max="7684" width="8.44140625" style="70" customWidth="1"/>
    <col min="7685" max="7685" width="2.21875" style="70" customWidth="1"/>
    <col min="7686" max="7692" width="0" style="70" hidden="1" customWidth="1"/>
    <col min="7693" max="7693" width="0.88671875" style="70" customWidth="1"/>
    <col min="7694" max="7694" width="7.44140625" style="70" customWidth="1"/>
    <col min="7695" max="7695" width="7.77734375" style="70" customWidth="1"/>
    <col min="7696" max="7696" width="8" style="70" customWidth="1"/>
    <col min="7697" max="7697" width="6.44140625" style="70" customWidth="1"/>
    <col min="7698" max="7698" width="1.33203125" style="70" customWidth="1"/>
    <col min="7699" max="7936" width="8" style="70"/>
    <col min="7937" max="7937" width="1" style="70" customWidth="1"/>
    <col min="7938" max="7938" width="19.109375" style="70" customWidth="1"/>
    <col min="7939" max="7939" width="8.77734375" style="70" customWidth="1"/>
    <col min="7940" max="7940" width="8.44140625" style="70" customWidth="1"/>
    <col min="7941" max="7941" width="2.21875" style="70" customWidth="1"/>
    <col min="7942" max="7948" width="0" style="70" hidden="1" customWidth="1"/>
    <col min="7949" max="7949" width="0.88671875" style="70" customWidth="1"/>
    <col min="7950" max="7950" width="7.44140625" style="70" customWidth="1"/>
    <col min="7951" max="7951" width="7.77734375" style="70" customWidth="1"/>
    <col min="7952" max="7952" width="8" style="70" customWidth="1"/>
    <col min="7953" max="7953" width="6.44140625" style="70" customWidth="1"/>
    <col min="7954" max="7954" width="1.33203125" style="70" customWidth="1"/>
    <col min="7955" max="8192" width="8" style="70"/>
    <col min="8193" max="8193" width="1" style="70" customWidth="1"/>
    <col min="8194" max="8194" width="19.109375" style="70" customWidth="1"/>
    <col min="8195" max="8195" width="8.77734375" style="70" customWidth="1"/>
    <col min="8196" max="8196" width="8.44140625" style="70" customWidth="1"/>
    <col min="8197" max="8197" width="2.21875" style="70" customWidth="1"/>
    <col min="8198" max="8204" width="0" style="70" hidden="1" customWidth="1"/>
    <col min="8205" max="8205" width="0.88671875" style="70" customWidth="1"/>
    <col min="8206" max="8206" width="7.44140625" style="70" customWidth="1"/>
    <col min="8207" max="8207" width="7.77734375" style="70" customWidth="1"/>
    <col min="8208" max="8208" width="8" style="70" customWidth="1"/>
    <col min="8209" max="8209" width="6.44140625" style="70" customWidth="1"/>
    <col min="8210" max="8210" width="1.33203125" style="70" customWidth="1"/>
    <col min="8211" max="8448" width="8" style="70"/>
    <col min="8449" max="8449" width="1" style="70" customWidth="1"/>
    <col min="8450" max="8450" width="19.109375" style="70" customWidth="1"/>
    <col min="8451" max="8451" width="8.77734375" style="70" customWidth="1"/>
    <col min="8452" max="8452" width="8.44140625" style="70" customWidth="1"/>
    <col min="8453" max="8453" width="2.21875" style="70" customWidth="1"/>
    <col min="8454" max="8460" width="0" style="70" hidden="1" customWidth="1"/>
    <col min="8461" max="8461" width="0.88671875" style="70" customWidth="1"/>
    <col min="8462" max="8462" width="7.44140625" style="70" customWidth="1"/>
    <col min="8463" max="8463" width="7.77734375" style="70" customWidth="1"/>
    <col min="8464" max="8464" width="8" style="70" customWidth="1"/>
    <col min="8465" max="8465" width="6.44140625" style="70" customWidth="1"/>
    <col min="8466" max="8466" width="1.33203125" style="70" customWidth="1"/>
    <col min="8467" max="8704" width="8" style="70"/>
    <col min="8705" max="8705" width="1" style="70" customWidth="1"/>
    <col min="8706" max="8706" width="19.109375" style="70" customWidth="1"/>
    <col min="8707" max="8707" width="8.77734375" style="70" customWidth="1"/>
    <col min="8708" max="8708" width="8.44140625" style="70" customWidth="1"/>
    <col min="8709" max="8709" width="2.21875" style="70" customWidth="1"/>
    <col min="8710" max="8716" width="0" style="70" hidden="1" customWidth="1"/>
    <col min="8717" max="8717" width="0.88671875" style="70" customWidth="1"/>
    <col min="8718" max="8718" width="7.44140625" style="70" customWidth="1"/>
    <col min="8719" max="8719" width="7.77734375" style="70" customWidth="1"/>
    <col min="8720" max="8720" width="8" style="70" customWidth="1"/>
    <col min="8721" max="8721" width="6.44140625" style="70" customWidth="1"/>
    <col min="8722" max="8722" width="1.33203125" style="70" customWidth="1"/>
    <col min="8723" max="8960" width="8" style="70"/>
    <col min="8961" max="8961" width="1" style="70" customWidth="1"/>
    <col min="8962" max="8962" width="19.109375" style="70" customWidth="1"/>
    <col min="8963" max="8963" width="8.77734375" style="70" customWidth="1"/>
    <col min="8964" max="8964" width="8.44140625" style="70" customWidth="1"/>
    <col min="8965" max="8965" width="2.21875" style="70" customWidth="1"/>
    <col min="8966" max="8972" width="0" style="70" hidden="1" customWidth="1"/>
    <col min="8973" max="8973" width="0.88671875" style="70" customWidth="1"/>
    <col min="8974" max="8974" width="7.44140625" style="70" customWidth="1"/>
    <col min="8975" max="8975" width="7.77734375" style="70" customWidth="1"/>
    <col min="8976" max="8976" width="8" style="70" customWidth="1"/>
    <col min="8977" max="8977" width="6.44140625" style="70" customWidth="1"/>
    <col min="8978" max="8978" width="1.33203125" style="70" customWidth="1"/>
    <col min="8979" max="9216" width="8" style="70"/>
    <col min="9217" max="9217" width="1" style="70" customWidth="1"/>
    <col min="9218" max="9218" width="19.109375" style="70" customWidth="1"/>
    <col min="9219" max="9219" width="8.77734375" style="70" customWidth="1"/>
    <col min="9220" max="9220" width="8.44140625" style="70" customWidth="1"/>
    <col min="9221" max="9221" width="2.21875" style="70" customWidth="1"/>
    <col min="9222" max="9228" width="0" style="70" hidden="1" customWidth="1"/>
    <col min="9229" max="9229" width="0.88671875" style="70" customWidth="1"/>
    <col min="9230" max="9230" width="7.44140625" style="70" customWidth="1"/>
    <col min="9231" max="9231" width="7.77734375" style="70" customWidth="1"/>
    <col min="9232" max="9232" width="8" style="70" customWidth="1"/>
    <col min="9233" max="9233" width="6.44140625" style="70" customWidth="1"/>
    <col min="9234" max="9234" width="1.33203125" style="70" customWidth="1"/>
    <col min="9235" max="9472" width="8" style="70"/>
    <col min="9473" max="9473" width="1" style="70" customWidth="1"/>
    <col min="9474" max="9474" width="19.109375" style="70" customWidth="1"/>
    <col min="9475" max="9475" width="8.77734375" style="70" customWidth="1"/>
    <col min="9476" max="9476" width="8.44140625" style="70" customWidth="1"/>
    <col min="9477" max="9477" width="2.21875" style="70" customWidth="1"/>
    <col min="9478" max="9484" width="0" style="70" hidden="1" customWidth="1"/>
    <col min="9485" max="9485" width="0.88671875" style="70" customWidth="1"/>
    <col min="9486" max="9486" width="7.44140625" style="70" customWidth="1"/>
    <col min="9487" max="9487" width="7.77734375" style="70" customWidth="1"/>
    <col min="9488" max="9488" width="8" style="70" customWidth="1"/>
    <col min="9489" max="9489" width="6.44140625" style="70" customWidth="1"/>
    <col min="9490" max="9490" width="1.33203125" style="70" customWidth="1"/>
    <col min="9491" max="9728" width="8" style="70"/>
    <col min="9729" max="9729" width="1" style="70" customWidth="1"/>
    <col min="9730" max="9730" width="19.109375" style="70" customWidth="1"/>
    <col min="9731" max="9731" width="8.77734375" style="70" customWidth="1"/>
    <col min="9732" max="9732" width="8.44140625" style="70" customWidth="1"/>
    <col min="9733" max="9733" width="2.21875" style="70" customWidth="1"/>
    <col min="9734" max="9740" width="0" style="70" hidden="1" customWidth="1"/>
    <col min="9741" max="9741" width="0.88671875" style="70" customWidth="1"/>
    <col min="9742" max="9742" width="7.44140625" style="70" customWidth="1"/>
    <col min="9743" max="9743" width="7.77734375" style="70" customWidth="1"/>
    <col min="9744" max="9744" width="8" style="70" customWidth="1"/>
    <col min="9745" max="9745" width="6.44140625" style="70" customWidth="1"/>
    <col min="9746" max="9746" width="1.33203125" style="70" customWidth="1"/>
    <col min="9747" max="9984" width="8" style="70"/>
    <col min="9985" max="9985" width="1" style="70" customWidth="1"/>
    <col min="9986" max="9986" width="19.109375" style="70" customWidth="1"/>
    <col min="9987" max="9987" width="8.77734375" style="70" customWidth="1"/>
    <col min="9988" max="9988" width="8.44140625" style="70" customWidth="1"/>
    <col min="9989" max="9989" width="2.21875" style="70" customWidth="1"/>
    <col min="9990" max="9996" width="0" style="70" hidden="1" customWidth="1"/>
    <col min="9997" max="9997" width="0.88671875" style="70" customWidth="1"/>
    <col min="9998" max="9998" width="7.44140625" style="70" customWidth="1"/>
    <col min="9999" max="9999" width="7.77734375" style="70" customWidth="1"/>
    <col min="10000" max="10000" width="8" style="70" customWidth="1"/>
    <col min="10001" max="10001" width="6.44140625" style="70" customWidth="1"/>
    <col min="10002" max="10002" width="1.33203125" style="70" customWidth="1"/>
    <col min="10003" max="10240" width="8" style="70"/>
    <col min="10241" max="10241" width="1" style="70" customWidth="1"/>
    <col min="10242" max="10242" width="19.109375" style="70" customWidth="1"/>
    <col min="10243" max="10243" width="8.77734375" style="70" customWidth="1"/>
    <col min="10244" max="10244" width="8.44140625" style="70" customWidth="1"/>
    <col min="10245" max="10245" width="2.21875" style="70" customWidth="1"/>
    <col min="10246" max="10252" width="0" style="70" hidden="1" customWidth="1"/>
    <col min="10253" max="10253" width="0.88671875" style="70" customWidth="1"/>
    <col min="10254" max="10254" width="7.44140625" style="70" customWidth="1"/>
    <col min="10255" max="10255" width="7.77734375" style="70" customWidth="1"/>
    <col min="10256" max="10256" width="8" style="70" customWidth="1"/>
    <col min="10257" max="10257" width="6.44140625" style="70" customWidth="1"/>
    <col min="10258" max="10258" width="1.33203125" style="70" customWidth="1"/>
    <col min="10259" max="10496" width="8" style="70"/>
    <col min="10497" max="10497" width="1" style="70" customWidth="1"/>
    <col min="10498" max="10498" width="19.109375" style="70" customWidth="1"/>
    <col min="10499" max="10499" width="8.77734375" style="70" customWidth="1"/>
    <col min="10500" max="10500" width="8.44140625" style="70" customWidth="1"/>
    <col min="10501" max="10501" width="2.21875" style="70" customWidth="1"/>
    <col min="10502" max="10508" width="0" style="70" hidden="1" customWidth="1"/>
    <col min="10509" max="10509" width="0.88671875" style="70" customWidth="1"/>
    <col min="10510" max="10510" width="7.44140625" style="70" customWidth="1"/>
    <col min="10511" max="10511" width="7.77734375" style="70" customWidth="1"/>
    <col min="10512" max="10512" width="8" style="70" customWidth="1"/>
    <col min="10513" max="10513" width="6.44140625" style="70" customWidth="1"/>
    <col min="10514" max="10514" width="1.33203125" style="70" customWidth="1"/>
    <col min="10515" max="10752" width="8" style="70"/>
    <col min="10753" max="10753" width="1" style="70" customWidth="1"/>
    <col min="10754" max="10754" width="19.109375" style="70" customWidth="1"/>
    <col min="10755" max="10755" width="8.77734375" style="70" customWidth="1"/>
    <col min="10756" max="10756" width="8.44140625" style="70" customWidth="1"/>
    <col min="10757" max="10757" width="2.21875" style="70" customWidth="1"/>
    <col min="10758" max="10764" width="0" style="70" hidden="1" customWidth="1"/>
    <col min="10765" max="10765" width="0.88671875" style="70" customWidth="1"/>
    <col min="10766" max="10766" width="7.44140625" style="70" customWidth="1"/>
    <col min="10767" max="10767" width="7.77734375" style="70" customWidth="1"/>
    <col min="10768" max="10768" width="8" style="70" customWidth="1"/>
    <col min="10769" max="10769" width="6.44140625" style="70" customWidth="1"/>
    <col min="10770" max="10770" width="1.33203125" style="70" customWidth="1"/>
    <col min="10771" max="11008" width="8" style="70"/>
    <col min="11009" max="11009" width="1" style="70" customWidth="1"/>
    <col min="11010" max="11010" width="19.109375" style="70" customWidth="1"/>
    <col min="11011" max="11011" width="8.77734375" style="70" customWidth="1"/>
    <col min="11012" max="11012" width="8.44140625" style="70" customWidth="1"/>
    <col min="11013" max="11013" width="2.21875" style="70" customWidth="1"/>
    <col min="11014" max="11020" width="0" style="70" hidden="1" customWidth="1"/>
    <col min="11021" max="11021" width="0.88671875" style="70" customWidth="1"/>
    <col min="11022" max="11022" width="7.44140625" style="70" customWidth="1"/>
    <col min="11023" max="11023" width="7.77734375" style="70" customWidth="1"/>
    <col min="11024" max="11024" width="8" style="70" customWidth="1"/>
    <col min="11025" max="11025" width="6.44140625" style="70" customWidth="1"/>
    <col min="11026" max="11026" width="1.33203125" style="70" customWidth="1"/>
    <col min="11027" max="11264" width="8" style="70"/>
    <col min="11265" max="11265" width="1" style="70" customWidth="1"/>
    <col min="11266" max="11266" width="19.109375" style="70" customWidth="1"/>
    <col min="11267" max="11267" width="8.77734375" style="70" customWidth="1"/>
    <col min="11268" max="11268" width="8.44140625" style="70" customWidth="1"/>
    <col min="11269" max="11269" width="2.21875" style="70" customWidth="1"/>
    <col min="11270" max="11276" width="0" style="70" hidden="1" customWidth="1"/>
    <col min="11277" max="11277" width="0.88671875" style="70" customWidth="1"/>
    <col min="11278" max="11278" width="7.44140625" style="70" customWidth="1"/>
    <col min="11279" max="11279" width="7.77734375" style="70" customWidth="1"/>
    <col min="11280" max="11280" width="8" style="70" customWidth="1"/>
    <col min="11281" max="11281" width="6.44140625" style="70" customWidth="1"/>
    <col min="11282" max="11282" width="1.33203125" style="70" customWidth="1"/>
    <col min="11283" max="11520" width="8" style="70"/>
    <col min="11521" max="11521" width="1" style="70" customWidth="1"/>
    <col min="11522" max="11522" width="19.109375" style="70" customWidth="1"/>
    <col min="11523" max="11523" width="8.77734375" style="70" customWidth="1"/>
    <col min="11524" max="11524" width="8.44140625" style="70" customWidth="1"/>
    <col min="11525" max="11525" width="2.21875" style="70" customWidth="1"/>
    <col min="11526" max="11532" width="0" style="70" hidden="1" customWidth="1"/>
    <col min="11533" max="11533" width="0.88671875" style="70" customWidth="1"/>
    <col min="11534" max="11534" width="7.44140625" style="70" customWidth="1"/>
    <col min="11535" max="11535" width="7.77734375" style="70" customWidth="1"/>
    <col min="11536" max="11536" width="8" style="70" customWidth="1"/>
    <col min="11537" max="11537" width="6.44140625" style="70" customWidth="1"/>
    <col min="11538" max="11538" width="1.33203125" style="70" customWidth="1"/>
    <col min="11539" max="11776" width="8" style="70"/>
    <col min="11777" max="11777" width="1" style="70" customWidth="1"/>
    <col min="11778" max="11778" width="19.109375" style="70" customWidth="1"/>
    <col min="11779" max="11779" width="8.77734375" style="70" customWidth="1"/>
    <col min="11780" max="11780" width="8.44140625" style="70" customWidth="1"/>
    <col min="11781" max="11781" width="2.21875" style="70" customWidth="1"/>
    <col min="11782" max="11788" width="0" style="70" hidden="1" customWidth="1"/>
    <col min="11789" max="11789" width="0.88671875" style="70" customWidth="1"/>
    <col min="11790" max="11790" width="7.44140625" style="70" customWidth="1"/>
    <col min="11791" max="11791" width="7.77734375" style="70" customWidth="1"/>
    <col min="11792" max="11792" width="8" style="70" customWidth="1"/>
    <col min="11793" max="11793" width="6.44140625" style="70" customWidth="1"/>
    <col min="11794" max="11794" width="1.33203125" style="70" customWidth="1"/>
    <col min="11795" max="12032" width="8" style="70"/>
    <col min="12033" max="12033" width="1" style="70" customWidth="1"/>
    <col min="12034" max="12034" width="19.109375" style="70" customWidth="1"/>
    <col min="12035" max="12035" width="8.77734375" style="70" customWidth="1"/>
    <col min="12036" max="12036" width="8.44140625" style="70" customWidth="1"/>
    <col min="12037" max="12037" width="2.21875" style="70" customWidth="1"/>
    <col min="12038" max="12044" width="0" style="70" hidden="1" customWidth="1"/>
    <col min="12045" max="12045" width="0.88671875" style="70" customWidth="1"/>
    <col min="12046" max="12046" width="7.44140625" style="70" customWidth="1"/>
    <col min="12047" max="12047" width="7.77734375" style="70" customWidth="1"/>
    <col min="12048" max="12048" width="8" style="70" customWidth="1"/>
    <col min="12049" max="12049" width="6.44140625" style="70" customWidth="1"/>
    <col min="12050" max="12050" width="1.33203125" style="70" customWidth="1"/>
    <col min="12051" max="12288" width="8" style="70"/>
    <col min="12289" max="12289" width="1" style="70" customWidth="1"/>
    <col min="12290" max="12290" width="19.109375" style="70" customWidth="1"/>
    <col min="12291" max="12291" width="8.77734375" style="70" customWidth="1"/>
    <col min="12292" max="12292" width="8.44140625" style="70" customWidth="1"/>
    <col min="12293" max="12293" width="2.21875" style="70" customWidth="1"/>
    <col min="12294" max="12300" width="0" style="70" hidden="1" customWidth="1"/>
    <col min="12301" max="12301" width="0.88671875" style="70" customWidth="1"/>
    <col min="12302" max="12302" width="7.44140625" style="70" customWidth="1"/>
    <col min="12303" max="12303" width="7.77734375" style="70" customWidth="1"/>
    <col min="12304" max="12304" width="8" style="70" customWidth="1"/>
    <col min="12305" max="12305" width="6.44140625" style="70" customWidth="1"/>
    <col min="12306" max="12306" width="1.33203125" style="70" customWidth="1"/>
    <col min="12307" max="12544" width="8" style="70"/>
    <col min="12545" max="12545" width="1" style="70" customWidth="1"/>
    <col min="12546" max="12546" width="19.109375" style="70" customWidth="1"/>
    <col min="12547" max="12547" width="8.77734375" style="70" customWidth="1"/>
    <col min="12548" max="12548" width="8.44140625" style="70" customWidth="1"/>
    <col min="12549" max="12549" width="2.21875" style="70" customWidth="1"/>
    <col min="12550" max="12556" width="0" style="70" hidden="1" customWidth="1"/>
    <col min="12557" max="12557" width="0.88671875" style="70" customWidth="1"/>
    <col min="12558" max="12558" width="7.44140625" style="70" customWidth="1"/>
    <col min="12559" max="12559" width="7.77734375" style="70" customWidth="1"/>
    <col min="12560" max="12560" width="8" style="70" customWidth="1"/>
    <col min="12561" max="12561" width="6.44140625" style="70" customWidth="1"/>
    <col min="12562" max="12562" width="1.33203125" style="70" customWidth="1"/>
    <col min="12563" max="12800" width="8" style="70"/>
    <col min="12801" max="12801" width="1" style="70" customWidth="1"/>
    <col min="12802" max="12802" width="19.109375" style="70" customWidth="1"/>
    <col min="12803" max="12803" width="8.77734375" style="70" customWidth="1"/>
    <col min="12804" max="12804" width="8.44140625" style="70" customWidth="1"/>
    <col min="12805" max="12805" width="2.21875" style="70" customWidth="1"/>
    <col min="12806" max="12812" width="0" style="70" hidden="1" customWidth="1"/>
    <col min="12813" max="12813" width="0.88671875" style="70" customWidth="1"/>
    <col min="12814" max="12814" width="7.44140625" style="70" customWidth="1"/>
    <col min="12815" max="12815" width="7.77734375" style="70" customWidth="1"/>
    <col min="12816" max="12816" width="8" style="70" customWidth="1"/>
    <col min="12817" max="12817" width="6.44140625" style="70" customWidth="1"/>
    <col min="12818" max="12818" width="1.33203125" style="70" customWidth="1"/>
    <col min="12819" max="13056" width="8" style="70"/>
    <col min="13057" max="13057" width="1" style="70" customWidth="1"/>
    <col min="13058" max="13058" width="19.109375" style="70" customWidth="1"/>
    <col min="13059" max="13059" width="8.77734375" style="70" customWidth="1"/>
    <col min="13060" max="13060" width="8.44140625" style="70" customWidth="1"/>
    <col min="13061" max="13061" width="2.21875" style="70" customWidth="1"/>
    <col min="13062" max="13068" width="0" style="70" hidden="1" customWidth="1"/>
    <col min="13069" max="13069" width="0.88671875" style="70" customWidth="1"/>
    <col min="13070" max="13070" width="7.44140625" style="70" customWidth="1"/>
    <col min="13071" max="13071" width="7.77734375" style="70" customWidth="1"/>
    <col min="13072" max="13072" width="8" style="70" customWidth="1"/>
    <col min="13073" max="13073" width="6.44140625" style="70" customWidth="1"/>
    <col min="13074" max="13074" width="1.33203125" style="70" customWidth="1"/>
    <col min="13075" max="13312" width="8" style="70"/>
    <col min="13313" max="13313" width="1" style="70" customWidth="1"/>
    <col min="13314" max="13314" width="19.109375" style="70" customWidth="1"/>
    <col min="13315" max="13315" width="8.77734375" style="70" customWidth="1"/>
    <col min="13316" max="13316" width="8.44140625" style="70" customWidth="1"/>
    <col min="13317" max="13317" width="2.21875" style="70" customWidth="1"/>
    <col min="13318" max="13324" width="0" style="70" hidden="1" customWidth="1"/>
    <col min="13325" max="13325" width="0.88671875" style="70" customWidth="1"/>
    <col min="13326" max="13326" width="7.44140625" style="70" customWidth="1"/>
    <col min="13327" max="13327" width="7.77734375" style="70" customWidth="1"/>
    <col min="13328" max="13328" width="8" style="70" customWidth="1"/>
    <col min="13329" max="13329" width="6.44140625" style="70" customWidth="1"/>
    <col min="13330" max="13330" width="1.33203125" style="70" customWidth="1"/>
    <col min="13331" max="13568" width="8" style="70"/>
    <col min="13569" max="13569" width="1" style="70" customWidth="1"/>
    <col min="13570" max="13570" width="19.109375" style="70" customWidth="1"/>
    <col min="13571" max="13571" width="8.77734375" style="70" customWidth="1"/>
    <col min="13572" max="13572" width="8.44140625" style="70" customWidth="1"/>
    <col min="13573" max="13573" width="2.21875" style="70" customWidth="1"/>
    <col min="13574" max="13580" width="0" style="70" hidden="1" customWidth="1"/>
    <col min="13581" max="13581" width="0.88671875" style="70" customWidth="1"/>
    <col min="13582" max="13582" width="7.44140625" style="70" customWidth="1"/>
    <col min="13583" max="13583" width="7.77734375" style="70" customWidth="1"/>
    <col min="13584" max="13584" width="8" style="70" customWidth="1"/>
    <col min="13585" max="13585" width="6.44140625" style="70" customWidth="1"/>
    <col min="13586" max="13586" width="1.33203125" style="70" customWidth="1"/>
    <col min="13587" max="13824" width="8" style="70"/>
    <col min="13825" max="13825" width="1" style="70" customWidth="1"/>
    <col min="13826" max="13826" width="19.109375" style="70" customWidth="1"/>
    <col min="13827" max="13827" width="8.77734375" style="70" customWidth="1"/>
    <col min="13828" max="13828" width="8.44140625" style="70" customWidth="1"/>
    <col min="13829" max="13829" width="2.21875" style="70" customWidth="1"/>
    <col min="13830" max="13836" width="0" style="70" hidden="1" customWidth="1"/>
    <col min="13837" max="13837" width="0.88671875" style="70" customWidth="1"/>
    <col min="13838" max="13838" width="7.44140625" style="70" customWidth="1"/>
    <col min="13839" max="13839" width="7.77734375" style="70" customWidth="1"/>
    <col min="13840" max="13840" width="8" style="70" customWidth="1"/>
    <col min="13841" max="13841" width="6.44140625" style="70" customWidth="1"/>
    <col min="13842" max="13842" width="1.33203125" style="70" customWidth="1"/>
    <col min="13843" max="14080" width="8" style="70"/>
    <col min="14081" max="14081" width="1" style="70" customWidth="1"/>
    <col min="14082" max="14082" width="19.109375" style="70" customWidth="1"/>
    <col min="14083" max="14083" width="8.77734375" style="70" customWidth="1"/>
    <col min="14084" max="14084" width="8.44140625" style="70" customWidth="1"/>
    <col min="14085" max="14085" width="2.21875" style="70" customWidth="1"/>
    <col min="14086" max="14092" width="0" style="70" hidden="1" customWidth="1"/>
    <col min="14093" max="14093" width="0.88671875" style="70" customWidth="1"/>
    <col min="14094" max="14094" width="7.44140625" style="70" customWidth="1"/>
    <col min="14095" max="14095" width="7.77734375" style="70" customWidth="1"/>
    <col min="14096" max="14096" width="8" style="70" customWidth="1"/>
    <col min="14097" max="14097" width="6.44140625" style="70" customWidth="1"/>
    <col min="14098" max="14098" width="1.33203125" style="70" customWidth="1"/>
    <col min="14099" max="14336" width="8" style="70"/>
    <col min="14337" max="14337" width="1" style="70" customWidth="1"/>
    <col min="14338" max="14338" width="19.109375" style="70" customWidth="1"/>
    <col min="14339" max="14339" width="8.77734375" style="70" customWidth="1"/>
    <col min="14340" max="14340" width="8.44140625" style="70" customWidth="1"/>
    <col min="14341" max="14341" width="2.21875" style="70" customWidth="1"/>
    <col min="14342" max="14348" width="0" style="70" hidden="1" customWidth="1"/>
    <col min="14349" max="14349" width="0.88671875" style="70" customWidth="1"/>
    <col min="14350" max="14350" width="7.44140625" style="70" customWidth="1"/>
    <col min="14351" max="14351" width="7.77734375" style="70" customWidth="1"/>
    <col min="14352" max="14352" width="8" style="70" customWidth="1"/>
    <col min="14353" max="14353" width="6.44140625" style="70" customWidth="1"/>
    <col min="14354" max="14354" width="1.33203125" style="70" customWidth="1"/>
    <col min="14355" max="14592" width="8" style="70"/>
    <col min="14593" max="14593" width="1" style="70" customWidth="1"/>
    <col min="14594" max="14594" width="19.109375" style="70" customWidth="1"/>
    <col min="14595" max="14595" width="8.77734375" style="70" customWidth="1"/>
    <col min="14596" max="14596" width="8.44140625" style="70" customWidth="1"/>
    <col min="14597" max="14597" width="2.21875" style="70" customWidth="1"/>
    <col min="14598" max="14604" width="0" style="70" hidden="1" customWidth="1"/>
    <col min="14605" max="14605" width="0.88671875" style="70" customWidth="1"/>
    <col min="14606" max="14606" width="7.44140625" style="70" customWidth="1"/>
    <col min="14607" max="14607" width="7.77734375" style="70" customWidth="1"/>
    <col min="14608" max="14608" width="8" style="70" customWidth="1"/>
    <col min="14609" max="14609" width="6.44140625" style="70" customWidth="1"/>
    <col min="14610" max="14610" width="1.33203125" style="70" customWidth="1"/>
    <col min="14611" max="14848" width="8" style="70"/>
    <col min="14849" max="14849" width="1" style="70" customWidth="1"/>
    <col min="14850" max="14850" width="19.109375" style="70" customWidth="1"/>
    <col min="14851" max="14851" width="8.77734375" style="70" customWidth="1"/>
    <col min="14852" max="14852" width="8.44140625" style="70" customWidth="1"/>
    <col min="14853" max="14853" width="2.21875" style="70" customWidth="1"/>
    <col min="14854" max="14860" width="0" style="70" hidden="1" customWidth="1"/>
    <col min="14861" max="14861" width="0.88671875" style="70" customWidth="1"/>
    <col min="14862" max="14862" width="7.44140625" style="70" customWidth="1"/>
    <col min="14863" max="14863" width="7.77734375" style="70" customWidth="1"/>
    <col min="14864" max="14864" width="8" style="70" customWidth="1"/>
    <col min="14865" max="14865" width="6.44140625" style="70" customWidth="1"/>
    <col min="14866" max="14866" width="1.33203125" style="70" customWidth="1"/>
    <col min="14867" max="15104" width="8" style="70"/>
    <col min="15105" max="15105" width="1" style="70" customWidth="1"/>
    <col min="15106" max="15106" width="19.109375" style="70" customWidth="1"/>
    <col min="15107" max="15107" width="8.77734375" style="70" customWidth="1"/>
    <col min="15108" max="15108" width="8.44140625" style="70" customWidth="1"/>
    <col min="15109" max="15109" width="2.21875" style="70" customWidth="1"/>
    <col min="15110" max="15116" width="0" style="70" hidden="1" customWidth="1"/>
    <col min="15117" max="15117" width="0.88671875" style="70" customWidth="1"/>
    <col min="15118" max="15118" width="7.44140625" style="70" customWidth="1"/>
    <col min="15119" max="15119" width="7.77734375" style="70" customWidth="1"/>
    <col min="15120" max="15120" width="8" style="70" customWidth="1"/>
    <col min="15121" max="15121" width="6.44140625" style="70" customWidth="1"/>
    <col min="15122" max="15122" width="1.33203125" style="70" customWidth="1"/>
    <col min="15123" max="15360" width="8" style="70"/>
    <col min="15361" max="15361" width="1" style="70" customWidth="1"/>
    <col min="15362" max="15362" width="19.109375" style="70" customWidth="1"/>
    <col min="15363" max="15363" width="8.77734375" style="70" customWidth="1"/>
    <col min="15364" max="15364" width="8.44140625" style="70" customWidth="1"/>
    <col min="15365" max="15365" width="2.21875" style="70" customWidth="1"/>
    <col min="15366" max="15372" width="0" style="70" hidden="1" customWidth="1"/>
    <col min="15373" max="15373" width="0.88671875" style="70" customWidth="1"/>
    <col min="15374" max="15374" width="7.44140625" style="70" customWidth="1"/>
    <col min="15375" max="15375" width="7.77734375" style="70" customWidth="1"/>
    <col min="15376" max="15376" width="8" style="70" customWidth="1"/>
    <col min="15377" max="15377" width="6.44140625" style="70" customWidth="1"/>
    <col min="15378" max="15378" width="1.33203125" style="70" customWidth="1"/>
    <col min="15379" max="15616" width="8" style="70"/>
    <col min="15617" max="15617" width="1" style="70" customWidth="1"/>
    <col min="15618" max="15618" width="19.109375" style="70" customWidth="1"/>
    <col min="15619" max="15619" width="8.77734375" style="70" customWidth="1"/>
    <col min="15620" max="15620" width="8.44140625" style="70" customWidth="1"/>
    <col min="15621" max="15621" width="2.21875" style="70" customWidth="1"/>
    <col min="15622" max="15628" width="0" style="70" hidden="1" customWidth="1"/>
    <col min="15629" max="15629" width="0.88671875" style="70" customWidth="1"/>
    <col min="15630" max="15630" width="7.44140625" style="70" customWidth="1"/>
    <col min="15631" max="15631" width="7.77734375" style="70" customWidth="1"/>
    <col min="15632" max="15632" width="8" style="70" customWidth="1"/>
    <col min="15633" max="15633" width="6.44140625" style="70" customWidth="1"/>
    <col min="15634" max="15634" width="1.33203125" style="70" customWidth="1"/>
    <col min="15635" max="15872" width="8" style="70"/>
    <col min="15873" max="15873" width="1" style="70" customWidth="1"/>
    <col min="15874" max="15874" width="19.109375" style="70" customWidth="1"/>
    <col min="15875" max="15875" width="8.77734375" style="70" customWidth="1"/>
    <col min="15876" max="15876" width="8.44140625" style="70" customWidth="1"/>
    <col min="15877" max="15877" width="2.21875" style="70" customWidth="1"/>
    <col min="15878" max="15884" width="0" style="70" hidden="1" customWidth="1"/>
    <col min="15885" max="15885" width="0.88671875" style="70" customWidth="1"/>
    <col min="15886" max="15886" width="7.44140625" style="70" customWidth="1"/>
    <col min="15887" max="15887" width="7.77734375" style="70" customWidth="1"/>
    <col min="15888" max="15888" width="8" style="70" customWidth="1"/>
    <col min="15889" max="15889" width="6.44140625" style="70" customWidth="1"/>
    <col min="15890" max="15890" width="1.33203125" style="70" customWidth="1"/>
    <col min="15891" max="16128" width="8" style="70"/>
    <col min="16129" max="16129" width="1" style="70" customWidth="1"/>
    <col min="16130" max="16130" width="19.109375" style="70" customWidth="1"/>
    <col min="16131" max="16131" width="8.77734375" style="70" customWidth="1"/>
    <col min="16132" max="16132" width="8.44140625" style="70" customWidth="1"/>
    <col min="16133" max="16133" width="2.21875" style="70" customWidth="1"/>
    <col min="16134" max="16140" width="0" style="70" hidden="1" customWidth="1"/>
    <col min="16141" max="16141" width="0.88671875" style="70" customWidth="1"/>
    <col min="16142" max="16142" width="7.44140625" style="70" customWidth="1"/>
    <col min="16143" max="16143" width="7.77734375" style="70" customWidth="1"/>
    <col min="16144" max="16144" width="8" style="70" customWidth="1"/>
    <col min="16145" max="16145" width="6.44140625" style="70" customWidth="1"/>
    <col min="16146" max="16146" width="1.33203125" style="70" customWidth="1"/>
    <col min="16147" max="16384" width="8" style="70"/>
  </cols>
  <sheetData>
    <row r="1" spans="1:18" ht="13.5" customHeight="1" x14ac:dyDescent="0.25">
      <c r="A1" s="71"/>
      <c r="B1" s="71"/>
      <c r="C1" s="71"/>
      <c r="D1" s="71"/>
      <c r="E1" s="71"/>
      <c r="F1" s="71"/>
      <c r="G1" s="71"/>
      <c r="H1" s="71"/>
      <c r="I1" s="71"/>
      <c r="J1" s="71"/>
      <c r="K1" s="71"/>
      <c r="L1" s="71"/>
      <c r="M1" s="71"/>
      <c r="N1" s="72"/>
      <c r="O1" s="158" t="str">
        <f>C6</f>
        <v>工厂A</v>
      </c>
      <c r="P1" s="158" t="str">
        <f>D6</f>
        <v>工厂B</v>
      </c>
      <c r="Q1" s="158" t="s">
        <v>40</v>
      </c>
      <c r="R1" s="71"/>
    </row>
    <row r="2" spans="1:18" x14ac:dyDescent="0.25">
      <c r="A2" s="71"/>
      <c r="B2" s="151" t="s">
        <v>41</v>
      </c>
      <c r="C2" s="152"/>
      <c r="D2" s="76">
        <v>2000</v>
      </c>
      <c r="E2" s="77"/>
      <c r="F2" s="71"/>
      <c r="G2" s="71"/>
      <c r="H2" s="71"/>
      <c r="I2" s="71"/>
      <c r="J2" s="71"/>
      <c r="K2" s="71"/>
      <c r="L2" s="71"/>
      <c r="M2" s="71"/>
      <c r="N2" s="72"/>
      <c r="O2" s="78">
        <v>7300</v>
      </c>
      <c r="P2" s="78">
        <v>6000</v>
      </c>
      <c r="Q2" s="73"/>
      <c r="R2" s="71"/>
    </row>
    <row r="3" spans="1:18" x14ac:dyDescent="0.25">
      <c r="A3" s="71"/>
      <c r="B3" s="151" t="s">
        <v>42</v>
      </c>
      <c r="C3" s="152"/>
      <c r="D3" s="76">
        <v>30</v>
      </c>
      <c r="E3" s="71"/>
      <c r="F3" s="71"/>
      <c r="G3" s="71"/>
      <c r="H3" s="71"/>
      <c r="I3" s="71"/>
      <c r="J3" s="71"/>
      <c r="K3" s="71"/>
      <c r="L3" s="71"/>
      <c r="M3" s="71"/>
      <c r="N3" s="79">
        <v>1000</v>
      </c>
      <c r="O3" s="80">
        <f>(D3-C8)*$N$3-C7</f>
        <v>-6400</v>
      </c>
      <c r="P3" s="80">
        <f>(D3-D8)*N3-D7</f>
        <v>-5000</v>
      </c>
      <c r="Q3" s="81">
        <f>O3-P3</f>
        <v>-1400</v>
      </c>
      <c r="R3" s="71"/>
    </row>
    <row r="4" spans="1:18" x14ac:dyDescent="0.25">
      <c r="A4" s="71"/>
      <c r="B4" s="151" t="s">
        <v>43</v>
      </c>
      <c r="C4" s="152"/>
      <c r="D4" s="76">
        <v>0</v>
      </c>
      <c r="E4" s="71"/>
      <c r="F4" s="71"/>
      <c r="G4" s="71"/>
      <c r="H4" s="71"/>
      <c r="I4" s="71"/>
      <c r="J4" s="71"/>
      <c r="K4" s="71"/>
      <c r="L4" s="71"/>
      <c r="M4" s="71"/>
      <c r="N4" s="82">
        <v>1100</v>
      </c>
      <c r="O4" s="83">
        <f t="dataTable" ref="O4:Q23" dt2D="0" dtr="0" r1="N3"/>
        <v>-5030</v>
      </c>
      <c r="P4" s="83">
        <v>-3900</v>
      </c>
      <c r="Q4" s="84">
        <v>-1130</v>
      </c>
      <c r="R4" s="71"/>
    </row>
    <row r="5" spans="1:18" x14ac:dyDescent="0.25">
      <c r="A5" s="71"/>
      <c r="B5" s="151" t="s">
        <v>44</v>
      </c>
      <c r="C5" s="152"/>
      <c r="D5" s="76">
        <f>D2*D3</f>
        <v>60000</v>
      </c>
      <c r="E5" s="71"/>
      <c r="F5" s="71"/>
      <c r="G5" s="71"/>
      <c r="H5" s="71"/>
      <c r="I5" s="71"/>
      <c r="J5" s="71"/>
      <c r="K5" s="71"/>
      <c r="L5" s="71"/>
      <c r="M5" s="71"/>
      <c r="N5" s="82">
        <v>1200</v>
      </c>
      <c r="O5" s="83">
        <v>-3660</v>
      </c>
      <c r="P5" s="83">
        <v>-2800</v>
      </c>
      <c r="Q5" s="84">
        <v>-860</v>
      </c>
      <c r="R5" s="71"/>
    </row>
    <row r="6" spans="1:18" x14ac:dyDescent="0.25">
      <c r="A6" s="71"/>
      <c r="B6" s="85"/>
      <c r="C6" s="73" t="s">
        <v>64</v>
      </c>
      <c r="D6" s="73" t="s">
        <v>65</v>
      </c>
      <c r="E6" s="71"/>
      <c r="F6" s="71"/>
      <c r="G6" s="71"/>
      <c r="H6" s="71"/>
      <c r="I6" s="71"/>
      <c r="J6" s="71"/>
      <c r="K6" s="71"/>
      <c r="L6" s="71"/>
      <c r="M6" s="71"/>
      <c r="N6" s="82">
        <v>1300</v>
      </c>
      <c r="O6" s="83">
        <v>-2290</v>
      </c>
      <c r="P6" s="83">
        <v>-1700</v>
      </c>
      <c r="Q6" s="84">
        <v>-590</v>
      </c>
      <c r="R6" s="71"/>
    </row>
    <row r="7" spans="1:18" x14ac:dyDescent="0.25">
      <c r="A7" s="71"/>
      <c r="B7" s="153" t="s">
        <v>45</v>
      </c>
      <c r="C7" s="76">
        <v>20100</v>
      </c>
      <c r="D7" s="76">
        <v>16000</v>
      </c>
      <c r="E7" s="71"/>
      <c r="F7" s="71"/>
      <c r="G7" s="71"/>
      <c r="H7" s="71"/>
      <c r="I7" s="71"/>
      <c r="J7" s="71"/>
      <c r="K7" s="71"/>
      <c r="L7" s="71"/>
      <c r="M7" s="71"/>
      <c r="N7" s="82">
        <v>1400</v>
      </c>
      <c r="O7" s="83">
        <v>-920</v>
      </c>
      <c r="P7" s="83">
        <v>-600</v>
      </c>
      <c r="Q7" s="84">
        <v>-320</v>
      </c>
      <c r="R7" s="71"/>
    </row>
    <row r="8" spans="1:18" x14ac:dyDescent="0.25">
      <c r="A8" s="71"/>
      <c r="B8" s="153" t="s">
        <v>46</v>
      </c>
      <c r="C8" s="86">
        <v>16.3</v>
      </c>
      <c r="D8" s="86">
        <v>19</v>
      </c>
      <c r="E8" s="87"/>
      <c r="F8" s="71"/>
      <c r="G8" s="71"/>
      <c r="H8" s="71"/>
      <c r="I8" s="71"/>
      <c r="J8" s="71"/>
      <c r="K8" s="71"/>
      <c r="L8" s="71"/>
      <c r="M8" s="71"/>
      <c r="N8" s="82">
        <v>1500</v>
      </c>
      <c r="O8" s="83">
        <v>450</v>
      </c>
      <c r="P8" s="83">
        <v>500</v>
      </c>
      <c r="Q8" s="84">
        <v>-50</v>
      </c>
      <c r="R8" s="71"/>
    </row>
    <row r="9" spans="1:18" x14ac:dyDescent="0.25">
      <c r="A9" s="71"/>
      <c r="B9" s="153" t="s">
        <v>47</v>
      </c>
      <c r="C9" s="76">
        <f>C7+C8*D2</f>
        <v>52700</v>
      </c>
      <c r="D9" s="76">
        <f>D7+D8*D2</f>
        <v>54000</v>
      </c>
      <c r="E9" s="71"/>
      <c r="F9" s="71"/>
      <c r="G9" s="71"/>
      <c r="H9" s="71"/>
      <c r="I9" s="71"/>
      <c r="J9" s="71"/>
      <c r="K9" s="71"/>
      <c r="L9" s="71"/>
      <c r="M9" s="71"/>
      <c r="N9" s="82">
        <v>1600</v>
      </c>
      <c r="O9" s="83">
        <v>1820</v>
      </c>
      <c r="P9" s="83">
        <v>1600</v>
      </c>
      <c r="Q9" s="84">
        <v>220</v>
      </c>
      <c r="R9" s="71"/>
    </row>
    <row r="10" spans="1:18" x14ac:dyDescent="0.25">
      <c r="A10" s="71"/>
      <c r="B10" s="154" t="s">
        <v>48</v>
      </c>
      <c r="C10" s="80">
        <f>(D3-C8)*D2</f>
        <v>27400</v>
      </c>
      <c r="D10" s="80">
        <f>(D3-D8)*D2</f>
        <v>22000</v>
      </c>
      <c r="E10" s="71"/>
      <c r="F10" s="71"/>
      <c r="G10" s="71"/>
      <c r="H10" s="71"/>
      <c r="I10" s="71"/>
      <c r="J10" s="71"/>
      <c r="K10" s="71"/>
      <c r="L10" s="71"/>
      <c r="M10" s="71"/>
      <c r="N10" s="82">
        <v>1700</v>
      </c>
      <c r="O10" s="83">
        <v>3190</v>
      </c>
      <c r="P10" s="83">
        <v>2700</v>
      </c>
      <c r="Q10" s="84">
        <v>490</v>
      </c>
      <c r="R10" s="71"/>
    </row>
    <row r="11" spans="1:18" ht="15" thickBot="1" x14ac:dyDescent="0.3">
      <c r="A11" s="71"/>
      <c r="B11" s="155" t="s">
        <v>49</v>
      </c>
      <c r="C11" s="88">
        <f>C10-C7</f>
        <v>7300</v>
      </c>
      <c r="D11" s="88">
        <f>D10-D7</f>
        <v>6000</v>
      </c>
      <c r="E11" s="71"/>
      <c r="F11" s="71"/>
      <c r="G11" s="71"/>
      <c r="H11" s="71"/>
      <c r="I11" s="71"/>
      <c r="J11" s="71"/>
      <c r="K11" s="71"/>
      <c r="L11" s="71"/>
      <c r="M11" s="71"/>
      <c r="N11" s="82">
        <v>1800</v>
      </c>
      <c r="O11" s="83">
        <v>4560</v>
      </c>
      <c r="P11" s="83">
        <v>3800</v>
      </c>
      <c r="Q11" s="84">
        <v>760</v>
      </c>
      <c r="R11" s="71"/>
    </row>
    <row r="12" spans="1:18" ht="30" thickTop="1" thickBot="1" x14ac:dyDescent="0.3">
      <c r="A12" s="71"/>
      <c r="B12" s="127" t="s">
        <v>50</v>
      </c>
      <c r="C12" s="89">
        <f>C7/(D3-C8)</f>
        <v>1467.1532846715329</v>
      </c>
      <c r="D12" s="89">
        <f>D7/(D3-D8)</f>
        <v>1454.5454545454545</v>
      </c>
      <c r="E12" s="71"/>
      <c r="F12" s="71"/>
      <c r="G12" s="71"/>
      <c r="H12" s="71"/>
      <c r="I12" s="71"/>
      <c r="J12" s="71"/>
      <c r="K12" s="71"/>
      <c r="L12" s="71"/>
      <c r="M12" s="71"/>
      <c r="N12" s="82">
        <v>1900</v>
      </c>
      <c r="O12" s="83">
        <v>5930</v>
      </c>
      <c r="P12" s="83">
        <v>4900</v>
      </c>
      <c r="Q12" s="84">
        <v>1030</v>
      </c>
      <c r="R12" s="71"/>
    </row>
    <row r="13" spans="1:18" ht="15" thickTop="1" x14ac:dyDescent="0.25">
      <c r="A13" s="71"/>
      <c r="B13" s="71"/>
      <c r="C13" s="71"/>
      <c r="D13" s="71"/>
      <c r="E13" s="71"/>
      <c r="F13" s="71"/>
      <c r="G13" s="71"/>
      <c r="H13" s="71"/>
      <c r="I13" s="71"/>
      <c r="J13" s="71"/>
      <c r="K13" s="71"/>
      <c r="L13" s="71"/>
      <c r="M13" s="71"/>
      <c r="N13" s="82">
        <v>2000</v>
      </c>
      <c r="O13" s="83">
        <v>7300</v>
      </c>
      <c r="P13" s="83">
        <v>6000</v>
      </c>
      <c r="Q13" s="84">
        <v>1300</v>
      </c>
      <c r="R13" s="71"/>
    </row>
    <row r="14" spans="1:18" x14ac:dyDescent="0.25">
      <c r="A14" s="71"/>
      <c r="B14" s="156" t="s">
        <v>51</v>
      </c>
      <c r="C14" s="157"/>
      <c r="D14" s="86">
        <f>(C7-D7)/(D8-C8)</f>
        <v>1518.5185185185189</v>
      </c>
      <c r="E14" s="71"/>
      <c r="F14" s="71"/>
      <c r="G14" s="71"/>
      <c r="H14" s="71"/>
      <c r="I14" s="71"/>
      <c r="J14" s="71"/>
      <c r="K14" s="71"/>
      <c r="L14" s="71"/>
      <c r="M14" s="71"/>
      <c r="N14" s="82">
        <v>2100</v>
      </c>
      <c r="O14" s="83">
        <v>8670</v>
      </c>
      <c r="P14" s="83">
        <v>7100</v>
      </c>
      <c r="Q14" s="84">
        <v>1570</v>
      </c>
      <c r="R14" s="71"/>
    </row>
    <row r="15" spans="1:18" ht="27.75" customHeight="1" x14ac:dyDescent="0.25">
      <c r="A15" s="71"/>
      <c r="B15" s="164" t="s">
        <v>52</v>
      </c>
      <c r="C15" s="165"/>
      <c r="D15" s="90">
        <f>O27</f>
        <v>703.7</v>
      </c>
      <c r="E15" s="71"/>
      <c r="F15" s="71"/>
      <c r="G15" s="71"/>
      <c r="H15" s="71"/>
      <c r="I15" s="71"/>
      <c r="J15" s="71"/>
      <c r="K15" s="71"/>
      <c r="L15" s="71"/>
      <c r="M15" s="71"/>
      <c r="N15" s="82">
        <v>2200</v>
      </c>
      <c r="O15" s="83">
        <v>10040</v>
      </c>
      <c r="P15" s="83">
        <v>8200</v>
      </c>
      <c r="Q15" s="84">
        <v>1840</v>
      </c>
      <c r="R15" s="71"/>
    </row>
    <row r="16" spans="1:18" x14ac:dyDescent="0.25">
      <c r="A16" s="71"/>
      <c r="B16" s="71"/>
      <c r="C16" s="71"/>
      <c r="D16" s="71"/>
      <c r="E16" s="71"/>
      <c r="F16" s="71"/>
      <c r="G16" s="71"/>
      <c r="H16" s="71"/>
      <c r="I16" s="71"/>
      <c r="J16" s="71"/>
      <c r="K16" s="71"/>
      <c r="L16" s="71"/>
      <c r="M16" s="71"/>
      <c r="N16" s="82">
        <v>2300</v>
      </c>
      <c r="O16" s="83">
        <v>11410</v>
      </c>
      <c r="P16" s="83">
        <v>9300</v>
      </c>
      <c r="Q16" s="84">
        <v>2110</v>
      </c>
      <c r="R16" s="71"/>
    </row>
    <row r="17" spans="1:18" x14ac:dyDescent="0.25">
      <c r="A17" s="71"/>
      <c r="B17" s="74" t="s">
        <v>53</v>
      </c>
      <c r="C17" s="75"/>
      <c r="D17" s="91" t="str">
        <f>IF(C12&gt;D12,"工厂A","工厂B")</f>
        <v>工厂A</v>
      </c>
      <c r="E17" s="71"/>
      <c r="F17" s="71"/>
      <c r="G17" s="71"/>
      <c r="H17" s="71"/>
      <c r="I17" s="71"/>
      <c r="J17" s="71"/>
      <c r="K17" s="71"/>
      <c r="L17" s="71"/>
      <c r="M17" s="71"/>
      <c r="N17" s="82">
        <v>2400</v>
      </c>
      <c r="O17" s="83">
        <v>12780</v>
      </c>
      <c r="P17" s="83">
        <v>10400</v>
      </c>
      <c r="Q17" s="84">
        <v>2380</v>
      </c>
      <c r="R17" s="71"/>
    </row>
    <row r="18" spans="1:18" x14ac:dyDescent="0.25">
      <c r="A18" s="71"/>
      <c r="B18" s="71"/>
      <c r="C18" s="71"/>
      <c r="D18" s="71"/>
      <c r="E18" s="71"/>
      <c r="F18" s="71"/>
      <c r="G18" s="71"/>
      <c r="H18" s="71"/>
      <c r="I18" s="71"/>
      <c r="J18" s="71"/>
      <c r="K18" s="71"/>
      <c r="L18" s="71"/>
      <c r="M18" s="71"/>
      <c r="N18" s="82">
        <v>2500</v>
      </c>
      <c r="O18" s="83">
        <v>14150</v>
      </c>
      <c r="P18" s="83">
        <v>11500</v>
      </c>
      <c r="Q18" s="84">
        <v>2650</v>
      </c>
      <c r="R18" s="71"/>
    </row>
    <row r="19" spans="1:18" x14ac:dyDescent="0.25">
      <c r="A19" s="71"/>
      <c r="B19" s="71"/>
      <c r="C19" s="71"/>
      <c r="D19" s="71"/>
      <c r="E19" s="71"/>
      <c r="F19" s="71"/>
      <c r="G19" s="71"/>
      <c r="H19" s="71"/>
      <c r="I19" s="71"/>
      <c r="J19" s="71"/>
      <c r="K19" s="71"/>
      <c r="L19" s="71"/>
      <c r="M19" s="71"/>
      <c r="N19" s="82">
        <v>2600</v>
      </c>
      <c r="O19" s="83">
        <v>15520</v>
      </c>
      <c r="P19" s="83">
        <v>12600</v>
      </c>
      <c r="Q19" s="84">
        <v>2920</v>
      </c>
      <c r="R19" s="71"/>
    </row>
    <row r="20" spans="1:18" x14ac:dyDescent="0.25">
      <c r="A20" s="71"/>
      <c r="B20" s="92" t="s">
        <v>78</v>
      </c>
      <c r="C20" s="71"/>
      <c r="D20" s="71"/>
      <c r="E20" s="71"/>
      <c r="F20" s="71"/>
      <c r="G20" s="71"/>
      <c r="H20" s="71"/>
      <c r="I20" s="71"/>
      <c r="J20" s="71"/>
      <c r="K20" s="71"/>
      <c r="L20" s="71"/>
      <c r="M20" s="71"/>
      <c r="N20" s="82">
        <v>2700</v>
      </c>
      <c r="O20" s="83">
        <v>16890</v>
      </c>
      <c r="P20" s="83">
        <v>13700</v>
      </c>
      <c r="Q20" s="84">
        <v>3190</v>
      </c>
      <c r="R20" s="71"/>
    </row>
    <row r="21" spans="1:18" x14ac:dyDescent="0.25">
      <c r="A21" s="71"/>
      <c r="B21" s="71"/>
      <c r="C21" s="71"/>
      <c r="D21" s="71"/>
      <c r="E21" s="71"/>
      <c r="F21" s="71"/>
      <c r="G21" s="71"/>
      <c r="H21" s="71"/>
      <c r="I21" s="71"/>
      <c r="J21" s="71"/>
      <c r="K21" s="71"/>
      <c r="L21" s="71"/>
      <c r="M21" s="71"/>
      <c r="N21" s="82">
        <v>2800</v>
      </c>
      <c r="O21" s="83">
        <v>18260</v>
      </c>
      <c r="P21" s="83">
        <v>14800</v>
      </c>
      <c r="Q21" s="84">
        <v>3460</v>
      </c>
      <c r="R21" s="71"/>
    </row>
    <row r="22" spans="1:18" x14ac:dyDescent="0.25">
      <c r="A22" s="71"/>
      <c r="B22" s="92" t="s">
        <v>79</v>
      </c>
      <c r="C22" s="71"/>
      <c r="D22" s="71"/>
      <c r="E22" s="71"/>
      <c r="F22" s="71"/>
      <c r="G22" s="71"/>
      <c r="H22" s="71"/>
      <c r="I22" s="71"/>
      <c r="J22" s="71"/>
      <c r="K22" s="71"/>
      <c r="L22" s="71"/>
      <c r="M22" s="71"/>
      <c r="N22" s="82">
        <v>2900</v>
      </c>
      <c r="O22" s="83">
        <v>19630</v>
      </c>
      <c r="P22" s="83">
        <v>15900</v>
      </c>
      <c r="Q22" s="84">
        <v>3730</v>
      </c>
      <c r="R22" s="71"/>
    </row>
    <row r="23" spans="1:18" x14ac:dyDescent="0.25">
      <c r="A23" s="71"/>
      <c r="B23" s="71"/>
      <c r="C23" s="71"/>
      <c r="D23" s="71"/>
      <c r="E23" s="71"/>
      <c r="F23" s="71"/>
      <c r="G23" s="71"/>
      <c r="H23" s="71"/>
      <c r="I23" s="71"/>
      <c r="J23" s="71"/>
      <c r="K23" s="71"/>
      <c r="L23" s="71"/>
      <c r="M23" s="71"/>
      <c r="N23" s="93">
        <v>3000</v>
      </c>
      <c r="O23" s="94">
        <v>21000</v>
      </c>
      <c r="P23" s="94">
        <v>17000</v>
      </c>
      <c r="Q23" s="95">
        <v>4000</v>
      </c>
      <c r="R23" s="71"/>
    </row>
    <row r="24" spans="1:18" x14ac:dyDescent="0.25">
      <c r="A24" s="71"/>
      <c r="B24" s="71"/>
      <c r="C24" s="71"/>
      <c r="D24" s="71" t="s">
        <v>82</v>
      </c>
      <c r="E24" s="71"/>
      <c r="F24" s="71"/>
      <c r="G24" s="71"/>
      <c r="H24" s="71"/>
      <c r="I24" s="71"/>
      <c r="J24" s="71"/>
      <c r="K24" s="71"/>
      <c r="L24" s="71"/>
      <c r="M24" s="71"/>
      <c r="N24" s="72"/>
      <c r="O24" s="72"/>
      <c r="P24" s="72"/>
      <c r="Q24" s="72"/>
      <c r="R24" s="71"/>
    </row>
    <row r="25" spans="1:18" x14ac:dyDescent="0.25">
      <c r="A25" s="71"/>
      <c r="B25" s="71"/>
      <c r="C25" s="71"/>
      <c r="D25" s="71"/>
      <c r="E25" s="71"/>
      <c r="F25" s="71"/>
      <c r="G25" s="71"/>
      <c r="H25" s="71"/>
      <c r="I25" s="71"/>
      <c r="J25" s="71"/>
      <c r="K25" s="71"/>
      <c r="L25" s="71"/>
      <c r="M25" s="71"/>
      <c r="N25" s="71" t="s">
        <v>54</v>
      </c>
      <c r="O25" s="71"/>
      <c r="P25" s="71"/>
      <c r="Q25" s="71"/>
      <c r="R25" s="71"/>
    </row>
    <row r="26" spans="1:18" x14ac:dyDescent="0.25">
      <c r="A26" s="71"/>
      <c r="B26" s="71"/>
      <c r="C26" s="71"/>
      <c r="D26" s="71"/>
      <c r="E26" s="71"/>
      <c r="F26" s="71"/>
      <c r="G26" s="71"/>
      <c r="H26" s="71"/>
      <c r="I26" s="71"/>
      <c r="J26" s="71"/>
      <c r="K26" s="71"/>
      <c r="L26" s="71"/>
      <c r="M26" s="71"/>
      <c r="N26" s="76">
        <v>1500</v>
      </c>
      <c r="O26" s="76">
        <v>450</v>
      </c>
      <c r="P26" s="76">
        <v>500</v>
      </c>
      <c r="Q26" s="76">
        <v>-50</v>
      </c>
      <c r="R26" s="71"/>
    </row>
    <row r="27" spans="1:18" ht="15.6" x14ac:dyDescent="0.25">
      <c r="A27" s="71"/>
      <c r="B27" s="71"/>
      <c r="C27" s="71"/>
      <c r="D27" s="71"/>
      <c r="E27" s="71"/>
      <c r="F27" s="71"/>
      <c r="G27" s="71"/>
      <c r="H27" s="71"/>
      <c r="I27" s="71"/>
      <c r="J27" s="71"/>
      <c r="K27" s="71"/>
      <c r="L27" s="71"/>
      <c r="M27" s="71"/>
      <c r="N27" s="86">
        <v>1518.5</v>
      </c>
      <c r="O27" s="86">
        <v>703.7</v>
      </c>
      <c r="P27" s="86">
        <v>703.7</v>
      </c>
      <c r="Q27" s="76">
        <v>2</v>
      </c>
      <c r="R27" s="96"/>
    </row>
    <row r="28" spans="1:18" ht="15.6" x14ac:dyDescent="0.25">
      <c r="A28" s="71"/>
      <c r="B28" s="71"/>
      <c r="C28" s="71"/>
      <c r="D28" s="71"/>
      <c r="E28" s="71"/>
      <c r="F28" s="71"/>
      <c r="G28" s="71"/>
      <c r="H28" s="71"/>
      <c r="I28" s="71"/>
      <c r="J28" s="71"/>
      <c r="K28" s="71"/>
      <c r="L28" s="71"/>
      <c r="M28" s="71"/>
      <c r="N28" s="76">
        <v>1600</v>
      </c>
      <c r="O28" s="76">
        <v>1820</v>
      </c>
      <c r="P28" s="76">
        <v>1600</v>
      </c>
      <c r="Q28" s="76">
        <v>200</v>
      </c>
      <c r="R28" s="96"/>
    </row>
    <row r="29" spans="1:18" ht="15.6" x14ac:dyDescent="0.25">
      <c r="A29" s="71"/>
      <c r="B29" s="71"/>
      <c r="C29" s="71"/>
      <c r="D29" s="71"/>
      <c r="E29" s="71"/>
      <c r="F29" s="71"/>
      <c r="G29" s="71"/>
      <c r="H29" s="71"/>
      <c r="I29" s="71"/>
      <c r="J29" s="71"/>
      <c r="K29" s="71"/>
      <c r="L29" s="71"/>
      <c r="M29" s="71"/>
      <c r="N29" s="71"/>
      <c r="O29" s="71"/>
      <c r="P29" s="71"/>
      <c r="Q29" s="71"/>
      <c r="R29" s="96"/>
    </row>
  </sheetData>
  <mergeCells count="1">
    <mergeCell ref="B15:C15"/>
  </mergeCells>
  <phoneticPr fontId="3" type="noConversion"/>
  <printOptions headings="1"/>
  <pageMargins left="0.75" right="0.75" top="1" bottom="1" header="0.5"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42" r:id="rId4" name="Spinner 2">
              <controlPr defaultSize="0" autoPict="0">
                <anchor moveWithCells="1" sizeWithCells="1">
                  <from>
                    <xdr:col>2</xdr:col>
                    <xdr:colOff>266700</xdr:colOff>
                    <xdr:row>57</xdr:row>
                    <xdr:rowOff>45720</xdr:rowOff>
                  </from>
                  <to>
                    <xdr:col>2</xdr:col>
                    <xdr:colOff>441960</xdr:colOff>
                    <xdr:row>58</xdr:row>
                    <xdr:rowOff>38100</xdr:rowOff>
                  </to>
                </anchor>
              </controlPr>
            </control>
          </mc:Choice>
        </mc:AlternateContent>
        <mc:AlternateContent xmlns:mc="http://schemas.openxmlformats.org/markup-compatibility/2006">
          <mc:Choice Requires="x14">
            <control shapeId="10243" r:id="rId5" name="Spinner 3">
              <controlPr defaultSize="0" autoPict="0">
                <anchor moveWithCells="1" sizeWithCells="1">
                  <from>
                    <xdr:col>3</xdr:col>
                    <xdr:colOff>15240</xdr:colOff>
                    <xdr:row>3</xdr:row>
                    <xdr:rowOff>7620</xdr:rowOff>
                  </from>
                  <to>
                    <xdr:col>3</xdr:col>
                    <xdr:colOff>251460</xdr:colOff>
                    <xdr:row>4</xdr:row>
                    <xdr:rowOff>7620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Q22"/>
  <sheetViews>
    <sheetView showGridLines="0" topLeftCell="A6" workbookViewId="0">
      <selection activeCell="E13" sqref="E13"/>
    </sheetView>
  </sheetViews>
  <sheetFormatPr defaultRowHeight="14.4" x14ac:dyDescent="0.25"/>
  <cols>
    <col min="1" max="1" width="2.21875" style="1" customWidth="1"/>
    <col min="2" max="2" width="20.21875" style="1" customWidth="1"/>
    <col min="3" max="3" width="7" style="1" customWidth="1"/>
    <col min="4" max="4" width="2.21875" style="1" customWidth="1"/>
    <col min="5" max="5" width="11.77734375" style="1" customWidth="1"/>
    <col min="6" max="6" width="7.6640625" style="1" customWidth="1"/>
    <col min="7" max="7" width="2" style="1" customWidth="1"/>
    <col min="8" max="8" width="5.77734375" style="1" customWidth="1"/>
    <col min="9" max="13" width="6.44140625" style="1" bestFit="1" customWidth="1"/>
    <col min="14" max="16" width="7.44140625" style="1" bestFit="1" customWidth="1"/>
    <col min="17" max="17" width="11" style="1" bestFit="1" customWidth="1"/>
    <col min="18" max="18" width="2" style="1" customWidth="1"/>
    <col min="19" max="257" width="9" style="1"/>
    <col min="258" max="258" width="20.21875" style="1" customWidth="1"/>
    <col min="259" max="259" width="7" style="1" customWidth="1"/>
    <col min="260" max="260" width="1.44140625" style="1" customWidth="1"/>
    <col min="261" max="261" width="11.77734375" style="1" customWidth="1"/>
    <col min="262" max="262" width="7.6640625" style="1" customWidth="1"/>
    <col min="263" max="263" width="2.88671875" style="1" customWidth="1"/>
    <col min="264" max="264" width="5.77734375" style="1" customWidth="1"/>
    <col min="265" max="269" width="6.21875" style="1" customWidth="1"/>
    <col min="270" max="270" width="7" style="1" customWidth="1"/>
    <col min="271" max="271" width="7.21875" style="1" customWidth="1"/>
    <col min="272" max="272" width="7.6640625" style="1" customWidth="1"/>
    <col min="273" max="273" width="9" style="1"/>
    <col min="274" max="274" width="2.6640625" style="1" customWidth="1"/>
    <col min="275" max="513" width="9" style="1"/>
    <col min="514" max="514" width="20.21875" style="1" customWidth="1"/>
    <col min="515" max="515" width="7" style="1" customWidth="1"/>
    <col min="516" max="516" width="1.44140625" style="1" customWidth="1"/>
    <col min="517" max="517" width="11.77734375" style="1" customWidth="1"/>
    <col min="518" max="518" width="7.6640625" style="1" customWidth="1"/>
    <col min="519" max="519" width="2.88671875" style="1" customWidth="1"/>
    <col min="520" max="520" width="5.77734375" style="1" customWidth="1"/>
    <col min="521" max="525" width="6.21875" style="1" customWidth="1"/>
    <col min="526" max="526" width="7" style="1" customWidth="1"/>
    <col min="527" max="527" width="7.21875" style="1" customWidth="1"/>
    <col min="528" max="528" width="7.6640625" style="1" customWidth="1"/>
    <col min="529" max="529" width="9" style="1"/>
    <col min="530" max="530" width="2.6640625" style="1" customWidth="1"/>
    <col min="531" max="769" width="9" style="1"/>
    <col min="770" max="770" width="20.21875" style="1" customWidth="1"/>
    <col min="771" max="771" width="7" style="1" customWidth="1"/>
    <col min="772" max="772" width="1.44140625" style="1" customWidth="1"/>
    <col min="773" max="773" width="11.77734375" style="1" customWidth="1"/>
    <col min="774" max="774" width="7.6640625" style="1" customWidth="1"/>
    <col min="775" max="775" width="2.88671875" style="1" customWidth="1"/>
    <col min="776" max="776" width="5.77734375" style="1" customWidth="1"/>
    <col min="777" max="781" width="6.21875" style="1" customWidth="1"/>
    <col min="782" max="782" width="7" style="1" customWidth="1"/>
    <col min="783" max="783" width="7.21875" style="1" customWidth="1"/>
    <col min="784" max="784" width="7.6640625" style="1" customWidth="1"/>
    <col min="785" max="785" width="9" style="1"/>
    <col min="786" max="786" width="2.6640625" style="1" customWidth="1"/>
    <col min="787" max="1025" width="9" style="1"/>
    <col min="1026" max="1026" width="20.21875" style="1" customWidth="1"/>
    <col min="1027" max="1027" width="7" style="1" customWidth="1"/>
    <col min="1028" max="1028" width="1.44140625" style="1" customWidth="1"/>
    <col min="1029" max="1029" width="11.77734375" style="1" customWidth="1"/>
    <col min="1030" max="1030" width="7.6640625" style="1" customWidth="1"/>
    <col min="1031" max="1031" width="2.88671875" style="1" customWidth="1"/>
    <col min="1032" max="1032" width="5.77734375" style="1" customWidth="1"/>
    <col min="1033" max="1037" width="6.21875" style="1" customWidth="1"/>
    <col min="1038" max="1038" width="7" style="1" customWidth="1"/>
    <col min="1039" max="1039" width="7.21875" style="1" customWidth="1"/>
    <col min="1040" max="1040" width="7.6640625" style="1" customWidth="1"/>
    <col min="1041" max="1041" width="9" style="1"/>
    <col min="1042" max="1042" width="2.6640625" style="1" customWidth="1"/>
    <col min="1043" max="1281" width="9" style="1"/>
    <col min="1282" max="1282" width="20.21875" style="1" customWidth="1"/>
    <col min="1283" max="1283" width="7" style="1" customWidth="1"/>
    <col min="1284" max="1284" width="1.44140625" style="1" customWidth="1"/>
    <col min="1285" max="1285" width="11.77734375" style="1" customWidth="1"/>
    <col min="1286" max="1286" width="7.6640625" style="1" customWidth="1"/>
    <col min="1287" max="1287" width="2.88671875" style="1" customWidth="1"/>
    <col min="1288" max="1288" width="5.77734375" style="1" customWidth="1"/>
    <col min="1289" max="1293" width="6.21875" style="1" customWidth="1"/>
    <col min="1294" max="1294" width="7" style="1" customWidth="1"/>
    <col min="1295" max="1295" width="7.21875" style="1" customWidth="1"/>
    <col min="1296" max="1296" width="7.6640625" style="1" customWidth="1"/>
    <col min="1297" max="1297" width="9" style="1"/>
    <col min="1298" max="1298" width="2.6640625" style="1" customWidth="1"/>
    <col min="1299" max="1537" width="9" style="1"/>
    <col min="1538" max="1538" width="20.21875" style="1" customWidth="1"/>
    <col min="1539" max="1539" width="7" style="1" customWidth="1"/>
    <col min="1540" max="1540" width="1.44140625" style="1" customWidth="1"/>
    <col min="1541" max="1541" width="11.77734375" style="1" customWidth="1"/>
    <col min="1542" max="1542" width="7.6640625" style="1" customWidth="1"/>
    <col min="1543" max="1543" width="2.88671875" style="1" customWidth="1"/>
    <col min="1544" max="1544" width="5.77734375" style="1" customWidth="1"/>
    <col min="1545" max="1549" width="6.21875" style="1" customWidth="1"/>
    <col min="1550" max="1550" width="7" style="1" customWidth="1"/>
    <col min="1551" max="1551" width="7.21875" style="1" customWidth="1"/>
    <col min="1552" max="1552" width="7.6640625" style="1" customWidth="1"/>
    <col min="1553" max="1553" width="9" style="1"/>
    <col min="1554" max="1554" width="2.6640625" style="1" customWidth="1"/>
    <col min="1555" max="1793" width="9" style="1"/>
    <col min="1794" max="1794" width="20.21875" style="1" customWidth="1"/>
    <col min="1795" max="1795" width="7" style="1" customWidth="1"/>
    <col min="1796" max="1796" width="1.44140625" style="1" customWidth="1"/>
    <col min="1797" max="1797" width="11.77734375" style="1" customWidth="1"/>
    <col min="1798" max="1798" width="7.6640625" style="1" customWidth="1"/>
    <col min="1799" max="1799" width="2.88671875" style="1" customWidth="1"/>
    <col min="1800" max="1800" width="5.77734375" style="1" customWidth="1"/>
    <col min="1801" max="1805" width="6.21875" style="1" customWidth="1"/>
    <col min="1806" max="1806" width="7" style="1" customWidth="1"/>
    <col min="1807" max="1807" width="7.21875" style="1" customWidth="1"/>
    <col min="1808" max="1808" width="7.6640625" style="1" customWidth="1"/>
    <col min="1809" max="1809" width="9" style="1"/>
    <col min="1810" max="1810" width="2.6640625" style="1" customWidth="1"/>
    <col min="1811" max="2049" width="9" style="1"/>
    <col min="2050" max="2050" width="20.21875" style="1" customWidth="1"/>
    <col min="2051" max="2051" width="7" style="1" customWidth="1"/>
    <col min="2052" max="2052" width="1.44140625" style="1" customWidth="1"/>
    <col min="2053" max="2053" width="11.77734375" style="1" customWidth="1"/>
    <col min="2054" max="2054" width="7.6640625" style="1" customWidth="1"/>
    <col min="2055" max="2055" width="2.88671875" style="1" customWidth="1"/>
    <col min="2056" max="2056" width="5.77734375" style="1" customWidth="1"/>
    <col min="2057" max="2061" width="6.21875" style="1" customWidth="1"/>
    <col min="2062" max="2062" width="7" style="1" customWidth="1"/>
    <col min="2063" max="2063" width="7.21875" style="1" customWidth="1"/>
    <col min="2064" max="2064" width="7.6640625" style="1" customWidth="1"/>
    <col min="2065" max="2065" width="9" style="1"/>
    <col min="2066" max="2066" width="2.6640625" style="1" customWidth="1"/>
    <col min="2067" max="2305" width="9" style="1"/>
    <col min="2306" max="2306" width="20.21875" style="1" customWidth="1"/>
    <col min="2307" max="2307" width="7" style="1" customWidth="1"/>
    <col min="2308" max="2308" width="1.44140625" style="1" customWidth="1"/>
    <col min="2309" max="2309" width="11.77734375" style="1" customWidth="1"/>
    <col min="2310" max="2310" width="7.6640625" style="1" customWidth="1"/>
    <col min="2311" max="2311" width="2.88671875" style="1" customWidth="1"/>
    <col min="2312" max="2312" width="5.77734375" style="1" customWidth="1"/>
    <col min="2313" max="2317" width="6.21875" style="1" customWidth="1"/>
    <col min="2318" max="2318" width="7" style="1" customWidth="1"/>
    <col min="2319" max="2319" width="7.21875" style="1" customWidth="1"/>
    <col min="2320" max="2320" width="7.6640625" style="1" customWidth="1"/>
    <col min="2321" max="2321" width="9" style="1"/>
    <col min="2322" max="2322" width="2.6640625" style="1" customWidth="1"/>
    <col min="2323" max="2561" width="9" style="1"/>
    <col min="2562" max="2562" width="20.21875" style="1" customWidth="1"/>
    <col min="2563" max="2563" width="7" style="1" customWidth="1"/>
    <col min="2564" max="2564" width="1.44140625" style="1" customWidth="1"/>
    <col min="2565" max="2565" width="11.77734375" style="1" customWidth="1"/>
    <col min="2566" max="2566" width="7.6640625" style="1" customWidth="1"/>
    <col min="2567" max="2567" width="2.88671875" style="1" customWidth="1"/>
    <col min="2568" max="2568" width="5.77734375" style="1" customWidth="1"/>
    <col min="2569" max="2573" width="6.21875" style="1" customWidth="1"/>
    <col min="2574" max="2574" width="7" style="1" customWidth="1"/>
    <col min="2575" max="2575" width="7.21875" style="1" customWidth="1"/>
    <col min="2576" max="2576" width="7.6640625" style="1" customWidth="1"/>
    <col min="2577" max="2577" width="9" style="1"/>
    <col min="2578" max="2578" width="2.6640625" style="1" customWidth="1"/>
    <col min="2579" max="2817" width="9" style="1"/>
    <col min="2818" max="2818" width="20.21875" style="1" customWidth="1"/>
    <col min="2819" max="2819" width="7" style="1" customWidth="1"/>
    <col min="2820" max="2820" width="1.44140625" style="1" customWidth="1"/>
    <col min="2821" max="2821" width="11.77734375" style="1" customWidth="1"/>
    <col min="2822" max="2822" width="7.6640625" style="1" customWidth="1"/>
    <col min="2823" max="2823" width="2.88671875" style="1" customWidth="1"/>
    <col min="2824" max="2824" width="5.77734375" style="1" customWidth="1"/>
    <col min="2825" max="2829" width="6.21875" style="1" customWidth="1"/>
    <col min="2830" max="2830" width="7" style="1" customWidth="1"/>
    <col min="2831" max="2831" width="7.21875" style="1" customWidth="1"/>
    <col min="2832" max="2832" width="7.6640625" style="1" customWidth="1"/>
    <col min="2833" max="2833" width="9" style="1"/>
    <col min="2834" max="2834" width="2.6640625" style="1" customWidth="1"/>
    <col min="2835" max="3073" width="9" style="1"/>
    <col min="3074" max="3074" width="20.21875" style="1" customWidth="1"/>
    <col min="3075" max="3075" width="7" style="1" customWidth="1"/>
    <col min="3076" max="3076" width="1.44140625" style="1" customWidth="1"/>
    <col min="3077" max="3077" width="11.77734375" style="1" customWidth="1"/>
    <col min="3078" max="3078" width="7.6640625" style="1" customWidth="1"/>
    <col min="3079" max="3079" width="2.88671875" style="1" customWidth="1"/>
    <col min="3080" max="3080" width="5.77734375" style="1" customWidth="1"/>
    <col min="3081" max="3085" width="6.21875" style="1" customWidth="1"/>
    <col min="3086" max="3086" width="7" style="1" customWidth="1"/>
    <col min="3087" max="3087" width="7.21875" style="1" customWidth="1"/>
    <col min="3088" max="3088" width="7.6640625" style="1" customWidth="1"/>
    <col min="3089" max="3089" width="9" style="1"/>
    <col min="3090" max="3090" width="2.6640625" style="1" customWidth="1"/>
    <col min="3091" max="3329" width="9" style="1"/>
    <col min="3330" max="3330" width="20.21875" style="1" customWidth="1"/>
    <col min="3331" max="3331" width="7" style="1" customWidth="1"/>
    <col min="3332" max="3332" width="1.44140625" style="1" customWidth="1"/>
    <col min="3333" max="3333" width="11.77734375" style="1" customWidth="1"/>
    <col min="3334" max="3334" width="7.6640625" style="1" customWidth="1"/>
    <col min="3335" max="3335" width="2.88671875" style="1" customWidth="1"/>
    <col min="3336" max="3336" width="5.77734375" style="1" customWidth="1"/>
    <col min="3337" max="3341" width="6.21875" style="1" customWidth="1"/>
    <col min="3342" max="3342" width="7" style="1" customWidth="1"/>
    <col min="3343" max="3343" width="7.21875" style="1" customWidth="1"/>
    <col min="3344" max="3344" width="7.6640625" style="1" customWidth="1"/>
    <col min="3345" max="3345" width="9" style="1"/>
    <col min="3346" max="3346" width="2.6640625" style="1" customWidth="1"/>
    <col min="3347" max="3585" width="9" style="1"/>
    <col min="3586" max="3586" width="20.21875" style="1" customWidth="1"/>
    <col min="3587" max="3587" width="7" style="1" customWidth="1"/>
    <col min="3588" max="3588" width="1.44140625" style="1" customWidth="1"/>
    <col min="3589" max="3589" width="11.77734375" style="1" customWidth="1"/>
    <col min="3590" max="3590" width="7.6640625" style="1" customWidth="1"/>
    <col min="3591" max="3591" width="2.88671875" style="1" customWidth="1"/>
    <col min="3592" max="3592" width="5.77734375" style="1" customWidth="1"/>
    <col min="3593" max="3597" width="6.21875" style="1" customWidth="1"/>
    <col min="3598" max="3598" width="7" style="1" customWidth="1"/>
    <col min="3599" max="3599" width="7.21875" style="1" customWidth="1"/>
    <col min="3600" max="3600" width="7.6640625" style="1" customWidth="1"/>
    <col min="3601" max="3601" width="9" style="1"/>
    <col min="3602" max="3602" width="2.6640625" style="1" customWidth="1"/>
    <col min="3603" max="3841" width="9" style="1"/>
    <col min="3842" max="3842" width="20.21875" style="1" customWidth="1"/>
    <col min="3843" max="3843" width="7" style="1" customWidth="1"/>
    <col min="3844" max="3844" width="1.44140625" style="1" customWidth="1"/>
    <col min="3845" max="3845" width="11.77734375" style="1" customWidth="1"/>
    <col min="3846" max="3846" width="7.6640625" style="1" customWidth="1"/>
    <col min="3847" max="3847" width="2.88671875" style="1" customWidth="1"/>
    <col min="3848" max="3848" width="5.77734375" style="1" customWidth="1"/>
    <col min="3849" max="3853" width="6.21875" style="1" customWidth="1"/>
    <col min="3854" max="3854" width="7" style="1" customWidth="1"/>
    <col min="3855" max="3855" width="7.21875" style="1" customWidth="1"/>
    <col min="3856" max="3856" width="7.6640625" style="1" customWidth="1"/>
    <col min="3857" max="3857" width="9" style="1"/>
    <col min="3858" max="3858" width="2.6640625" style="1" customWidth="1"/>
    <col min="3859" max="4097" width="9" style="1"/>
    <col min="4098" max="4098" width="20.21875" style="1" customWidth="1"/>
    <col min="4099" max="4099" width="7" style="1" customWidth="1"/>
    <col min="4100" max="4100" width="1.44140625" style="1" customWidth="1"/>
    <col min="4101" max="4101" width="11.77734375" style="1" customWidth="1"/>
    <col min="4102" max="4102" width="7.6640625" style="1" customWidth="1"/>
    <col min="4103" max="4103" width="2.88671875" style="1" customWidth="1"/>
    <col min="4104" max="4104" width="5.77734375" style="1" customWidth="1"/>
    <col min="4105" max="4109" width="6.21875" style="1" customWidth="1"/>
    <col min="4110" max="4110" width="7" style="1" customWidth="1"/>
    <col min="4111" max="4111" width="7.21875" style="1" customWidth="1"/>
    <col min="4112" max="4112" width="7.6640625" style="1" customWidth="1"/>
    <col min="4113" max="4113" width="9" style="1"/>
    <col min="4114" max="4114" width="2.6640625" style="1" customWidth="1"/>
    <col min="4115" max="4353" width="9" style="1"/>
    <col min="4354" max="4354" width="20.21875" style="1" customWidth="1"/>
    <col min="4355" max="4355" width="7" style="1" customWidth="1"/>
    <col min="4356" max="4356" width="1.44140625" style="1" customWidth="1"/>
    <col min="4357" max="4357" width="11.77734375" style="1" customWidth="1"/>
    <col min="4358" max="4358" width="7.6640625" style="1" customWidth="1"/>
    <col min="4359" max="4359" width="2.88671875" style="1" customWidth="1"/>
    <col min="4360" max="4360" width="5.77734375" style="1" customWidth="1"/>
    <col min="4361" max="4365" width="6.21875" style="1" customWidth="1"/>
    <col min="4366" max="4366" width="7" style="1" customWidth="1"/>
    <col min="4367" max="4367" width="7.21875" style="1" customWidth="1"/>
    <col min="4368" max="4368" width="7.6640625" style="1" customWidth="1"/>
    <col min="4369" max="4369" width="9" style="1"/>
    <col min="4370" max="4370" width="2.6640625" style="1" customWidth="1"/>
    <col min="4371" max="4609" width="9" style="1"/>
    <col min="4610" max="4610" width="20.21875" style="1" customWidth="1"/>
    <col min="4611" max="4611" width="7" style="1" customWidth="1"/>
    <col min="4612" max="4612" width="1.44140625" style="1" customWidth="1"/>
    <col min="4613" max="4613" width="11.77734375" style="1" customWidth="1"/>
    <col min="4614" max="4614" width="7.6640625" style="1" customWidth="1"/>
    <col min="4615" max="4615" width="2.88671875" style="1" customWidth="1"/>
    <col min="4616" max="4616" width="5.77734375" style="1" customWidth="1"/>
    <col min="4617" max="4621" width="6.21875" style="1" customWidth="1"/>
    <col min="4622" max="4622" width="7" style="1" customWidth="1"/>
    <col min="4623" max="4623" width="7.21875" style="1" customWidth="1"/>
    <col min="4624" max="4624" width="7.6640625" style="1" customWidth="1"/>
    <col min="4625" max="4625" width="9" style="1"/>
    <col min="4626" max="4626" width="2.6640625" style="1" customWidth="1"/>
    <col min="4627" max="4865" width="9" style="1"/>
    <col min="4866" max="4866" width="20.21875" style="1" customWidth="1"/>
    <col min="4867" max="4867" width="7" style="1" customWidth="1"/>
    <col min="4868" max="4868" width="1.44140625" style="1" customWidth="1"/>
    <col min="4869" max="4869" width="11.77734375" style="1" customWidth="1"/>
    <col min="4870" max="4870" width="7.6640625" style="1" customWidth="1"/>
    <col min="4871" max="4871" width="2.88671875" style="1" customWidth="1"/>
    <col min="4872" max="4872" width="5.77734375" style="1" customWidth="1"/>
    <col min="4873" max="4877" width="6.21875" style="1" customWidth="1"/>
    <col min="4878" max="4878" width="7" style="1" customWidth="1"/>
    <col min="4879" max="4879" width="7.21875" style="1" customWidth="1"/>
    <col min="4880" max="4880" width="7.6640625" style="1" customWidth="1"/>
    <col min="4881" max="4881" width="9" style="1"/>
    <col min="4882" max="4882" width="2.6640625" style="1" customWidth="1"/>
    <col min="4883" max="5121" width="9" style="1"/>
    <col min="5122" max="5122" width="20.21875" style="1" customWidth="1"/>
    <col min="5123" max="5123" width="7" style="1" customWidth="1"/>
    <col min="5124" max="5124" width="1.44140625" style="1" customWidth="1"/>
    <col min="5125" max="5125" width="11.77734375" style="1" customWidth="1"/>
    <col min="5126" max="5126" width="7.6640625" style="1" customWidth="1"/>
    <col min="5127" max="5127" width="2.88671875" style="1" customWidth="1"/>
    <col min="5128" max="5128" width="5.77734375" style="1" customWidth="1"/>
    <col min="5129" max="5133" width="6.21875" style="1" customWidth="1"/>
    <col min="5134" max="5134" width="7" style="1" customWidth="1"/>
    <col min="5135" max="5135" width="7.21875" style="1" customWidth="1"/>
    <col min="5136" max="5136" width="7.6640625" style="1" customWidth="1"/>
    <col min="5137" max="5137" width="9" style="1"/>
    <col min="5138" max="5138" width="2.6640625" style="1" customWidth="1"/>
    <col min="5139" max="5377" width="9" style="1"/>
    <col min="5378" max="5378" width="20.21875" style="1" customWidth="1"/>
    <col min="5379" max="5379" width="7" style="1" customWidth="1"/>
    <col min="5380" max="5380" width="1.44140625" style="1" customWidth="1"/>
    <col min="5381" max="5381" width="11.77734375" style="1" customWidth="1"/>
    <col min="5382" max="5382" width="7.6640625" style="1" customWidth="1"/>
    <col min="5383" max="5383" width="2.88671875" style="1" customWidth="1"/>
    <col min="5384" max="5384" width="5.77734375" style="1" customWidth="1"/>
    <col min="5385" max="5389" width="6.21875" style="1" customWidth="1"/>
    <col min="5390" max="5390" width="7" style="1" customWidth="1"/>
    <col min="5391" max="5391" width="7.21875" style="1" customWidth="1"/>
    <col min="5392" max="5392" width="7.6640625" style="1" customWidth="1"/>
    <col min="5393" max="5393" width="9" style="1"/>
    <col min="5394" max="5394" width="2.6640625" style="1" customWidth="1"/>
    <col min="5395" max="5633" width="9" style="1"/>
    <col min="5634" max="5634" width="20.21875" style="1" customWidth="1"/>
    <col min="5635" max="5635" width="7" style="1" customWidth="1"/>
    <col min="5636" max="5636" width="1.44140625" style="1" customWidth="1"/>
    <col min="5637" max="5637" width="11.77734375" style="1" customWidth="1"/>
    <col min="5638" max="5638" width="7.6640625" style="1" customWidth="1"/>
    <col min="5639" max="5639" width="2.88671875" style="1" customWidth="1"/>
    <col min="5640" max="5640" width="5.77734375" style="1" customWidth="1"/>
    <col min="5641" max="5645" width="6.21875" style="1" customWidth="1"/>
    <col min="5646" max="5646" width="7" style="1" customWidth="1"/>
    <col min="5647" max="5647" width="7.21875" style="1" customWidth="1"/>
    <col min="5648" max="5648" width="7.6640625" style="1" customWidth="1"/>
    <col min="5649" max="5649" width="9" style="1"/>
    <col min="5650" max="5650" width="2.6640625" style="1" customWidth="1"/>
    <col min="5651" max="5889" width="9" style="1"/>
    <col min="5890" max="5890" width="20.21875" style="1" customWidth="1"/>
    <col min="5891" max="5891" width="7" style="1" customWidth="1"/>
    <col min="5892" max="5892" width="1.44140625" style="1" customWidth="1"/>
    <col min="5893" max="5893" width="11.77734375" style="1" customWidth="1"/>
    <col min="5894" max="5894" width="7.6640625" style="1" customWidth="1"/>
    <col min="5895" max="5895" width="2.88671875" style="1" customWidth="1"/>
    <col min="5896" max="5896" width="5.77734375" style="1" customWidth="1"/>
    <col min="5897" max="5901" width="6.21875" style="1" customWidth="1"/>
    <col min="5902" max="5902" width="7" style="1" customWidth="1"/>
    <col min="5903" max="5903" width="7.21875" style="1" customWidth="1"/>
    <col min="5904" max="5904" width="7.6640625" style="1" customWidth="1"/>
    <col min="5905" max="5905" width="9" style="1"/>
    <col min="5906" max="5906" width="2.6640625" style="1" customWidth="1"/>
    <col min="5907" max="6145" width="9" style="1"/>
    <col min="6146" max="6146" width="20.21875" style="1" customWidth="1"/>
    <col min="6147" max="6147" width="7" style="1" customWidth="1"/>
    <col min="6148" max="6148" width="1.44140625" style="1" customWidth="1"/>
    <col min="6149" max="6149" width="11.77734375" style="1" customWidth="1"/>
    <col min="6150" max="6150" width="7.6640625" style="1" customWidth="1"/>
    <col min="6151" max="6151" width="2.88671875" style="1" customWidth="1"/>
    <col min="6152" max="6152" width="5.77734375" style="1" customWidth="1"/>
    <col min="6153" max="6157" width="6.21875" style="1" customWidth="1"/>
    <col min="6158" max="6158" width="7" style="1" customWidth="1"/>
    <col min="6159" max="6159" width="7.21875" style="1" customWidth="1"/>
    <col min="6160" max="6160" width="7.6640625" style="1" customWidth="1"/>
    <col min="6161" max="6161" width="9" style="1"/>
    <col min="6162" max="6162" width="2.6640625" style="1" customWidth="1"/>
    <col min="6163" max="6401" width="9" style="1"/>
    <col min="6402" max="6402" width="20.21875" style="1" customWidth="1"/>
    <col min="6403" max="6403" width="7" style="1" customWidth="1"/>
    <col min="6404" max="6404" width="1.44140625" style="1" customWidth="1"/>
    <col min="6405" max="6405" width="11.77734375" style="1" customWidth="1"/>
    <col min="6406" max="6406" width="7.6640625" style="1" customWidth="1"/>
    <col min="6407" max="6407" width="2.88671875" style="1" customWidth="1"/>
    <col min="6408" max="6408" width="5.77734375" style="1" customWidth="1"/>
    <col min="6409" max="6413" width="6.21875" style="1" customWidth="1"/>
    <col min="6414" max="6414" width="7" style="1" customWidth="1"/>
    <col min="6415" max="6415" width="7.21875" style="1" customWidth="1"/>
    <col min="6416" max="6416" width="7.6640625" style="1" customWidth="1"/>
    <col min="6417" max="6417" width="9" style="1"/>
    <col min="6418" max="6418" width="2.6640625" style="1" customWidth="1"/>
    <col min="6419" max="6657" width="9" style="1"/>
    <col min="6658" max="6658" width="20.21875" style="1" customWidth="1"/>
    <col min="6659" max="6659" width="7" style="1" customWidth="1"/>
    <col min="6660" max="6660" width="1.44140625" style="1" customWidth="1"/>
    <col min="6661" max="6661" width="11.77734375" style="1" customWidth="1"/>
    <col min="6662" max="6662" width="7.6640625" style="1" customWidth="1"/>
    <col min="6663" max="6663" width="2.88671875" style="1" customWidth="1"/>
    <col min="6664" max="6664" width="5.77734375" style="1" customWidth="1"/>
    <col min="6665" max="6669" width="6.21875" style="1" customWidth="1"/>
    <col min="6670" max="6670" width="7" style="1" customWidth="1"/>
    <col min="6671" max="6671" width="7.21875" style="1" customWidth="1"/>
    <col min="6672" max="6672" width="7.6640625" style="1" customWidth="1"/>
    <col min="6673" max="6673" width="9" style="1"/>
    <col min="6674" max="6674" width="2.6640625" style="1" customWidth="1"/>
    <col min="6675" max="6913" width="9" style="1"/>
    <col min="6914" max="6914" width="20.21875" style="1" customWidth="1"/>
    <col min="6915" max="6915" width="7" style="1" customWidth="1"/>
    <col min="6916" max="6916" width="1.44140625" style="1" customWidth="1"/>
    <col min="6917" max="6917" width="11.77734375" style="1" customWidth="1"/>
    <col min="6918" max="6918" width="7.6640625" style="1" customWidth="1"/>
    <col min="6919" max="6919" width="2.88671875" style="1" customWidth="1"/>
    <col min="6920" max="6920" width="5.77734375" style="1" customWidth="1"/>
    <col min="6921" max="6925" width="6.21875" style="1" customWidth="1"/>
    <col min="6926" max="6926" width="7" style="1" customWidth="1"/>
    <col min="6927" max="6927" width="7.21875" style="1" customWidth="1"/>
    <col min="6928" max="6928" width="7.6640625" style="1" customWidth="1"/>
    <col min="6929" max="6929" width="9" style="1"/>
    <col min="6930" max="6930" width="2.6640625" style="1" customWidth="1"/>
    <col min="6931" max="7169" width="9" style="1"/>
    <col min="7170" max="7170" width="20.21875" style="1" customWidth="1"/>
    <col min="7171" max="7171" width="7" style="1" customWidth="1"/>
    <col min="7172" max="7172" width="1.44140625" style="1" customWidth="1"/>
    <col min="7173" max="7173" width="11.77734375" style="1" customWidth="1"/>
    <col min="7174" max="7174" width="7.6640625" style="1" customWidth="1"/>
    <col min="7175" max="7175" width="2.88671875" style="1" customWidth="1"/>
    <col min="7176" max="7176" width="5.77734375" style="1" customWidth="1"/>
    <col min="7177" max="7181" width="6.21875" style="1" customWidth="1"/>
    <col min="7182" max="7182" width="7" style="1" customWidth="1"/>
    <col min="7183" max="7183" width="7.21875" style="1" customWidth="1"/>
    <col min="7184" max="7184" width="7.6640625" style="1" customWidth="1"/>
    <col min="7185" max="7185" width="9" style="1"/>
    <col min="7186" max="7186" width="2.6640625" style="1" customWidth="1"/>
    <col min="7187" max="7425" width="9" style="1"/>
    <col min="7426" max="7426" width="20.21875" style="1" customWidth="1"/>
    <col min="7427" max="7427" width="7" style="1" customWidth="1"/>
    <col min="7428" max="7428" width="1.44140625" style="1" customWidth="1"/>
    <col min="7429" max="7429" width="11.77734375" style="1" customWidth="1"/>
    <col min="7430" max="7430" width="7.6640625" style="1" customWidth="1"/>
    <col min="7431" max="7431" width="2.88671875" style="1" customWidth="1"/>
    <col min="7432" max="7432" width="5.77734375" style="1" customWidth="1"/>
    <col min="7433" max="7437" width="6.21875" style="1" customWidth="1"/>
    <col min="7438" max="7438" width="7" style="1" customWidth="1"/>
    <col min="7439" max="7439" width="7.21875" style="1" customWidth="1"/>
    <col min="7440" max="7440" width="7.6640625" style="1" customWidth="1"/>
    <col min="7441" max="7441" width="9" style="1"/>
    <col min="7442" max="7442" width="2.6640625" style="1" customWidth="1"/>
    <col min="7443" max="7681" width="9" style="1"/>
    <col min="7682" max="7682" width="20.21875" style="1" customWidth="1"/>
    <col min="7683" max="7683" width="7" style="1" customWidth="1"/>
    <col min="7684" max="7684" width="1.44140625" style="1" customWidth="1"/>
    <col min="7685" max="7685" width="11.77734375" style="1" customWidth="1"/>
    <col min="7686" max="7686" width="7.6640625" style="1" customWidth="1"/>
    <col min="7687" max="7687" width="2.88671875" style="1" customWidth="1"/>
    <col min="7688" max="7688" width="5.77734375" style="1" customWidth="1"/>
    <col min="7689" max="7693" width="6.21875" style="1" customWidth="1"/>
    <col min="7694" max="7694" width="7" style="1" customWidth="1"/>
    <col min="7695" max="7695" width="7.21875" style="1" customWidth="1"/>
    <col min="7696" max="7696" width="7.6640625" style="1" customWidth="1"/>
    <col min="7697" max="7697" width="9" style="1"/>
    <col min="7698" max="7698" width="2.6640625" style="1" customWidth="1"/>
    <col min="7699" max="7937" width="9" style="1"/>
    <col min="7938" max="7938" width="20.21875" style="1" customWidth="1"/>
    <col min="7939" max="7939" width="7" style="1" customWidth="1"/>
    <col min="7940" max="7940" width="1.44140625" style="1" customWidth="1"/>
    <col min="7941" max="7941" width="11.77734375" style="1" customWidth="1"/>
    <col min="7942" max="7942" width="7.6640625" style="1" customWidth="1"/>
    <col min="7943" max="7943" width="2.88671875" style="1" customWidth="1"/>
    <col min="7944" max="7944" width="5.77734375" style="1" customWidth="1"/>
    <col min="7945" max="7949" width="6.21875" style="1" customWidth="1"/>
    <col min="7950" max="7950" width="7" style="1" customWidth="1"/>
    <col min="7951" max="7951" width="7.21875" style="1" customWidth="1"/>
    <col min="7952" max="7952" width="7.6640625" style="1" customWidth="1"/>
    <col min="7953" max="7953" width="9" style="1"/>
    <col min="7954" max="7954" width="2.6640625" style="1" customWidth="1"/>
    <col min="7955" max="8193" width="9" style="1"/>
    <col min="8194" max="8194" width="20.21875" style="1" customWidth="1"/>
    <col min="8195" max="8195" width="7" style="1" customWidth="1"/>
    <col min="8196" max="8196" width="1.44140625" style="1" customWidth="1"/>
    <col min="8197" max="8197" width="11.77734375" style="1" customWidth="1"/>
    <col min="8198" max="8198" width="7.6640625" style="1" customWidth="1"/>
    <col min="8199" max="8199" width="2.88671875" style="1" customWidth="1"/>
    <col min="8200" max="8200" width="5.77734375" style="1" customWidth="1"/>
    <col min="8201" max="8205" width="6.21875" style="1" customWidth="1"/>
    <col min="8206" max="8206" width="7" style="1" customWidth="1"/>
    <col min="8207" max="8207" width="7.21875" style="1" customWidth="1"/>
    <col min="8208" max="8208" width="7.6640625" style="1" customWidth="1"/>
    <col min="8209" max="8209" width="9" style="1"/>
    <col min="8210" max="8210" width="2.6640625" style="1" customWidth="1"/>
    <col min="8211" max="8449" width="9" style="1"/>
    <col min="8450" max="8450" width="20.21875" style="1" customWidth="1"/>
    <col min="8451" max="8451" width="7" style="1" customWidth="1"/>
    <col min="8452" max="8452" width="1.44140625" style="1" customWidth="1"/>
    <col min="8453" max="8453" width="11.77734375" style="1" customWidth="1"/>
    <col min="8454" max="8454" width="7.6640625" style="1" customWidth="1"/>
    <col min="8455" max="8455" width="2.88671875" style="1" customWidth="1"/>
    <col min="8456" max="8456" width="5.77734375" style="1" customWidth="1"/>
    <col min="8457" max="8461" width="6.21875" style="1" customWidth="1"/>
    <col min="8462" max="8462" width="7" style="1" customWidth="1"/>
    <col min="8463" max="8463" width="7.21875" style="1" customWidth="1"/>
    <col min="8464" max="8464" width="7.6640625" style="1" customWidth="1"/>
    <col min="8465" max="8465" width="9" style="1"/>
    <col min="8466" max="8466" width="2.6640625" style="1" customWidth="1"/>
    <col min="8467" max="8705" width="9" style="1"/>
    <col min="8706" max="8706" width="20.21875" style="1" customWidth="1"/>
    <col min="8707" max="8707" width="7" style="1" customWidth="1"/>
    <col min="8708" max="8708" width="1.44140625" style="1" customWidth="1"/>
    <col min="8709" max="8709" width="11.77734375" style="1" customWidth="1"/>
    <col min="8710" max="8710" width="7.6640625" style="1" customWidth="1"/>
    <col min="8711" max="8711" width="2.88671875" style="1" customWidth="1"/>
    <col min="8712" max="8712" width="5.77734375" style="1" customWidth="1"/>
    <col min="8713" max="8717" width="6.21875" style="1" customWidth="1"/>
    <col min="8718" max="8718" width="7" style="1" customWidth="1"/>
    <col min="8719" max="8719" width="7.21875" style="1" customWidth="1"/>
    <col min="8720" max="8720" width="7.6640625" style="1" customWidth="1"/>
    <col min="8721" max="8721" width="9" style="1"/>
    <col min="8722" max="8722" width="2.6640625" style="1" customWidth="1"/>
    <col min="8723" max="8961" width="9" style="1"/>
    <col min="8962" max="8962" width="20.21875" style="1" customWidth="1"/>
    <col min="8963" max="8963" width="7" style="1" customWidth="1"/>
    <col min="8964" max="8964" width="1.44140625" style="1" customWidth="1"/>
    <col min="8965" max="8965" width="11.77734375" style="1" customWidth="1"/>
    <col min="8966" max="8966" width="7.6640625" style="1" customWidth="1"/>
    <col min="8967" max="8967" width="2.88671875" style="1" customWidth="1"/>
    <col min="8968" max="8968" width="5.77734375" style="1" customWidth="1"/>
    <col min="8969" max="8973" width="6.21875" style="1" customWidth="1"/>
    <col min="8974" max="8974" width="7" style="1" customWidth="1"/>
    <col min="8975" max="8975" width="7.21875" style="1" customWidth="1"/>
    <col min="8976" max="8976" width="7.6640625" style="1" customWidth="1"/>
    <col min="8977" max="8977" width="9" style="1"/>
    <col min="8978" max="8978" width="2.6640625" style="1" customWidth="1"/>
    <col min="8979" max="9217" width="9" style="1"/>
    <col min="9218" max="9218" width="20.21875" style="1" customWidth="1"/>
    <col min="9219" max="9219" width="7" style="1" customWidth="1"/>
    <col min="9220" max="9220" width="1.44140625" style="1" customWidth="1"/>
    <col min="9221" max="9221" width="11.77734375" style="1" customWidth="1"/>
    <col min="9222" max="9222" width="7.6640625" style="1" customWidth="1"/>
    <col min="9223" max="9223" width="2.88671875" style="1" customWidth="1"/>
    <col min="9224" max="9224" width="5.77734375" style="1" customWidth="1"/>
    <col min="9225" max="9229" width="6.21875" style="1" customWidth="1"/>
    <col min="9230" max="9230" width="7" style="1" customWidth="1"/>
    <col min="9231" max="9231" width="7.21875" style="1" customWidth="1"/>
    <col min="9232" max="9232" width="7.6640625" style="1" customWidth="1"/>
    <col min="9233" max="9233" width="9" style="1"/>
    <col min="9234" max="9234" width="2.6640625" style="1" customWidth="1"/>
    <col min="9235" max="9473" width="9" style="1"/>
    <col min="9474" max="9474" width="20.21875" style="1" customWidth="1"/>
    <col min="9475" max="9475" width="7" style="1" customWidth="1"/>
    <col min="9476" max="9476" width="1.44140625" style="1" customWidth="1"/>
    <col min="9477" max="9477" width="11.77734375" style="1" customWidth="1"/>
    <col min="9478" max="9478" width="7.6640625" style="1" customWidth="1"/>
    <col min="9479" max="9479" width="2.88671875" style="1" customWidth="1"/>
    <col min="9480" max="9480" width="5.77734375" style="1" customWidth="1"/>
    <col min="9481" max="9485" width="6.21875" style="1" customWidth="1"/>
    <col min="9486" max="9486" width="7" style="1" customWidth="1"/>
    <col min="9487" max="9487" width="7.21875" style="1" customWidth="1"/>
    <col min="9488" max="9488" width="7.6640625" style="1" customWidth="1"/>
    <col min="9489" max="9489" width="9" style="1"/>
    <col min="9490" max="9490" width="2.6640625" style="1" customWidth="1"/>
    <col min="9491" max="9729" width="9" style="1"/>
    <col min="9730" max="9730" width="20.21875" style="1" customWidth="1"/>
    <col min="9731" max="9731" width="7" style="1" customWidth="1"/>
    <col min="9732" max="9732" width="1.44140625" style="1" customWidth="1"/>
    <col min="9733" max="9733" width="11.77734375" style="1" customWidth="1"/>
    <col min="9734" max="9734" width="7.6640625" style="1" customWidth="1"/>
    <col min="9735" max="9735" width="2.88671875" style="1" customWidth="1"/>
    <col min="9736" max="9736" width="5.77734375" style="1" customWidth="1"/>
    <col min="9737" max="9741" width="6.21875" style="1" customWidth="1"/>
    <col min="9742" max="9742" width="7" style="1" customWidth="1"/>
    <col min="9743" max="9743" width="7.21875" style="1" customWidth="1"/>
    <col min="9744" max="9744" width="7.6640625" style="1" customWidth="1"/>
    <col min="9745" max="9745" width="9" style="1"/>
    <col min="9746" max="9746" width="2.6640625" style="1" customWidth="1"/>
    <col min="9747" max="9985" width="9" style="1"/>
    <col min="9986" max="9986" width="20.21875" style="1" customWidth="1"/>
    <col min="9987" max="9987" width="7" style="1" customWidth="1"/>
    <col min="9988" max="9988" width="1.44140625" style="1" customWidth="1"/>
    <col min="9989" max="9989" width="11.77734375" style="1" customWidth="1"/>
    <col min="9990" max="9990" width="7.6640625" style="1" customWidth="1"/>
    <col min="9991" max="9991" width="2.88671875" style="1" customWidth="1"/>
    <col min="9992" max="9992" width="5.77734375" style="1" customWidth="1"/>
    <col min="9993" max="9997" width="6.21875" style="1" customWidth="1"/>
    <col min="9998" max="9998" width="7" style="1" customWidth="1"/>
    <col min="9999" max="9999" width="7.21875" style="1" customWidth="1"/>
    <col min="10000" max="10000" width="7.6640625" style="1" customWidth="1"/>
    <col min="10001" max="10001" width="9" style="1"/>
    <col min="10002" max="10002" width="2.6640625" style="1" customWidth="1"/>
    <col min="10003" max="10241" width="9" style="1"/>
    <col min="10242" max="10242" width="20.21875" style="1" customWidth="1"/>
    <col min="10243" max="10243" width="7" style="1" customWidth="1"/>
    <col min="10244" max="10244" width="1.44140625" style="1" customWidth="1"/>
    <col min="10245" max="10245" width="11.77734375" style="1" customWidth="1"/>
    <col min="10246" max="10246" width="7.6640625" style="1" customWidth="1"/>
    <col min="10247" max="10247" width="2.88671875" style="1" customWidth="1"/>
    <col min="10248" max="10248" width="5.77734375" style="1" customWidth="1"/>
    <col min="10249" max="10253" width="6.21875" style="1" customWidth="1"/>
    <col min="10254" max="10254" width="7" style="1" customWidth="1"/>
    <col min="10255" max="10255" width="7.21875" style="1" customWidth="1"/>
    <col min="10256" max="10256" width="7.6640625" style="1" customWidth="1"/>
    <col min="10257" max="10257" width="9" style="1"/>
    <col min="10258" max="10258" width="2.6640625" style="1" customWidth="1"/>
    <col min="10259" max="10497" width="9" style="1"/>
    <col min="10498" max="10498" width="20.21875" style="1" customWidth="1"/>
    <col min="10499" max="10499" width="7" style="1" customWidth="1"/>
    <col min="10500" max="10500" width="1.44140625" style="1" customWidth="1"/>
    <col min="10501" max="10501" width="11.77734375" style="1" customWidth="1"/>
    <col min="10502" max="10502" width="7.6640625" style="1" customWidth="1"/>
    <col min="10503" max="10503" width="2.88671875" style="1" customWidth="1"/>
    <col min="10504" max="10504" width="5.77734375" style="1" customWidth="1"/>
    <col min="10505" max="10509" width="6.21875" style="1" customWidth="1"/>
    <col min="10510" max="10510" width="7" style="1" customWidth="1"/>
    <col min="10511" max="10511" width="7.21875" style="1" customWidth="1"/>
    <col min="10512" max="10512" width="7.6640625" style="1" customWidth="1"/>
    <col min="10513" max="10513" width="9" style="1"/>
    <col min="10514" max="10514" width="2.6640625" style="1" customWidth="1"/>
    <col min="10515" max="10753" width="9" style="1"/>
    <col min="10754" max="10754" width="20.21875" style="1" customWidth="1"/>
    <col min="10755" max="10755" width="7" style="1" customWidth="1"/>
    <col min="10756" max="10756" width="1.44140625" style="1" customWidth="1"/>
    <col min="10757" max="10757" width="11.77734375" style="1" customWidth="1"/>
    <col min="10758" max="10758" width="7.6640625" style="1" customWidth="1"/>
    <col min="10759" max="10759" width="2.88671875" style="1" customWidth="1"/>
    <col min="10760" max="10760" width="5.77734375" style="1" customWidth="1"/>
    <col min="10761" max="10765" width="6.21875" style="1" customWidth="1"/>
    <col min="10766" max="10766" width="7" style="1" customWidth="1"/>
    <col min="10767" max="10767" width="7.21875" style="1" customWidth="1"/>
    <col min="10768" max="10768" width="7.6640625" style="1" customWidth="1"/>
    <col min="10769" max="10769" width="9" style="1"/>
    <col min="10770" max="10770" width="2.6640625" style="1" customWidth="1"/>
    <col min="10771" max="11009" width="9" style="1"/>
    <col min="11010" max="11010" width="20.21875" style="1" customWidth="1"/>
    <col min="11011" max="11011" width="7" style="1" customWidth="1"/>
    <col min="11012" max="11012" width="1.44140625" style="1" customWidth="1"/>
    <col min="11013" max="11013" width="11.77734375" style="1" customWidth="1"/>
    <col min="11014" max="11014" width="7.6640625" style="1" customWidth="1"/>
    <col min="11015" max="11015" width="2.88671875" style="1" customWidth="1"/>
    <col min="11016" max="11016" width="5.77734375" style="1" customWidth="1"/>
    <col min="11017" max="11021" width="6.21875" style="1" customWidth="1"/>
    <col min="11022" max="11022" width="7" style="1" customWidth="1"/>
    <col min="11023" max="11023" width="7.21875" style="1" customWidth="1"/>
    <col min="11024" max="11024" width="7.6640625" style="1" customWidth="1"/>
    <col min="11025" max="11025" width="9" style="1"/>
    <col min="11026" max="11026" width="2.6640625" style="1" customWidth="1"/>
    <col min="11027" max="11265" width="9" style="1"/>
    <col min="11266" max="11266" width="20.21875" style="1" customWidth="1"/>
    <col min="11267" max="11267" width="7" style="1" customWidth="1"/>
    <col min="11268" max="11268" width="1.44140625" style="1" customWidth="1"/>
    <col min="11269" max="11269" width="11.77734375" style="1" customWidth="1"/>
    <col min="11270" max="11270" width="7.6640625" style="1" customWidth="1"/>
    <col min="11271" max="11271" width="2.88671875" style="1" customWidth="1"/>
    <col min="11272" max="11272" width="5.77734375" style="1" customWidth="1"/>
    <col min="11273" max="11277" width="6.21875" style="1" customWidth="1"/>
    <col min="11278" max="11278" width="7" style="1" customWidth="1"/>
    <col min="11279" max="11279" width="7.21875" style="1" customWidth="1"/>
    <col min="11280" max="11280" width="7.6640625" style="1" customWidth="1"/>
    <col min="11281" max="11281" width="9" style="1"/>
    <col min="11282" max="11282" width="2.6640625" style="1" customWidth="1"/>
    <col min="11283" max="11521" width="9" style="1"/>
    <col min="11522" max="11522" width="20.21875" style="1" customWidth="1"/>
    <col min="11523" max="11523" width="7" style="1" customWidth="1"/>
    <col min="11524" max="11524" width="1.44140625" style="1" customWidth="1"/>
    <col min="11525" max="11525" width="11.77734375" style="1" customWidth="1"/>
    <col min="11526" max="11526" width="7.6640625" style="1" customWidth="1"/>
    <col min="11527" max="11527" width="2.88671875" style="1" customWidth="1"/>
    <col min="11528" max="11528" width="5.77734375" style="1" customWidth="1"/>
    <col min="11529" max="11533" width="6.21875" style="1" customWidth="1"/>
    <col min="11534" max="11534" width="7" style="1" customWidth="1"/>
    <col min="11535" max="11535" width="7.21875" style="1" customWidth="1"/>
    <col min="11536" max="11536" width="7.6640625" style="1" customWidth="1"/>
    <col min="11537" max="11537" width="9" style="1"/>
    <col min="11538" max="11538" width="2.6640625" style="1" customWidth="1"/>
    <col min="11539" max="11777" width="9" style="1"/>
    <col min="11778" max="11778" width="20.21875" style="1" customWidth="1"/>
    <col min="11779" max="11779" width="7" style="1" customWidth="1"/>
    <col min="11780" max="11780" width="1.44140625" style="1" customWidth="1"/>
    <col min="11781" max="11781" width="11.77734375" style="1" customWidth="1"/>
    <col min="11782" max="11782" width="7.6640625" style="1" customWidth="1"/>
    <col min="11783" max="11783" width="2.88671875" style="1" customWidth="1"/>
    <col min="11784" max="11784" width="5.77734375" style="1" customWidth="1"/>
    <col min="11785" max="11789" width="6.21875" style="1" customWidth="1"/>
    <col min="11790" max="11790" width="7" style="1" customWidth="1"/>
    <col min="11791" max="11791" width="7.21875" style="1" customWidth="1"/>
    <col min="11792" max="11792" width="7.6640625" style="1" customWidth="1"/>
    <col min="11793" max="11793" width="9" style="1"/>
    <col min="11794" max="11794" width="2.6640625" style="1" customWidth="1"/>
    <col min="11795" max="12033" width="9" style="1"/>
    <col min="12034" max="12034" width="20.21875" style="1" customWidth="1"/>
    <col min="12035" max="12035" width="7" style="1" customWidth="1"/>
    <col min="12036" max="12036" width="1.44140625" style="1" customWidth="1"/>
    <col min="12037" max="12037" width="11.77734375" style="1" customWidth="1"/>
    <col min="12038" max="12038" width="7.6640625" style="1" customWidth="1"/>
    <col min="12039" max="12039" width="2.88671875" style="1" customWidth="1"/>
    <col min="12040" max="12040" width="5.77734375" style="1" customWidth="1"/>
    <col min="12041" max="12045" width="6.21875" style="1" customWidth="1"/>
    <col min="12046" max="12046" width="7" style="1" customWidth="1"/>
    <col min="12047" max="12047" width="7.21875" style="1" customWidth="1"/>
    <col min="12048" max="12048" width="7.6640625" style="1" customWidth="1"/>
    <col min="12049" max="12049" width="9" style="1"/>
    <col min="12050" max="12050" width="2.6640625" style="1" customWidth="1"/>
    <col min="12051" max="12289" width="9" style="1"/>
    <col min="12290" max="12290" width="20.21875" style="1" customWidth="1"/>
    <col min="12291" max="12291" width="7" style="1" customWidth="1"/>
    <col min="12292" max="12292" width="1.44140625" style="1" customWidth="1"/>
    <col min="12293" max="12293" width="11.77734375" style="1" customWidth="1"/>
    <col min="12294" max="12294" width="7.6640625" style="1" customWidth="1"/>
    <col min="12295" max="12295" width="2.88671875" style="1" customWidth="1"/>
    <col min="12296" max="12296" width="5.77734375" style="1" customWidth="1"/>
    <col min="12297" max="12301" width="6.21875" style="1" customWidth="1"/>
    <col min="12302" max="12302" width="7" style="1" customWidth="1"/>
    <col min="12303" max="12303" width="7.21875" style="1" customWidth="1"/>
    <col min="12304" max="12304" width="7.6640625" style="1" customWidth="1"/>
    <col min="12305" max="12305" width="9" style="1"/>
    <col min="12306" max="12306" width="2.6640625" style="1" customWidth="1"/>
    <col min="12307" max="12545" width="9" style="1"/>
    <col min="12546" max="12546" width="20.21875" style="1" customWidth="1"/>
    <col min="12547" max="12547" width="7" style="1" customWidth="1"/>
    <col min="12548" max="12548" width="1.44140625" style="1" customWidth="1"/>
    <col min="12549" max="12549" width="11.77734375" style="1" customWidth="1"/>
    <col min="12550" max="12550" width="7.6640625" style="1" customWidth="1"/>
    <col min="12551" max="12551" width="2.88671875" style="1" customWidth="1"/>
    <col min="12552" max="12552" width="5.77734375" style="1" customWidth="1"/>
    <col min="12553" max="12557" width="6.21875" style="1" customWidth="1"/>
    <col min="12558" max="12558" width="7" style="1" customWidth="1"/>
    <col min="12559" max="12559" width="7.21875" style="1" customWidth="1"/>
    <col min="12560" max="12560" width="7.6640625" style="1" customWidth="1"/>
    <col min="12561" max="12561" width="9" style="1"/>
    <col min="12562" max="12562" width="2.6640625" style="1" customWidth="1"/>
    <col min="12563" max="12801" width="9" style="1"/>
    <col min="12802" max="12802" width="20.21875" style="1" customWidth="1"/>
    <col min="12803" max="12803" width="7" style="1" customWidth="1"/>
    <col min="12804" max="12804" width="1.44140625" style="1" customWidth="1"/>
    <col min="12805" max="12805" width="11.77734375" style="1" customWidth="1"/>
    <col min="12806" max="12806" width="7.6640625" style="1" customWidth="1"/>
    <col min="12807" max="12807" width="2.88671875" style="1" customWidth="1"/>
    <col min="12808" max="12808" width="5.77734375" style="1" customWidth="1"/>
    <col min="12809" max="12813" width="6.21875" style="1" customWidth="1"/>
    <col min="12814" max="12814" width="7" style="1" customWidth="1"/>
    <col min="12815" max="12815" width="7.21875" style="1" customWidth="1"/>
    <col min="12816" max="12816" width="7.6640625" style="1" customWidth="1"/>
    <col min="12817" max="12817" width="9" style="1"/>
    <col min="12818" max="12818" width="2.6640625" style="1" customWidth="1"/>
    <col min="12819" max="13057" width="9" style="1"/>
    <col min="13058" max="13058" width="20.21875" style="1" customWidth="1"/>
    <col min="13059" max="13059" width="7" style="1" customWidth="1"/>
    <col min="13060" max="13060" width="1.44140625" style="1" customWidth="1"/>
    <col min="13061" max="13061" width="11.77734375" style="1" customWidth="1"/>
    <col min="13062" max="13062" width="7.6640625" style="1" customWidth="1"/>
    <col min="13063" max="13063" width="2.88671875" style="1" customWidth="1"/>
    <col min="13064" max="13064" width="5.77734375" style="1" customWidth="1"/>
    <col min="13065" max="13069" width="6.21875" style="1" customWidth="1"/>
    <col min="13070" max="13070" width="7" style="1" customWidth="1"/>
    <col min="13071" max="13071" width="7.21875" style="1" customWidth="1"/>
    <col min="13072" max="13072" width="7.6640625" style="1" customWidth="1"/>
    <col min="13073" max="13073" width="9" style="1"/>
    <col min="13074" max="13074" width="2.6640625" style="1" customWidth="1"/>
    <col min="13075" max="13313" width="9" style="1"/>
    <col min="13314" max="13314" width="20.21875" style="1" customWidth="1"/>
    <col min="13315" max="13315" width="7" style="1" customWidth="1"/>
    <col min="13316" max="13316" width="1.44140625" style="1" customWidth="1"/>
    <col min="13317" max="13317" width="11.77734375" style="1" customWidth="1"/>
    <col min="13318" max="13318" width="7.6640625" style="1" customWidth="1"/>
    <col min="13319" max="13319" width="2.88671875" style="1" customWidth="1"/>
    <col min="13320" max="13320" width="5.77734375" style="1" customWidth="1"/>
    <col min="13321" max="13325" width="6.21875" style="1" customWidth="1"/>
    <col min="13326" max="13326" width="7" style="1" customWidth="1"/>
    <col min="13327" max="13327" width="7.21875" style="1" customWidth="1"/>
    <col min="13328" max="13328" width="7.6640625" style="1" customWidth="1"/>
    <col min="13329" max="13329" width="9" style="1"/>
    <col min="13330" max="13330" width="2.6640625" style="1" customWidth="1"/>
    <col min="13331" max="13569" width="9" style="1"/>
    <col min="13570" max="13570" width="20.21875" style="1" customWidth="1"/>
    <col min="13571" max="13571" width="7" style="1" customWidth="1"/>
    <col min="13572" max="13572" width="1.44140625" style="1" customWidth="1"/>
    <col min="13573" max="13573" width="11.77734375" style="1" customWidth="1"/>
    <col min="13574" max="13574" width="7.6640625" style="1" customWidth="1"/>
    <col min="13575" max="13575" width="2.88671875" style="1" customWidth="1"/>
    <col min="13576" max="13576" width="5.77734375" style="1" customWidth="1"/>
    <col min="13577" max="13581" width="6.21875" style="1" customWidth="1"/>
    <col min="13582" max="13582" width="7" style="1" customWidth="1"/>
    <col min="13583" max="13583" width="7.21875" style="1" customWidth="1"/>
    <col min="13584" max="13584" width="7.6640625" style="1" customWidth="1"/>
    <col min="13585" max="13585" width="9" style="1"/>
    <col min="13586" max="13586" width="2.6640625" style="1" customWidth="1"/>
    <col min="13587" max="13825" width="9" style="1"/>
    <col min="13826" max="13826" width="20.21875" style="1" customWidth="1"/>
    <col min="13827" max="13827" width="7" style="1" customWidth="1"/>
    <col min="13828" max="13828" width="1.44140625" style="1" customWidth="1"/>
    <col min="13829" max="13829" width="11.77734375" style="1" customWidth="1"/>
    <col min="13830" max="13830" width="7.6640625" style="1" customWidth="1"/>
    <col min="13831" max="13831" width="2.88671875" style="1" customWidth="1"/>
    <col min="13832" max="13832" width="5.77734375" style="1" customWidth="1"/>
    <col min="13833" max="13837" width="6.21875" style="1" customWidth="1"/>
    <col min="13838" max="13838" width="7" style="1" customWidth="1"/>
    <col min="13839" max="13839" width="7.21875" style="1" customWidth="1"/>
    <col min="13840" max="13840" width="7.6640625" style="1" customWidth="1"/>
    <col min="13841" max="13841" width="9" style="1"/>
    <col min="13842" max="13842" width="2.6640625" style="1" customWidth="1"/>
    <col min="13843" max="14081" width="9" style="1"/>
    <col min="14082" max="14082" width="20.21875" style="1" customWidth="1"/>
    <col min="14083" max="14083" width="7" style="1" customWidth="1"/>
    <col min="14084" max="14084" width="1.44140625" style="1" customWidth="1"/>
    <col min="14085" max="14085" width="11.77734375" style="1" customWidth="1"/>
    <col min="14086" max="14086" width="7.6640625" style="1" customWidth="1"/>
    <col min="14087" max="14087" width="2.88671875" style="1" customWidth="1"/>
    <col min="14088" max="14088" width="5.77734375" style="1" customWidth="1"/>
    <col min="14089" max="14093" width="6.21875" style="1" customWidth="1"/>
    <col min="14094" max="14094" width="7" style="1" customWidth="1"/>
    <col min="14095" max="14095" width="7.21875" style="1" customWidth="1"/>
    <col min="14096" max="14096" width="7.6640625" style="1" customWidth="1"/>
    <col min="14097" max="14097" width="9" style="1"/>
    <col min="14098" max="14098" width="2.6640625" style="1" customWidth="1"/>
    <col min="14099" max="14337" width="9" style="1"/>
    <col min="14338" max="14338" width="20.21875" style="1" customWidth="1"/>
    <col min="14339" max="14339" width="7" style="1" customWidth="1"/>
    <col min="14340" max="14340" width="1.44140625" style="1" customWidth="1"/>
    <col min="14341" max="14341" width="11.77734375" style="1" customWidth="1"/>
    <col min="14342" max="14342" width="7.6640625" style="1" customWidth="1"/>
    <col min="14343" max="14343" width="2.88671875" style="1" customWidth="1"/>
    <col min="14344" max="14344" width="5.77734375" style="1" customWidth="1"/>
    <col min="14345" max="14349" width="6.21875" style="1" customWidth="1"/>
    <col min="14350" max="14350" width="7" style="1" customWidth="1"/>
    <col min="14351" max="14351" width="7.21875" style="1" customWidth="1"/>
    <col min="14352" max="14352" width="7.6640625" style="1" customWidth="1"/>
    <col min="14353" max="14353" width="9" style="1"/>
    <col min="14354" max="14354" width="2.6640625" style="1" customWidth="1"/>
    <col min="14355" max="14593" width="9" style="1"/>
    <col min="14594" max="14594" width="20.21875" style="1" customWidth="1"/>
    <col min="14595" max="14595" width="7" style="1" customWidth="1"/>
    <col min="14596" max="14596" width="1.44140625" style="1" customWidth="1"/>
    <col min="14597" max="14597" width="11.77734375" style="1" customWidth="1"/>
    <col min="14598" max="14598" width="7.6640625" style="1" customWidth="1"/>
    <col min="14599" max="14599" width="2.88671875" style="1" customWidth="1"/>
    <col min="14600" max="14600" width="5.77734375" style="1" customWidth="1"/>
    <col min="14601" max="14605" width="6.21875" style="1" customWidth="1"/>
    <col min="14606" max="14606" width="7" style="1" customWidth="1"/>
    <col min="14607" max="14607" width="7.21875" style="1" customWidth="1"/>
    <col min="14608" max="14608" width="7.6640625" style="1" customWidth="1"/>
    <col min="14609" max="14609" width="9" style="1"/>
    <col min="14610" max="14610" width="2.6640625" style="1" customWidth="1"/>
    <col min="14611" max="14849" width="9" style="1"/>
    <col min="14850" max="14850" width="20.21875" style="1" customWidth="1"/>
    <col min="14851" max="14851" width="7" style="1" customWidth="1"/>
    <col min="14852" max="14852" width="1.44140625" style="1" customWidth="1"/>
    <col min="14853" max="14853" width="11.77734375" style="1" customWidth="1"/>
    <col min="14854" max="14854" width="7.6640625" style="1" customWidth="1"/>
    <col min="14855" max="14855" width="2.88671875" style="1" customWidth="1"/>
    <col min="14856" max="14856" width="5.77734375" style="1" customWidth="1"/>
    <col min="14857" max="14861" width="6.21875" style="1" customWidth="1"/>
    <col min="14862" max="14862" width="7" style="1" customWidth="1"/>
    <col min="14863" max="14863" width="7.21875" style="1" customWidth="1"/>
    <col min="14864" max="14864" width="7.6640625" style="1" customWidth="1"/>
    <col min="14865" max="14865" width="9" style="1"/>
    <col min="14866" max="14866" width="2.6640625" style="1" customWidth="1"/>
    <col min="14867" max="15105" width="9" style="1"/>
    <col min="15106" max="15106" width="20.21875" style="1" customWidth="1"/>
    <col min="15107" max="15107" width="7" style="1" customWidth="1"/>
    <col min="15108" max="15108" width="1.44140625" style="1" customWidth="1"/>
    <col min="15109" max="15109" width="11.77734375" style="1" customWidth="1"/>
    <col min="15110" max="15110" width="7.6640625" style="1" customWidth="1"/>
    <col min="15111" max="15111" width="2.88671875" style="1" customWidth="1"/>
    <col min="15112" max="15112" width="5.77734375" style="1" customWidth="1"/>
    <col min="15113" max="15117" width="6.21875" style="1" customWidth="1"/>
    <col min="15118" max="15118" width="7" style="1" customWidth="1"/>
    <col min="15119" max="15119" width="7.21875" style="1" customWidth="1"/>
    <col min="15120" max="15120" width="7.6640625" style="1" customWidth="1"/>
    <col min="15121" max="15121" width="9" style="1"/>
    <col min="15122" max="15122" width="2.6640625" style="1" customWidth="1"/>
    <col min="15123" max="15361" width="9" style="1"/>
    <col min="15362" max="15362" width="20.21875" style="1" customWidth="1"/>
    <col min="15363" max="15363" width="7" style="1" customWidth="1"/>
    <col min="15364" max="15364" width="1.44140625" style="1" customWidth="1"/>
    <col min="15365" max="15365" width="11.77734375" style="1" customWidth="1"/>
    <col min="15366" max="15366" width="7.6640625" style="1" customWidth="1"/>
    <col min="15367" max="15367" width="2.88671875" style="1" customWidth="1"/>
    <col min="15368" max="15368" width="5.77734375" style="1" customWidth="1"/>
    <col min="15369" max="15373" width="6.21875" style="1" customWidth="1"/>
    <col min="15374" max="15374" width="7" style="1" customWidth="1"/>
    <col min="15375" max="15375" width="7.21875" style="1" customWidth="1"/>
    <col min="15376" max="15376" width="7.6640625" style="1" customWidth="1"/>
    <col min="15377" max="15377" width="9" style="1"/>
    <col min="15378" max="15378" width="2.6640625" style="1" customWidth="1"/>
    <col min="15379" max="15617" width="9" style="1"/>
    <col min="15618" max="15618" width="20.21875" style="1" customWidth="1"/>
    <col min="15619" max="15619" width="7" style="1" customWidth="1"/>
    <col min="15620" max="15620" width="1.44140625" style="1" customWidth="1"/>
    <col min="15621" max="15621" width="11.77734375" style="1" customWidth="1"/>
    <col min="15622" max="15622" width="7.6640625" style="1" customWidth="1"/>
    <col min="15623" max="15623" width="2.88671875" style="1" customWidth="1"/>
    <col min="15624" max="15624" width="5.77734375" style="1" customWidth="1"/>
    <col min="15625" max="15629" width="6.21875" style="1" customWidth="1"/>
    <col min="15630" max="15630" width="7" style="1" customWidth="1"/>
    <col min="15631" max="15631" width="7.21875" style="1" customWidth="1"/>
    <col min="15632" max="15632" width="7.6640625" style="1" customWidth="1"/>
    <col min="15633" max="15633" width="9" style="1"/>
    <col min="15634" max="15634" width="2.6640625" style="1" customWidth="1"/>
    <col min="15635" max="15873" width="9" style="1"/>
    <col min="15874" max="15874" width="20.21875" style="1" customWidth="1"/>
    <col min="15875" max="15875" width="7" style="1" customWidth="1"/>
    <col min="15876" max="15876" width="1.44140625" style="1" customWidth="1"/>
    <col min="15877" max="15877" width="11.77734375" style="1" customWidth="1"/>
    <col min="15878" max="15878" width="7.6640625" style="1" customWidth="1"/>
    <col min="15879" max="15879" width="2.88671875" style="1" customWidth="1"/>
    <col min="15880" max="15880" width="5.77734375" style="1" customWidth="1"/>
    <col min="15881" max="15885" width="6.21875" style="1" customWidth="1"/>
    <col min="15886" max="15886" width="7" style="1" customWidth="1"/>
    <col min="15887" max="15887" width="7.21875" style="1" customWidth="1"/>
    <col min="15888" max="15888" width="7.6640625" style="1" customWidth="1"/>
    <col min="15889" max="15889" width="9" style="1"/>
    <col min="15890" max="15890" width="2.6640625" style="1" customWidth="1"/>
    <col min="15891" max="16129" width="9" style="1"/>
    <col min="16130" max="16130" width="20.21875" style="1" customWidth="1"/>
    <col min="16131" max="16131" width="7" style="1" customWidth="1"/>
    <col min="16132" max="16132" width="1.44140625" style="1" customWidth="1"/>
    <col min="16133" max="16133" width="11.77734375" style="1" customWidth="1"/>
    <col min="16134" max="16134" width="7.6640625" style="1" customWidth="1"/>
    <col min="16135" max="16135" width="2.88671875" style="1" customWidth="1"/>
    <col min="16136" max="16136" width="5.77734375" style="1" customWidth="1"/>
    <col min="16137" max="16141" width="6.21875" style="1" customWidth="1"/>
    <col min="16142" max="16142" width="7" style="1" customWidth="1"/>
    <col min="16143" max="16143" width="7.21875" style="1" customWidth="1"/>
    <col min="16144" max="16144" width="7.6640625" style="1" customWidth="1"/>
    <col min="16145" max="16145" width="9" style="1"/>
    <col min="16146" max="16146" width="2.6640625" style="1" customWidth="1"/>
    <col min="16147" max="16384" width="9" style="1"/>
  </cols>
  <sheetData>
    <row r="1" spans="2:17" x14ac:dyDescent="0.25">
      <c r="B1" s="4" t="s">
        <v>11</v>
      </c>
      <c r="C1" s="4">
        <f>E4</f>
        <v>1000</v>
      </c>
      <c r="E1" s="166" t="s">
        <v>12</v>
      </c>
      <c r="F1" s="167"/>
      <c r="H1" s="1" t="s">
        <v>39</v>
      </c>
      <c r="Q1" s="1" t="s">
        <v>56</v>
      </c>
    </row>
    <row r="2" spans="2:17" ht="15" x14ac:dyDescent="0.3">
      <c r="B2" s="4" t="s">
        <v>13</v>
      </c>
      <c r="C2" s="4">
        <v>600</v>
      </c>
      <c r="E2" s="2" t="s">
        <v>14</v>
      </c>
      <c r="F2" s="2" t="s">
        <v>15</v>
      </c>
      <c r="H2" s="3">
        <v>66500</v>
      </c>
      <c r="I2" s="5">
        <v>1000</v>
      </c>
      <c r="J2" s="5">
        <v>1100</v>
      </c>
      <c r="K2" s="5">
        <v>1200</v>
      </c>
      <c r="L2" s="5">
        <v>1300</v>
      </c>
      <c r="M2" s="5">
        <v>1400</v>
      </c>
      <c r="N2" s="5">
        <v>1500</v>
      </c>
      <c r="O2" s="5">
        <v>1600</v>
      </c>
      <c r="P2" s="5">
        <v>1700</v>
      </c>
      <c r="Q2" s="51">
        <v>1000</v>
      </c>
    </row>
    <row r="3" spans="2:17" ht="15" x14ac:dyDescent="0.3">
      <c r="B3" s="4" t="s">
        <v>16</v>
      </c>
      <c r="C3" s="4">
        <v>50</v>
      </c>
      <c r="E3" s="6">
        <v>0</v>
      </c>
      <c r="F3" s="8">
        <v>0</v>
      </c>
      <c r="H3" s="6">
        <v>50</v>
      </c>
      <c r="I3" s="40">
        <f t="dataTable" ref="I3:Q15" dt2D="1" dtr="1" r1="C1" r2="C6"/>
        <v>66500</v>
      </c>
      <c r="J3" s="41">
        <v>66500</v>
      </c>
      <c r="K3" s="40">
        <v>66500</v>
      </c>
      <c r="L3" s="41">
        <v>66500</v>
      </c>
      <c r="M3" s="40">
        <v>66500</v>
      </c>
      <c r="N3" s="41">
        <v>66500</v>
      </c>
      <c r="O3" s="40">
        <v>66500</v>
      </c>
      <c r="P3" s="41">
        <v>66500</v>
      </c>
      <c r="Q3" s="52">
        <v>66500</v>
      </c>
    </row>
    <row r="4" spans="2:17" ht="15" x14ac:dyDescent="0.3">
      <c r="B4" s="4" t="s">
        <v>17</v>
      </c>
      <c r="C4" s="4">
        <f>60*(1-F4)</f>
        <v>57</v>
      </c>
      <c r="E4" s="7">
        <v>1000</v>
      </c>
      <c r="F4" s="9">
        <v>0.05</v>
      </c>
      <c r="H4" s="7">
        <v>100</v>
      </c>
      <c r="I4" s="42">
        <v>66500</v>
      </c>
      <c r="J4" s="43">
        <v>66500</v>
      </c>
      <c r="K4" s="42">
        <v>66500</v>
      </c>
      <c r="L4" s="43">
        <v>66500</v>
      </c>
      <c r="M4" s="42">
        <v>66500</v>
      </c>
      <c r="N4" s="43">
        <v>66500</v>
      </c>
      <c r="O4" s="42">
        <v>66500</v>
      </c>
      <c r="P4" s="43">
        <v>66500</v>
      </c>
      <c r="Q4" s="53">
        <v>66500</v>
      </c>
    </row>
    <row r="5" spans="2:17" ht="15" x14ac:dyDescent="0.3">
      <c r="E5" s="7">
        <v>1100</v>
      </c>
      <c r="F5" s="9">
        <v>0.06</v>
      </c>
      <c r="H5" s="6">
        <v>150</v>
      </c>
      <c r="I5" s="42">
        <v>66500</v>
      </c>
      <c r="J5" s="43">
        <v>66500</v>
      </c>
      <c r="K5" s="42">
        <v>66500</v>
      </c>
      <c r="L5" s="43">
        <v>66500</v>
      </c>
      <c r="M5" s="42">
        <v>66500</v>
      </c>
      <c r="N5" s="43">
        <v>66500</v>
      </c>
      <c r="O5" s="42">
        <v>66500</v>
      </c>
      <c r="P5" s="43">
        <v>66500</v>
      </c>
      <c r="Q5" s="53">
        <v>66500</v>
      </c>
    </row>
    <row r="6" spans="2:17" ht="15" x14ac:dyDescent="0.3">
      <c r="B6" s="4" t="s">
        <v>18</v>
      </c>
      <c r="C6" s="4">
        <v>300</v>
      </c>
      <c r="E6" s="7">
        <v>1200</v>
      </c>
      <c r="F6" s="9">
        <v>7.0000000000000007E-2</v>
      </c>
      <c r="H6" s="7">
        <v>200</v>
      </c>
      <c r="I6" s="42">
        <v>66500</v>
      </c>
      <c r="J6" s="43">
        <v>66500</v>
      </c>
      <c r="K6" s="42">
        <v>66500</v>
      </c>
      <c r="L6" s="43">
        <v>66500</v>
      </c>
      <c r="M6" s="42">
        <v>66500</v>
      </c>
      <c r="N6" s="43">
        <v>66500</v>
      </c>
      <c r="O6" s="42">
        <v>66500</v>
      </c>
      <c r="P6" s="43">
        <v>66500</v>
      </c>
      <c r="Q6" s="53">
        <v>66500</v>
      </c>
    </row>
    <row r="7" spans="2:17" ht="15" x14ac:dyDescent="0.3">
      <c r="B7" s="4" t="s">
        <v>19</v>
      </c>
      <c r="C7" s="4">
        <f>C4*C1</f>
        <v>57000</v>
      </c>
      <c r="E7" s="7">
        <v>1300</v>
      </c>
      <c r="F7" s="9">
        <v>0.08</v>
      </c>
      <c r="H7" s="6">
        <v>250</v>
      </c>
      <c r="I7" s="42">
        <v>66500</v>
      </c>
      <c r="J7" s="43">
        <v>66500</v>
      </c>
      <c r="K7" s="42">
        <v>66500</v>
      </c>
      <c r="L7" s="43">
        <v>66500</v>
      </c>
      <c r="M7" s="42">
        <v>66500</v>
      </c>
      <c r="N7" s="43">
        <v>66500</v>
      </c>
      <c r="O7" s="42">
        <v>66500</v>
      </c>
      <c r="P7" s="43">
        <v>66500</v>
      </c>
      <c r="Q7" s="53">
        <v>66500</v>
      </c>
    </row>
    <row r="8" spans="2:17" ht="15" x14ac:dyDescent="0.3">
      <c r="B8" s="4" t="s">
        <v>20</v>
      </c>
      <c r="C8" s="4">
        <f>C1/C6*C2</f>
        <v>2000</v>
      </c>
      <c r="E8" s="7">
        <v>1400</v>
      </c>
      <c r="F8" s="9">
        <v>0.09</v>
      </c>
      <c r="H8" s="7">
        <v>300</v>
      </c>
      <c r="I8" s="42">
        <v>66500</v>
      </c>
      <c r="J8" s="43">
        <v>66500</v>
      </c>
      <c r="K8" s="42">
        <v>66500</v>
      </c>
      <c r="L8" s="43">
        <v>66500</v>
      </c>
      <c r="M8" s="42">
        <v>66500</v>
      </c>
      <c r="N8" s="43">
        <v>66500</v>
      </c>
      <c r="O8" s="42">
        <v>66500</v>
      </c>
      <c r="P8" s="43">
        <v>66500</v>
      </c>
      <c r="Q8" s="53">
        <v>66500</v>
      </c>
    </row>
    <row r="9" spans="2:17" ht="15" x14ac:dyDescent="0.3">
      <c r="B9" s="4" t="s">
        <v>21</v>
      </c>
      <c r="C9" s="4">
        <f>C6*C3/2</f>
        <v>7500</v>
      </c>
      <c r="E9" s="7">
        <v>1500</v>
      </c>
      <c r="F9" s="9">
        <v>0.1</v>
      </c>
      <c r="H9" s="6">
        <v>350</v>
      </c>
      <c r="I9" s="42">
        <v>66500</v>
      </c>
      <c r="J9" s="43">
        <v>66500</v>
      </c>
      <c r="K9" s="42">
        <v>66500</v>
      </c>
      <c r="L9" s="43">
        <v>66500</v>
      </c>
      <c r="M9" s="42">
        <v>66500</v>
      </c>
      <c r="N9" s="43">
        <v>66500</v>
      </c>
      <c r="O9" s="42">
        <v>66500</v>
      </c>
      <c r="P9" s="43">
        <v>66500</v>
      </c>
      <c r="Q9" s="53">
        <v>66500</v>
      </c>
    </row>
    <row r="10" spans="2:17" ht="15" x14ac:dyDescent="0.3">
      <c r="B10" s="4" t="s">
        <v>22</v>
      </c>
      <c r="C10" s="4">
        <f>SUM(C7:C9)</f>
        <v>66500</v>
      </c>
      <c r="E10" s="7">
        <v>1600</v>
      </c>
      <c r="F10" s="9">
        <v>0.11</v>
      </c>
      <c r="H10" s="7">
        <v>400</v>
      </c>
      <c r="I10" s="42">
        <v>66500</v>
      </c>
      <c r="J10" s="43">
        <v>66500</v>
      </c>
      <c r="K10" s="42">
        <v>66500</v>
      </c>
      <c r="L10" s="43">
        <v>66500</v>
      </c>
      <c r="M10" s="42">
        <v>66500</v>
      </c>
      <c r="N10" s="43">
        <v>66500</v>
      </c>
      <c r="O10" s="42">
        <v>66500</v>
      </c>
      <c r="P10" s="43">
        <v>66500</v>
      </c>
      <c r="Q10" s="53">
        <v>66500</v>
      </c>
    </row>
    <row r="11" spans="2:17" ht="15" x14ac:dyDescent="0.3">
      <c r="E11" s="7">
        <v>1700</v>
      </c>
      <c r="F11" s="9">
        <v>0.12</v>
      </c>
      <c r="H11" s="6">
        <v>450</v>
      </c>
      <c r="I11" s="42">
        <v>66500</v>
      </c>
      <c r="J11" s="43">
        <v>66500</v>
      </c>
      <c r="K11" s="42">
        <v>66500</v>
      </c>
      <c r="L11" s="43">
        <v>66500</v>
      </c>
      <c r="M11" s="42">
        <v>66500</v>
      </c>
      <c r="N11" s="43">
        <v>66500</v>
      </c>
      <c r="O11" s="42">
        <v>66500</v>
      </c>
      <c r="P11" s="43">
        <v>66500</v>
      </c>
      <c r="Q11" s="53">
        <v>66500</v>
      </c>
    </row>
    <row r="12" spans="2:17" ht="15" x14ac:dyDescent="0.3">
      <c r="B12" s="4" t="s">
        <v>23</v>
      </c>
      <c r="C12" s="10">
        <f>SQRT(2*C1*C2/C3)</f>
        <v>154.91933384829667</v>
      </c>
      <c r="H12" s="7">
        <v>500</v>
      </c>
      <c r="I12" s="42">
        <v>66500</v>
      </c>
      <c r="J12" s="43">
        <v>66500</v>
      </c>
      <c r="K12" s="42">
        <v>66500</v>
      </c>
      <c r="L12" s="43">
        <v>66500</v>
      </c>
      <c r="M12" s="42">
        <v>66500</v>
      </c>
      <c r="N12" s="43">
        <v>66500</v>
      </c>
      <c r="O12" s="42">
        <v>66500</v>
      </c>
      <c r="P12" s="43">
        <v>66500</v>
      </c>
      <c r="Q12" s="53">
        <v>66500</v>
      </c>
    </row>
    <row r="13" spans="2:17" ht="15" x14ac:dyDescent="0.3">
      <c r="C13" s="11"/>
      <c r="H13" s="6">
        <v>550</v>
      </c>
      <c r="I13" s="42">
        <v>66500</v>
      </c>
      <c r="J13" s="43">
        <v>66500</v>
      </c>
      <c r="K13" s="42">
        <v>66500</v>
      </c>
      <c r="L13" s="43">
        <v>66500</v>
      </c>
      <c r="M13" s="42">
        <v>66500</v>
      </c>
      <c r="N13" s="43">
        <v>66500</v>
      </c>
      <c r="O13" s="42">
        <v>66500</v>
      </c>
      <c r="P13" s="43">
        <v>66500</v>
      </c>
      <c r="Q13" s="53">
        <v>66500</v>
      </c>
    </row>
    <row r="14" spans="2:17" ht="15" x14ac:dyDescent="0.3">
      <c r="B14" s="12" t="s">
        <v>24</v>
      </c>
      <c r="C14" s="13">
        <f>C7</f>
        <v>57000</v>
      </c>
      <c r="H14" s="7">
        <v>600</v>
      </c>
      <c r="I14" s="42">
        <v>66500</v>
      </c>
      <c r="J14" s="43">
        <v>66500</v>
      </c>
      <c r="K14" s="42">
        <v>66500</v>
      </c>
      <c r="L14" s="43">
        <v>66500</v>
      </c>
      <c r="M14" s="42">
        <v>66500</v>
      </c>
      <c r="N14" s="43">
        <v>66500</v>
      </c>
      <c r="O14" s="42">
        <v>66500</v>
      </c>
      <c r="P14" s="43">
        <v>66500</v>
      </c>
      <c r="Q14" s="53">
        <v>66500</v>
      </c>
    </row>
    <row r="15" spans="2:17" ht="15" x14ac:dyDescent="0.3">
      <c r="B15" s="12" t="s">
        <v>25</v>
      </c>
      <c r="C15" s="13">
        <f>C1/C12*C2</f>
        <v>3872.9833462074166</v>
      </c>
      <c r="H15" s="6">
        <v>650</v>
      </c>
      <c r="I15" s="44">
        <v>66500</v>
      </c>
      <c r="J15" s="45">
        <v>66500</v>
      </c>
      <c r="K15" s="44">
        <v>66500</v>
      </c>
      <c r="L15" s="45">
        <v>66500</v>
      </c>
      <c r="M15" s="44">
        <v>66500</v>
      </c>
      <c r="N15" s="45">
        <v>66500</v>
      </c>
      <c r="O15" s="44">
        <v>66500</v>
      </c>
      <c r="P15" s="45">
        <v>66500</v>
      </c>
      <c r="Q15" s="54">
        <v>66500</v>
      </c>
    </row>
    <row r="16" spans="2:17" x14ac:dyDescent="0.25">
      <c r="B16" s="12" t="s">
        <v>26</v>
      </c>
      <c r="C16" s="13">
        <f>C3*C12/2</f>
        <v>3872.9833462074166</v>
      </c>
    </row>
    <row r="17" spans="2:16" x14ac:dyDescent="0.25">
      <c r="B17" s="12" t="s">
        <v>27</v>
      </c>
      <c r="C17" s="13">
        <f>SUM(C14:C16)</f>
        <v>64745.966692414833</v>
      </c>
      <c r="H17" s="1" t="s">
        <v>55</v>
      </c>
    </row>
    <row r="18" spans="2:16" x14ac:dyDescent="0.25">
      <c r="I18" s="5">
        <v>1000</v>
      </c>
      <c r="J18" s="5">
        <v>1100</v>
      </c>
      <c r="K18" s="5">
        <v>1200</v>
      </c>
      <c r="L18" s="5">
        <v>1300</v>
      </c>
      <c r="M18" s="5">
        <v>1400</v>
      </c>
      <c r="N18" s="5">
        <v>1500</v>
      </c>
      <c r="O18" s="5">
        <v>1600</v>
      </c>
      <c r="P18" s="5">
        <v>1700</v>
      </c>
    </row>
    <row r="19" spans="2:16" x14ac:dyDescent="0.25">
      <c r="B19" s="4" t="s">
        <v>80</v>
      </c>
      <c r="H19" s="126">
        <f>C12</f>
        <v>154.91933384829667</v>
      </c>
      <c r="I19" s="47">
        <f t="dataTable" ref="I19:P20" dt2D="0" dtr="1" r1="C1"/>
        <v>154.91933384829667</v>
      </c>
      <c r="J19" s="48">
        <v>162.48076809271922</v>
      </c>
      <c r="K19" s="48">
        <v>169.70562748477141</v>
      </c>
      <c r="L19" s="48">
        <v>176.63521732655693</v>
      </c>
      <c r="M19" s="48">
        <v>183.30302779823359</v>
      </c>
      <c r="N19" s="48">
        <v>189.73665961010275</v>
      </c>
      <c r="O19" s="48">
        <v>195.95917942265424</v>
      </c>
      <c r="P19" s="49">
        <v>201.99009876724156</v>
      </c>
    </row>
    <row r="20" spans="2:16" x14ac:dyDescent="0.25">
      <c r="H20" s="128">
        <f>C17</f>
        <v>64745.966692414833</v>
      </c>
      <c r="I20" s="50">
        <v>64745.966692414833</v>
      </c>
      <c r="J20" s="45">
        <v>70824.038404635969</v>
      </c>
      <c r="K20" s="45">
        <v>76885.281374238577</v>
      </c>
      <c r="L20" s="45">
        <v>82931.760866327852</v>
      </c>
      <c r="M20" s="45">
        <v>88965.151389911684</v>
      </c>
      <c r="N20" s="45">
        <v>94986.832980505133</v>
      </c>
      <c r="O20" s="45">
        <v>100997.9589711327</v>
      </c>
      <c r="P20" s="46">
        <v>106999.50493836208</v>
      </c>
    </row>
    <row r="22" spans="2:16" x14ac:dyDescent="0.25">
      <c r="H22" s="1" t="s">
        <v>81</v>
      </c>
    </row>
  </sheetData>
  <mergeCells count="1">
    <mergeCell ref="E1:F1"/>
  </mergeCells>
  <phoneticPr fontId="3" type="noConversion"/>
  <printOptions headings="1"/>
  <pageMargins left="0.74803149606299213" right="0.74803149606299213" top="0.98425196850393704" bottom="0.98425196850393704" header="0.51181102362204722" footer="0.51181102362204722"/>
  <pageSetup paperSize="9" orientation="portrait" blackAndWhite="1" horizontalDpi="4294967293" verticalDpi="4294967293"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62"/>
  <sheetViews>
    <sheetView showGridLines="0" workbookViewId="0">
      <selection activeCell="G66" sqref="G66"/>
    </sheetView>
  </sheetViews>
  <sheetFormatPr defaultRowHeight="14.4" x14ac:dyDescent="0.25"/>
  <cols>
    <col min="1" max="1" width="1.6640625" style="100" customWidth="1"/>
    <col min="2" max="2" width="15.109375" style="100" customWidth="1"/>
    <col min="3" max="3" width="12.109375" style="100" customWidth="1"/>
    <col min="4" max="4" width="5.44140625" style="100" bestFit="1" customWidth="1"/>
    <col min="5" max="5" width="9" style="100" bestFit="1" customWidth="1"/>
    <col min="6" max="6" width="5.44140625" style="100" bestFit="1" customWidth="1"/>
    <col min="7" max="7" width="12.77734375" style="100" bestFit="1" customWidth="1"/>
    <col min="8" max="8" width="5.44140625" style="100" bestFit="1" customWidth="1"/>
    <col min="9" max="9" width="1.6640625" style="100" customWidth="1"/>
    <col min="10" max="257" width="9" style="100"/>
    <col min="258" max="258" width="13.6640625" style="100" customWidth="1"/>
    <col min="259" max="259" width="12.88671875" style="100" customWidth="1"/>
    <col min="260" max="260" width="5.21875" style="100" customWidth="1"/>
    <col min="261" max="261" width="8" style="100" customWidth="1"/>
    <col min="262" max="262" width="6.77734375" style="100" customWidth="1"/>
    <col min="263" max="263" width="9.6640625" style="100" customWidth="1"/>
    <col min="264" max="264" width="6.109375" style="100" customWidth="1"/>
    <col min="265" max="265" width="1.33203125" style="100" customWidth="1"/>
    <col min="266" max="513" width="9" style="100"/>
    <col min="514" max="514" width="13.6640625" style="100" customWidth="1"/>
    <col min="515" max="515" width="12.88671875" style="100" customWidth="1"/>
    <col min="516" max="516" width="5.21875" style="100" customWidth="1"/>
    <col min="517" max="517" width="8" style="100" customWidth="1"/>
    <col min="518" max="518" width="6.77734375" style="100" customWidth="1"/>
    <col min="519" max="519" width="9.6640625" style="100" customWidth="1"/>
    <col min="520" max="520" width="6.109375" style="100" customWidth="1"/>
    <col min="521" max="521" width="1.33203125" style="100" customWidth="1"/>
    <col min="522" max="769" width="9" style="100"/>
    <col min="770" max="770" width="13.6640625" style="100" customWidth="1"/>
    <col min="771" max="771" width="12.88671875" style="100" customWidth="1"/>
    <col min="772" max="772" width="5.21875" style="100" customWidth="1"/>
    <col min="773" max="773" width="8" style="100" customWidth="1"/>
    <col min="774" max="774" width="6.77734375" style="100" customWidth="1"/>
    <col min="775" max="775" width="9.6640625" style="100" customWidth="1"/>
    <col min="776" max="776" width="6.109375" style="100" customWidth="1"/>
    <col min="777" max="777" width="1.33203125" style="100" customWidth="1"/>
    <col min="778" max="1025" width="9" style="100"/>
    <col min="1026" max="1026" width="13.6640625" style="100" customWidth="1"/>
    <col min="1027" max="1027" width="12.88671875" style="100" customWidth="1"/>
    <col min="1028" max="1028" width="5.21875" style="100" customWidth="1"/>
    <col min="1029" max="1029" width="8" style="100" customWidth="1"/>
    <col min="1030" max="1030" width="6.77734375" style="100" customWidth="1"/>
    <col min="1031" max="1031" width="9.6640625" style="100" customWidth="1"/>
    <col min="1032" max="1032" width="6.109375" style="100" customWidth="1"/>
    <col min="1033" max="1033" width="1.33203125" style="100" customWidth="1"/>
    <col min="1034" max="1281" width="9" style="100"/>
    <col min="1282" max="1282" width="13.6640625" style="100" customWidth="1"/>
    <col min="1283" max="1283" width="12.88671875" style="100" customWidth="1"/>
    <col min="1284" max="1284" width="5.21875" style="100" customWidth="1"/>
    <col min="1285" max="1285" width="8" style="100" customWidth="1"/>
    <col min="1286" max="1286" width="6.77734375" style="100" customWidth="1"/>
    <col min="1287" max="1287" width="9.6640625" style="100" customWidth="1"/>
    <col min="1288" max="1288" width="6.109375" style="100" customWidth="1"/>
    <col min="1289" max="1289" width="1.33203125" style="100" customWidth="1"/>
    <col min="1290" max="1537" width="9" style="100"/>
    <col min="1538" max="1538" width="13.6640625" style="100" customWidth="1"/>
    <col min="1539" max="1539" width="12.88671875" style="100" customWidth="1"/>
    <col min="1540" max="1540" width="5.21875" style="100" customWidth="1"/>
    <col min="1541" max="1541" width="8" style="100" customWidth="1"/>
    <col min="1542" max="1542" width="6.77734375" style="100" customWidth="1"/>
    <col min="1543" max="1543" width="9.6640625" style="100" customWidth="1"/>
    <col min="1544" max="1544" width="6.109375" style="100" customWidth="1"/>
    <col min="1545" max="1545" width="1.33203125" style="100" customWidth="1"/>
    <col min="1546" max="1793" width="9" style="100"/>
    <col min="1794" max="1794" width="13.6640625" style="100" customWidth="1"/>
    <col min="1795" max="1795" width="12.88671875" style="100" customWidth="1"/>
    <col min="1796" max="1796" width="5.21875" style="100" customWidth="1"/>
    <col min="1797" max="1797" width="8" style="100" customWidth="1"/>
    <col min="1798" max="1798" width="6.77734375" style="100" customWidth="1"/>
    <col min="1799" max="1799" width="9.6640625" style="100" customWidth="1"/>
    <col min="1800" max="1800" width="6.109375" style="100" customWidth="1"/>
    <col min="1801" max="1801" width="1.33203125" style="100" customWidth="1"/>
    <col min="1802" max="2049" width="9" style="100"/>
    <col min="2050" max="2050" width="13.6640625" style="100" customWidth="1"/>
    <col min="2051" max="2051" width="12.88671875" style="100" customWidth="1"/>
    <col min="2052" max="2052" width="5.21875" style="100" customWidth="1"/>
    <col min="2053" max="2053" width="8" style="100" customWidth="1"/>
    <col min="2054" max="2054" width="6.77734375" style="100" customWidth="1"/>
    <col min="2055" max="2055" width="9.6640625" style="100" customWidth="1"/>
    <col min="2056" max="2056" width="6.109375" style="100" customWidth="1"/>
    <col min="2057" max="2057" width="1.33203125" style="100" customWidth="1"/>
    <col min="2058" max="2305" width="9" style="100"/>
    <col min="2306" max="2306" width="13.6640625" style="100" customWidth="1"/>
    <col min="2307" max="2307" width="12.88671875" style="100" customWidth="1"/>
    <col min="2308" max="2308" width="5.21875" style="100" customWidth="1"/>
    <col min="2309" max="2309" width="8" style="100" customWidth="1"/>
    <col min="2310" max="2310" width="6.77734375" style="100" customWidth="1"/>
    <col min="2311" max="2311" width="9.6640625" style="100" customWidth="1"/>
    <col min="2312" max="2312" width="6.109375" style="100" customWidth="1"/>
    <col min="2313" max="2313" width="1.33203125" style="100" customWidth="1"/>
    <col min="2314" max="2561" width="9" style="100"/>
    <col min="2562" max="2562" width="13.6640625" style="100" customWidth="1"/>
    <col min="2563" max="2563" width="12.88671875" style="100" customWidth="1"/>
    <col min="2564" max="2564" width="5.21875" style="100" customWidth="1"/>
    <col min="2565" max="2565" width="8" style="100" customWidth="1"/>
    <col min="2566" max="2566" width="6.77734375" style="100" customWidth="1"/>
    <col min="2567" max="2567" width="9.6640625" style="100" customWidth="1"/>
    <col min="2568" max="2568" width="6.109375" style="100" customWidth="1"/>
    <col min="2569" max="2569" width="1.33203125" style="100" customWidth="1"/>
    <col min="2570" max="2817" width="9" style="100"/>
    <col min="2818" max="2818" width="13.6640625" style="100" customWidth="1"/>
    <col min="2819" max="2819" width="12.88671875" style="100" customWidth="1"/>
    <col min="2820" max="2820" width="5.21875" style="100" customWidth="1"/>
    <col min="2821" max="2821" width="8" style="100" customWidth="1"/>
    <col min="2822" max="2822" width="6.77734375" style="100" customWidth="1"/>
    <col min="2823" max="2823" width="9.6640625" style="100" customWidth="1"/>
    <col min="2824" max="2824" width="6.109375" style="100" customWidth="1"/>
    <col min="2825" max="2825" width="1.33203125" style="100" customWidth="1"/>
    <col min="2826" max="3073" width="9" style="100"/>
    <col min="3074" max="3074" width="13.6640625" style="100" customWidth="1"/>
    <col min="3075" max="3075" width="12.88671875" style="100" customWidth="1"/>
    <col min="3076" max="3076" width="5.21875" style="100" customWidth="1"/>
    <col min="3077" max="3077" width="8" style="100" customWidth="1"/>
    <col min="3078" max="3078" width="6.77734375" style="100" customWidth="1"/>
    <col min="3079" max="3079" width="9.6640625" style="100" customWidth="1"/>
    <col min="3080" max="3080" width="6.109375" style="100" customWidth="1"/>
    <col min="3081" max="3081" width="1.33203125" style="100" customWidth="1"/>
    <col min="3082" max="3329" width="9" style="100"/>
    <col min="3330" max="3330" width="13.6640625" style="100" customWidth="1"/>
    <col min="3331" max="3331" width="12.88671875" style="100" customWidth="1"/>
    <col min="3332" max="3332" width="5.21875" style="100" customWidth="1"/>
    <col min="3333" max="3333" width="8" style="100" customWidth="1"/>
    <col min="3334" max="3334" width="6.77734375" style="100" customWidth="1"/>
    <col min="3335" max="3335" width="9.6640625" style="100" customWidth="1"/>
    <col min="3336" max="3336" width="6.109375" style="100" customWidth="1"/>
    <col min="3337" max="3337" width="1.33203125" style="100" customWidth="1"/>
    <col min="3338" max="3585" width="9" style="100"/>
    <col min="3586" max="3586" width="13.6640625" style="100" customWidth="1"/>
    <col min="3587" max="3587" width="12.88671875" style="100" customWidth="1"/>
    <col min="3588" max="3588" width="5.21875" style="100" customWidth="1"/>
    <col min="3589" max="3589" width="8" style="100" customWidth="1"/>
    <col min="3590" max="3590" width="6.77734375" style="100" customWidth="1"/>
    <col min="3591" max="3591" width="9.6640625" style="100" customWidth="1"/>
    <col min="3592" max="3592" width="6.109375" style="100" customWidth="1"/>
    <col min="3593" max="3593" width="1.33203125" style="100" customWidth="1"/>
    <col min="3594" max="3841" width="9" style="100"/>
    <col min="3842" max="3842" width="13.6640625" style="100" customWidth="1"/>
    <col min="3843" max="3843" width="12.88671875" style="100" customWidth="1"/>
    <col min="3844" max="3844" width="5.21875" style="100" customWidth="1"/>
    <col min="3845" max="3845" width="8" style="100" customWidth="1"/>
    <col min="3846" max="3846" width="6.77734375" style="100" customWidth="1"/>
    <col min="3847" max="3847" width="9.6640625" style="100" customWidth="1"/>
    <col min="3848" max="3848" width="6.109375" style="100" customWidth="1"/>
    <col min="3849" max="3849" width="1.33203125" style="100" customWidth="1"/>
    <col min="3850" max="4097" width="9" style="100"/>
    <col min="4098" max="4098" width="13.6640625" style="100" customWidth="1"/>
    <col min="4099" max="4099" width="12.88671875" style="100" customWidth="1"/>
    <col min="4100" max="4100" width="5.21875" style="100" customWidth="1"/>
    <col min="4101" max="4101" width="8" style="100" customWidth="1"/>
    <col min="4102" max="4102" width="6.77734375" style="100" customWidth="1"/>
    <col min="4103" max="4103" width="9.6640625" style="100" customWidth="1"/>
    <col min="4104" max="4104" width="6.109375" style="100" customWidth="1"/>
    <col min="4105" max="4105" width="1.33203125" style="100" customWidth="1"/>
    <col min="4106" max="4353" width="9" style="100"/>
    <col min="4354" max="4354" width="13.6640625" style="100" customWidth="1"/>
    <col min="4355" max="4355" width="12.88671875" style="100" customWidth="1"/>
    <col min="4356" max="4356" width="5.21875" style="100" customWidth="1"/>
    <col min="4357" max="4357" width="8" style="100" customWidth="1"/>
    <col min="4358" max="4358" width="6.77734375" style="100" customWidth="1"/>
    <col min="4359" max="4359" width="9.6640625" style="100" customWidth="1"/>
    <col min="4360" max="4360" width="6.109375" style="100" customWidth="1"/>
    <col min="4361" max="4361" width="1.33203125" style="100" customWidth="1"/>
    <col min="4362" max="4609" width="9" style="100"/>
    <col min="4610" max="4610" width="13.6640625" style="100" customWidth="1"/>
    <col min="4611" max="4611" width="12.88671875" style="100" customWidth="1"/>
    <col min="4612" max="4612" width="5.21875" style="100" customWidth="1"/>
    <col min="4613" max="4613" width="8" style="100" customWidth="1"/>
    <col min="4614" max="4614" width="6.77734375" style="100" customWidth="1"/>
    <col min="4615" max="4615" width="9.6640625" style="100" customWidth="1"/>
    <col min="4616" max="4616" width="6.109375" style="100" customWidth="1"/>
    <col min="4617" max="4617" width="1.33203125" style="100" customWidth="1"/>
    <col min="4618" max="4865" width="9" style="100"/>
    <col min="4866" max="4866" width="13.6640625" style="100" customWidth="1"/>
    <col min="4867" max="4867" width="12.88671875" style="100" customWidth="1"/>
    <col min="4868" max="4868" width="5.21875" style="100" customWidth="1"/>
    <col min="4869" max="4869" width="8" style="100" customWidth="1"/>
    <col min="4870" max="4870" width="6.77734375" style="100" customWidth="1"/>
    <col min="4871" max="4871" width="9.6640625" style="100" customWidth="1"/>
    <col min="4872" max="4872" width="6.109375" style="100" customWidth="1"/>
    <col min="4873" max="4873" width="1.33203125" style="100" customWidth="1"/>
    <col min="4874" max="5121" width="9" style="100"/>
    <col min="5122" max="5122" width="13.6640625" style="100" customWidth="1"/>
    <col min="5123" max="5123" width="12.88671875" style="100" customWidth="1"/>
    <col min="5124" max="5124" width="5.21875" style="100" customWidth="1"/>
    <col min="5125" max="5125" width="8" style="100" customWidth="1"/>
    <col min="5126" max="5126" width="6.77734375" style="100" customWidth="1"/>
    <col min="5127" max="5127" width="9.6640625" style="100" customWidth="1"/>
    <col min="5128" max="5128" width="6.109375" style="100" customWidth="1"/>
    <col min="5129" max="5129" width="1.33203125" style="100" customWidth="1"/>
    <col min="5130" max="5377" width="9" style="100"/>
    <col min="5378" max="5378" width="13.6640625" style="100" customWidth="1"/>
    <col min="5379" max="5379" width="12.88671875" style="100" customWidth="1"/>
    <col min="5380" max="5380" width="5.21875" style="100" customWidth="1"/>
    <col min="5381" max="5381" width="8" style="100" customWidth="1"/>
    <col min="5382" max="5382" width="6.77734375" style="100" customWidth="1"/>
    <col min="5383" max="5383" width="9.6640625" style="100" customWidth="1"/>
    <col min="5384" max="5384" width="6.109375" style="100" customWidth="1"/>
    <col min="5385" max="5385" width="1.33203125" style="100" customWidth="1"/>
    <col min="5386" max="5633" width="9" style="100"/>
    <col min="5634" max="5634" width="13.6640625" style="100" customWidth="1"/>
    <col min="5635" max="5635" width="12.88671875" style="100" customWidth="1"/>
    <col min="5636" max="5636" width="5.21875" style="100" customWidth="1"/>
    <col min="5637" max="5637" width="8" style="100" customWidth="1"/>
    <col min="5638" max="5638" width="6.77734375" style="100" customWidth="1"/>
    <col min="5639" max="5639" width="9.6640625" style="100" customWidth="1"/>
    <col min="5640" max="5640" width="6.109375" style="100" customWidth="1"/>
    <col min="5641" max="5641" width="1.33203125" style="100" customWidth="1"/>
    <col min="5642" max="5889" width="9" style="100"/>
    <col min="5890" max="5890" width="13.6640625" style="100" customWidth="1"/>
    <col min="5891" max="5891" width="12.88671875" style="100" customWidth="1"/>
    <col min="5892" max="5892" width="5.21875" style="100" customWidth="1"/>
    <col min="5893" max="5893" width="8" style="100" customWidth="1"/>
    <col min="5894" max="5894" width="6.77734375" style="100" customWidth="1"/>
    <col min="5895" max="5895" width="9.6640625" style="100" customWidth="1"/>
    <col min="5896" max="5896" width="6.109375" style="100" customWidth="1"/>
    <col min="5897" max="5897" width="1.33203125" style="100" customWidth="1"/>
    <col min="5898" max="6145" width="9" style="100"/>
    <col min="6146" max="6146" width="13.6640625" style="100" customWidth="1"/>
    <col min="6147" max="6147" width="12.88671875" style="100" customWidth="1"/>
    <col min="6148" max="6148" width="5.21875" style="100" customWidth="1"/>
    <col min="6149" max="6149" width="8" style="100" customWidth="1"/>
    <col min="6150" max="6150" width="6.77734375" style="100" customWidth="1"/>
    <col min="6151" max="6151" width="9.6640625" style="100" customWidth="1"/>
    <col min="6152" max="6152" width="6.109375" style="100" customWidth="1"/>
    <col min="6153" max="6153" width="1.33203125" style="100" customWidth="1"/>
    <col min="6154" max="6401" width="9" style="100"/>
    <col min="6402" max="6402" width="13.6640625" style="100" customWidth="1"/>
    <col min="6403" max="6403" width="12.88671875" style="100" customWidth="1"/>
    <col min="6404" max="6404" width="5.21875" style="100" customWidth="1"/>
    <col min="6405" max="6405" width="8" style="100" customWidth="1"/>
    <col min="6406" max="6406" width="6.77734375" style="100" customWidth="1"/>
    <col min="6407" max="6407" width="9.6640625" style="100" customWidth="1"/>
    <col min="6408" max="6408" width="6.109375" style="100" customWidth="1"/>
    <col min="6409" max="6409" width="1.33203125" style="100" customWidth="1"/>
    <col min="6410" max="6657" width="9" style="100"/>
    <col min="6658" max="6658" width="13.6640625" style="100" customWidth="1"/>
    <col min="6659" max="6659" width="12.88671875" style="100" customWidth="1"/>
    <col min="6660" max="6660" width="5.21875" style="100" customWidth="1"/>
    <col min="6661" max="6661" width="8" style="100" customWidth="1"/>
    <col min="6662" max="6662" width="6.77734375" style="100" customWidth="1"/>
    <col min="6663" max="6663" width="9.6640625" style="100" customWidth="1"/>
    <col min="6664" max="6664" width="6.109375" style="100" customWidth="1"/>
    <col min="6665" max="6665" width="1.33203125" style="100" customWidth="1"/>
    <col min="6666" max="6913" width="9" style="100"/>
    <col min="6914" max="6914" width="13.6640625" style="100" customWidth="1"/>
    <col min="6915" max="6915" width="12.88671875" style="100" customWidth="1"/>
    <col min="6916" max="6916" width="5.21875" style="100" customWidth="1"/>
    <col min="6917" max="6917" width="8" style="100" customWidth="1"/>
    <col min="6918" max="6918" width="6.77734375" style="100" customWidth="1"/>
    <col min="6919" max="6919" width="9.6640625" style="100" customWidth="1"/>
    <col min="6920" max="6920" width="6.109375" style="100" customWidth="1"/>
    <col min="6921" max="6921" width="1.33203125" style="100" customWidth="1"/>
    <col min="6922" max="7169" width="9" style="100"/>
    <col min="7170" max="7170" width="13.6640625" style="100" customWidth="1"/>
    <col min="7171" max="7171" width="12.88671875" style="100" customWidth="1"/>
    <col min="7172" max="7172" width="5.21875" style="100" customWidth="1"/>
    <col min="7173" max="7173" width="8" style="100" customWidth="1"/>
    <col min="7174" max="7174" width="6.77734375" style="100" customWidth="1"/>
    <col min="7175" max="7175" width="9.6640625" style="100" customWidth="1"/>
    <col min="7176" max="7176" width="6.109375" style="100" customWidth="1"/>
    <col min="7177" max="7177" width="1.33203125" style="100" customWidth="1"/>
    <col min="7178" max="7425" width="9" style="100"/>
    <col min="7426" max="7426" width="13.6640625" style="100" customWidth="1"/>
    <col min="7427" max="7427" width="12.88671875" style="100" customWidth="1"/>
    <col min="7428" max="7428" width="5.21875" style="100" customWidth="1"/>
    <col min="7429" max="7429" width="8" style="100" customWidth="1"/>
    <col min="7430" max="7430" width="6.77734375" style="100" customWidth="1"/>
    <col min="7431" max="7431" width="9.6640625" style="100" customWidth="1"/>
    <col min="7432" max="7432" width="6.109375" style="100" customWidth="1"/>
    <col min="7433" max="7433" width="1.33203125" style="100" customWidth="1"/>
    <col min="7434" max="7681" width="9" style="100"/>
    <col min="7682" max="7682" width="13.6640625" style="100" customWidth="1"/>
    <col min="7683" max="7683" width="12.88671875" style="100" customWidth="1"/>
    <col min="7684" max="7684" width="5.21875" style="100" customWidth="1"/>
    <col min="7685" max="7685" width="8" style="100" customWidth="1"/>
    <col min="7686" max="7686" width="6.77734375" style="100" customWidth="1"/>
    <col min="7687" max="7687" width="9.6640625" style="100" customWidth="1"/>
    <col min="7688" max="7688" width="6.109375" style="100" customWidth="1"/>
    <col min="7689" max="7689" width="1.33203125" style="100" customWidth="1"/>
    <col min="7690" max="7937" width="9" style="100"/>
    <col min="7938" max="7938" width="13.6640625" style="100" customWidth="1"/>
    <col min="7939" max="7939" width="12.88671875" style="100" customWidth="1"/>
    <col min="7940" max="7940" width="5.21875" style="100" customWidth="1"/>
    <col min="7941" max="7941" width="8" style="100" customWidth="1"/>
    <col min="7942" max="7942" width="6.77734375" style="100" customWidth="1"/>
    <col min="7943" max="7943" width="9.6640625" style="100" customWidth="1"/>
    <col min="7944" max="7944" width="6.109375" style="100" customWidth="1"/>
    <col min="7945" max="7945" width="1.33203125" style="100" customWidth="1"/>
    <col min="7946" max="8193" width="9" style="100"/>
    <col min="8194" max="8194" width="13.6640625" style="100" customWidth="1"/>
    <col min="8195" max="8195" width="12.88671875" style="100" customWidth="1"/>
    <col min="8196" max="8196" width="5.21875" style="100" customWidth="1"/>
    <col min="8197" max="8197" width="8" style="100" customWidth="1"/>
    <col min="8198" max="8198" width="6.77734375" style="100" customWidth="1"/>
    <col min="8199" max="8199" width="9.6640625" style="100" customWidth="1"/>
    <col min="8200" max="8200" width="6.109375" style="100" customWidth="1"/>
    <col min="8201" max="8201" width="1.33203125" style="100" customWidth="1"/>
    <col min="8202" max="8449" width="9" style="100"/>
    <col min="8450" max="8450" width="13.6640625" style="100" customWidth="1"/>
    <col min="8451" max="8451" width="12.88671875" style="100" customWidth="1"/>
    <col min="8452" max="8452" width="5.21875" style="100" customWidth="1"/>
    <col min="8453" max="8453" width="8" style="100" customWidth="1"/>
    <col min="8454" max="8454" width="6.77734375" style="100" customWidth="1"/>
    <col min="8455" max="8455" width="9.6640625" style="100" customWidth="1"/>
    <col min="8456" max="8456" width="6.109375" style="100" customWidth="1"/>
    <col min="8457" max="8457" width="1.33203125" style="100" customWidth="1"/>
    <col min="8458" max="8705" width="9" style="100"/>
    <col min="8706" max="8706" width="13.6640625" style="100" customWidth="1"/>
    <col min="8707" max="8707" width="12.88671875" style="100" customWidth="1"/>
    <col min="8708" max="8708" width="5.21875" style="100" customWidth="1"/>
    <col min="8709" max="8709" width="8" style="100" customWidth="1"/>
    <col min="8710" max="8710" width="6.77734375" style="100" customWidth="1"/>
    <col min="8711" max="8711" width="9.6640625" style="100" customWidth="1"/>
    <col min="8712" max="8712" width="6.109375" style="100" customWidth="1"/>
    <col min="8713" max="8713" width="1.33203125" style="100" customWidth="1"/>
    <col min="8714" max="8961" width="9" style="100"/>
    <col min="8962" max="8962" width="13.6640625" style="100" customWidth="1"/>
    <col min="8963" max="8963" width="12.88671875" style="100" customWidth="1"/>
    <col min="8964" max="8964" width="5.21875" style="100" customWidth="1"/>
    <col min="8965" max="8965" width="8" style="100" customWidth="1"/>
    <col min="8966" max="8966" width="6.77734375" style="100" customWidth="1"/>
    <col min="8967" max="8967" width="9.6640625" style="100" customWidth="1"/>
    <col min="8968" max="8968" width="6.109375" style="100" customWidth="1"/>
    <col min="8969" max="8969" width="1.33203125" style="100" customWidth="1"/>
    <col min="8970" max="9217" width="9" style="100"/>
    <col min="9218" max="9218" width="13.6640625" style="100" customWidth="1"/>
    <col min="9219" max="9219" width="12.88671875" style="100" customWidth="1"/>
    <col min="9220" max="9220" width="5.21875" style="100" customWidth="1"/>
    <col min="9221" max="9221" width="8" style="100" customWidth="1"/>
    <col min="9222" max="9222" width="6.77734375" style="100" customWidth="1"/>
    <col min="9223" max="9223" width="9.6640625" style="100" customWidth="1"/>
    <col min="9224" max="9224" width="6.109375" style="100" customWidth="1"/>
    <col min="9225" max="9225" width="1.33203125" style="100" customWidth="1"/>
    <col min="9226" max="9473" width="9" style="100"/>
    <col min="9474" max="9474" width="13.6640625" style="100" customWidth="1"/>
    <col min="9475" max="9475" width="12.88671875" style="100" customWidth="1"/>
    <col min="9476" max="9476" width="5.21875" style="100" customWidth="1"/>
    <col min="9477" max="9477" width="8" style="100" customWidth="1"/>
    <col min="9478" max="9478" width="6.77734375" style="100" customWidth="1"/>
    <col min="9479" max="9479" width="9.6640625" style="100" customWidth="1"/>
    <col min="9480" max="9480" width="6.109375" style="100" customWidth="1"/>
    <col min="9481" max="9481" width="1.33203125" style="100" customWidth="1"/>
    <col min="9482" max="9729" width="9" style="100"/>
    <col min="9730" max="9730" width="13.6640625" style="100" customWidth="1"/>
    <col min="9731" max="9731" width="12.88671875" style="100" customWidth="1"/>
    <col min="9732" max="9732" width="5.21875" style="100" customWidth="1"/>
    <col min="9733" max="9733" width="8" style="100" customWidth="1"/>
    <col min="9734" max="9734" width="6.77734375" style="100" customWidth="1"/>
    <col min="9735" max="9735" width="9.6640625" style="100" customWidth="1"/>
    <col min="9736" max="9736" width="6.109375" style="100" customWidth="1"/>
    <col min="9737" max="9737" width="1.33203125" style="100" customWidth="1"/>
    <col min="9738" max="9985" width="9" style="100"/>
    <col min="9986" max="9986" width="13.6640625" style="100" customWidth="1"/>
    <col min="9987" max="9987" width="12.88671875" style="100" customWidth="1"/>
    <col min="9988" max="9988" width="5.21875" style="100" customWidth="1"/>
    <col min="9989" max="9989" width="8" style="100" customWidth="1"/>
    <col min="9990" max="9990" width="6.77734375" style="100" customWidth="1"/>
    <col min="9991" max="9991" width="9.6640625" style="100" customWidth="1"/>
    <col min="9992" max="9992" width="6.109375" style="100" customWidth="1"/>
    <col min="9993" max="9993" width="1.33203125" style="100" customWidth="1"/>
    <col min="9994" max="10241" width="9" style="100"/>
    <col min="10242" max="10242" width="13.6640625" style="100" customWidth="1"/>
    <col min="10243" max="10243" width="12.88671875" style="100" customWidth="1"/>
    <col min="10244" max="10244" width="5.21875" style="100" customWidth="1"/>
    <col min="10245" max="10245" width="8" style="100" customWidth="1"/>
    <col min="10246" max="10246" width="6.77734375" style="100" customWidth="1"/>
    <col min="10247" max="10247" width="9.6640625" style="100" customWidth="1"/>
    <col min="10248" max="10248" width="6.109375" style="100" customWidth="1"/>
    <col min="10249" max="10249" width="1.33203125" style="100" customWidth="1"/>
    <col min="10250" max="10497" width="9" style="100"/>
    <col min="10498" max="10498" width="13.6640625" style="100" customWidth="1"/>
    <col min="10499" max="10499" width="12.88671875" style="100" customWidth="1"/>
    <col min="10500" max="10500" width="5.21875" style="100" customWidth="1"/>
    <col min="10501" max="10501" width="8" style="100" customWidth="1"/>
    <col min="10502" max="10502" width="6.77734375" style="100" customWidth="1"/>
    <col min="10503" max="10503" width="9.6640625" style="100" customWidth="1"/>
    <col min="10504" max="10504" width="6.109375" style="100" customWidth="1"/>
    <col min="10505" max="10505" width="1.33203125" style="100" customWidth="1"/>
    <col min="10506" max="10753" width="9" style="100"/>
    <col min="10754" max="10754" width="13.6640625" style="100" customWidth="1"/>
    <col min="10755" max="10755" width="12.88671875" style="100" customWidth="1"/>
    <col min="10756" max="10756" width="5.21875" style="100" customWidth="1"/>
    <col min="10757" max="10757" width="8" style="100" customWidth="1"/>
    <col min="10758" max="10758" width="6.77734375" style="100" customWidth="1"/>
    <col min="10759" max="10759" width="9.6640625" style="100" customWidth="1"/>
    <col min="10760" max="10760" width="6.109375" style="100" customWidth="1"/>
    <col min="10761" max="10761" width="1.33203125" style="100" customWidth="1"/>
    <col min="10762" max="11009" width="9" style="100"/>
    <col min="11010" max="11010" width="13.6640625" style="100" customWidth="1"/>
    <col min="11011" max="11011" width="12.88671875" style="100" customWidth="1"/>
    <col min="11012" max="11012" width="5.21875" style="100" customWidth="1"/>
    <col min="11013" max="11013" width="8" style="100" customWidth="1"/>
    <col min="11014" max="11014" width="6.77734375" style="100" customWidth="1"/>
    <col min="11015" max="11015" width="9.6640625" style="100" customWidth="1"/>
    <col min="11016" max="11016" width="6.109375" style="100" customWidth="1"/>
    <col min="11017" max="11017" width="1.33203125" style="100" customWidth="1"/>
    <col min="11018" max="11265" width="9" style="100"/>
    <col min="11266" max="11266" width="13.6640625" style="100" customWidth="1"/>
    <col min="11267" max="11267" width="12.88671875" style="100" customWidth="1"/>
    <col min="11268" max="11268" width="5.21875" style="100" customWidth="1"/>
    <col min="11269" max="11269" width="8" style="100" customWidth="1"/>
    <col min="11270" max="11270" width="6.77734375" style="100" customWidth="1"/>
    <col min="11271" max="11271" width="9.6640625" style="100" customWidth="1"/>
    <col min="11272" max="11272" width="6.109375" style="100" customWidth="1"/>
    <col min="11273" max="11273" width="1.33203125" style="100" customWidth="1"/>
    <col min="11274" max="11521" width="9" style="100"/>
    <col min="11522" max="11522" width="13.6640625" style="100" customWidth="1"/>
    <col min="11523" max="11523" width="12.88671875" style="100" customWidth="1"/>
    <col min="11524" max="11524" width="5.21875" style="100" customWidth="1"/>
    <col min="11525" max="11525" width="8" style="100" customWidth="1"/>
    <col min="11526" max="11526" width="6.77734375" style="100" customWidth="1"/>
    <col min="11527" max="11527" width="9.6640625" style="100" customWidth="1"/>
    <col min="11528" max="11528" width="6.109375" style="100" customWidth="1"/>
    <col min="11529" max="11529" width="1.33203125" style="100" customWidth="1"/>
    <col min="11530" max="11777" width="9" style="100"/>
    <col min="11778" max="11778" width="13.6640625" style="100" customWidth="1"/>
    <col min="11779" max="11779" width="12.88671875" style="100" customWidth="1"/>
    <col min="11780" max="11780" width="5.21875" style="100" customWidth="1"/>
    <col min="11781" max="11781" width="8" style="100" customWidth="1"/>
    <col min="11782" max="11782" width="6.77734375" style="100" customWidth="1"/>
    <col min="11783" max="11783" width="9.6640625" style="100" customWidth="1"/>
    <col min="11784" max="11784" width="6.109375" style="100" customWidth="1"/>
    <col min="11785" max="11785" width="1.33203125" style="100" customWidth="1"/>
    <col min="11786" max="12033" width="9" style="100"/>
    <col min="12034" max="12034" width="13.6640625" style="100" customWidth="1"/>
    <col min="12035" max="12035" width="12.88671875" style="100" customWidth="1"/>
    <col min="12036" max="12036" width="5.21875" style="100" customWidth="1"/>
    <col min="12037" max="12037" width="8" style="100" customWidth="1"/>
    <col min="12038" max="12038" width="6.77734375" style="100" customWidth="1"/>
    <col min="12039" max="12039" width="9.6640625" style="100" customWidth="1"/>
    <col min="12040" max="12040" width="6.109375" style="100" customWidth="1"/>
    <col min="12041" max="12041" width="1.33203125" style="100" customWidth="1"/>
    <col min="12042" max="12289" width="9" style="100"/>
    <col min="12290" max="12290" width="13.6640625" style="100" customWidth="1"/>
    <col min="12291" max="12291" width="12.88671875" style="100" customWidth="1"/>
    <col min="12292" max="12292" width="5.21875" style="100" customWidth="1"/>
    <col min="12293" max="12293" width="8" style="100" customWidth="1"/>
    <col min="12294" max="12294" width="6.77734375" style="100" customWidth="1"/>
    <col min="12295" max="12295" width="9.6640625" style="100" customWidth="1"/>
    <col min="12296" max="12296" width="6.109375" style="100" customWidth="1"/>
    <col min="12297" max="12297" width="1.33203125" style="100" customWidth="1"/>
    <col min="12298" max="12545" width="9" style="100"/>
    <col min="12546" max="12546" width="13.6640625" style="100" customWidth="1"/>
    <col min="12547" max="12547" width="12.88671875" style="100" customWidth="1"/>
    <col min="12548" max="12548" width="5.21875" style="100" customWidth="1"/>
    <col min="12549" max="12549" width="8" style="100" customWidth="1"/>
    <col min="12550" max="12550" width="6.77734375" style="100" customWidth="1"/>
    <col min="12551" max="12551" width="9.6640625" style="100" customWidth="1"/>
    <col min="12552" max="12552" width="6.109375" style="100" customWidth="1"/>
    <col min="12553" max="12553" width="1.33203125" style="100" customWidth="1"/>
    <col min="12554" max="12801" width="9" style="100"/>
    <col min="12802" max="12802" width="13.6640625" style="100" customWidth="1"/>
    <col min="12803" max="12803" width="12.88671875" style="100" customWidth="1"/>
    <col min="12804" max="12804" width="5.21875" style="100" customWidth="1"/>
    <col min="12805" max="12805" width="8" style="100" customWidth="1"/>
    <col min="12806" max="12806" width="6.77734375" style="100" customWidth="1"/>
    <col min="12807" max="12807" width="9.6640625" style="100" customWidth="1"/>
    <col min="12808" max="12808" width="6.109375" style="100" customWidth="1"/>
    <col min="12809" max="12809" width="1.33203125" style="100" customWidth="1"/>
    <col min="12810" max="13057" width="9" style="100"/>
    <col min="13058" max="13058" width="13.6640625" style="100" customWidth="1"/>
    <col min="13059" max="13059" width="12.88671875" style="100" customWidth="1"/>
    <col min="13060" max="13060" width="5.21875" style="100" customWidth="1"/>
    <col min="13061" max="13061" width="8" style="100" customWidth="1"/>
    <col min="13062" max="13062" width="6.77734375" style="100" customWidth="1"/>
    <col min="13063" max="13063" width="9.6640625" style="100" customWidth="1"/>
    <col min="13064" max="13064" width="6.109375" style="100" customWidth="1"/>
    <col min="13065" max="13065" width="1.33203125" style="100" customWidth="1"/>
    <col min="13066" max="13313" width="9" style="100"/>
    <col min="13314" max="13314" width="13.6640625" style="100" customWidth="1"/>
    <col min="13315" max="13315" width="12.88671875" style="100" customWidth="1"/>
    <col min="13316" max="13316" width="5.21875" style="100" customWidth="1"/>
    <col min="13317" max="13317" width="8" style="100" customWidth="1"/>
    <col min="13318" max="13318" width="6.77734375" style="100" customWidth="1"/>
    <col min="13319" max="13319" width="9.6640625" style="100" customWidth="1"/>
    <col min="13320" max="13320" width="6.109375" style="100" customWidth="1"/>
    <col min="13321" max="13321" width="1.33203125" style="100" customWidth="1"/>
    <col min="13322" max="13569" width="9" style="100"/>
    <col min="13570" max="13570" width="13.6640625" style="100" customWidth="1"/>
    <col min="13571" max="13571" width="12.88671875" style="100" customWidth="1"/>
    <col min="13572" max="13572" width="5.21875" style="100" customWidth="1"/>
    <col min="13573" max="13573" width="8" style="100" customWidth="1"/>
    <col min="13574" max="13574" width="6.77734375" style="100" customWidth="1"/>
    <col min="13575" max="13575" width="9.6640625" style="100" customWidth="1"/>
    <col min="13576" max="13576" width="6.109375" style="100" customWidth="1"/>
    <col min="13577" max="13577" width="1.33203125" style="100" customWidth="1"/>
    <col min="13578" max="13825" width="9" style="100"/>
    <col min="13826" max="13826" width="13.6640625" style="100" customWidth="1"/>
    <col min="13827" max="13827" width="12.88671875" style="100" customWidth="1"/>
    <col min="13828" max="13828" width="5.21875" style="100" customWidth="1"/>
    <col min="13829" max="13829" width="8" style="100" customWidth="1"/>
    <col min="13830" max="13830" width="6.77734375" style="100" customWidth="1"/>
    <col min="13831" max="13831" width="9.6640625" style="100" customWidth="1"/>
    <col min="13832" max="13832" width="6.109375" style="100" customWidth="1"/>
    <col min="13833" max="13833" width="1.33203125" style="100" customWidth="1"/>
    <col min="13834" max="14081" width="9" style="100"/>
    <col min="14082" max="14082" width="13.6640625" style="100" customWidth="1"/>
    <col min="14083" max="14083" width="12.88671875" style="100" customWidth="1"/>
    <col min="14084" max="14084" width="5.21875" style="100" customWidth="1"/>
    <col min="14085" max="14085" width="8" style="100" customWidth="1"/>
    <col min="14086" max="14086" width="6.77734375" style="100" customWidth="1"/>
    <col min="14087" max="14087" width="9.6640625" style="100" customWidth="1"/>
    <col min="14088" max="14088" width="6.109375" style="100" customWidth="1"/>
    <col min="14089" max="14089" width="1.33203125" style="100" customWidth="1"/>
    <col min="14090" max="14337" width="9" style="100"/>
    <col min="14338" max="14338" width="13.6640625" style="100" customWidth="1"/>
    <col min="14339" max="14339" width="12.88671875" style="100" customWidth="1"/>
    <col min="14340" max="14340" width="5.21875" style="100" customWidth="1"/>
    <col min="14341" max="14341" width="8" style="100" customWidth="1"/>
    <col min="14342" max="14342" width="6.77734375" style="100" customWidth="1"/>
    <col min="14343" max="14343" width="9.6640625" style="100" customWidth="1"/>
    <col min="14344" max="14344" width="6.109375" style="100" customWidth="1"/>
    <col min="14345" max="14345" width="1.33203125" style="100" customWidth="1"/>
    <col min="14346" max="14593" width="9" style="100"/>
    <col min="14594" max="14594" width="13.6640625" style="100" customWidth="1"/>
    <col min="14595" max="14595" width="12.88671875" style="100" customWidth="1"/>
    <col min="14596" max="14596" width="5.21875" style="100" customWidth="1"/>
    <col min="14597" max="14597" width="8" style="100" customWidth="1"/>
    <col min="14598" max="14598" width="6.77734375" style="100" customWidth="1"/>
    <col min="14599" max="14599" width="9.6640625" style="100" customWidth="1"/>
    <col min="14600" max="14600" width="6.109375" style="100" customWidth="1"/>
    <col min="14601" max="14601" width="1.33203125" style="100" customWidth="1"/>
    <col min="14602" max="14849" width="9" style="100"/>
    <col min="14850" max="14850" width="13.6640625" style="100" customWidth="1"/>
    <col min="14851" max="14851" width="12.88671875" style="100" customWidth="1"/>
    <col min="14852" max="14852" width="5.21875" style="100" customWidth="1"/>
    <col min="14853" max="14853" width="8" style="100" customWidth="1"/>
    <col min="14854" max="14854" width="6.77734375" style="100" customWidth="1"/>
    <col min="14855" max="14855" width="9.6640625" style="100" customWidth="1"/>
    <col min="14856" max="14856" width="6.109375" style="100" customWidth="1"/>
    <col min="14857" max="14857" width="1.33203125" style="100" customWidth="1"/>
    <col min="14858" max="15105" width="9" style="100"/>
    <col min="15106" max="15106" width="13.6640625" style="100" customWidth="1"/>
    <col min="15107" max="15107" width="12.88671875" style="100" customWidth="1"/>
    <col min="15108" max="15108" width="5.21875" style="100" customWidth="1"/>
    <col min="15109" max="15109" width="8" style="100" customWidth="1"/>
    <col min="15110" max="15110" width="6.77734375" style="100" customWidth="1"/>
    <col min="15111" max="15111" width="9.6640625" style="100" customWidth="1"/>
    <col min="15112" max="15112" width="6.109375" style="100" customWidth="1"/>
    <col min="15113" max="15113" width="1.33203125" style="100" customWidth="1"/>
    <col min="15114" max="15361" width="9" style="100"/>
    <col min="15362" max="15362" width="13.6640625" style="100" customWidth="1"/>
    <col min="15363" max="15363" width="12.88671875" style="100" customWidth="1"/>
    <col min="15364" max="15364" width="5.21875" style="100" customWidth="1"/>
    <col min="15365" max="15365" width="8" style="100" customWidth="1"/>
    <col min="15366" max="15366" width="6.77734375" style="100" customWidth="1"/>
    <col min="15367" max="15367" width="9.6640625" style="100" customWidth="1"/>
    <col min="15368" max="15368" width="6.109375" style="100" customWidth="1"/>
    <col min="15369" max="15369" width="1.33203125" style="100" customWidth="1"/>
    <col min="15370" max="15617" width="9" style="100"/>
    <col min="15618" max="15618" width="13.6640625" style="100" customWidth="1"/>
    <col min="15619" max="15619" width="12.88671875" style="100" customWidth="1"/>
    <col min="15620" max="15620" width="5.21875" style="100" customWidth="1"/>
    <col min="15621" max="15621" width="8" style="100" customWidth="1"/>
    <col min="15622" max="15622" width="6.77734375" style="100" customWidth="1"/>
    <col min="15623" max="15623" width="9.6640625" style="100" customWidth="1"/>
    <col min="15624" max="15624" width="6.109375" style="100" customWidth="1"/>
    <col min="15625" max="15625" width="1.33203125" style="100" customWidth="1"/>
    <col min="15626" max="15873" width="9" style="100"/>
    <col min="15874" max="15874" width="13.6640625" style="100" customWidth="1"/>
    <col min="15875" max="15875" width="12.88671875" style="100" customWidth="1"/>
    <col min="15876" max="15876" width="5.21875" style="100" customWidth="1"/>
    <col min="15877" max="15877" width="8" style="100" customWidth="1"/>
    <col min="15878" max="15878" width="6.77734375" style="100" customWidth="1"/>
    <col min="15879" max="15879" width="9.6640625" style="100" customWidth="1"/>
    <col min="15880" max="15880" width="6.109375" style="100" customWidth="1"/>
    <col min="15881" max="15881" width="1.33203125" style="100" customWidth="1"/>
    <col min="15882" max="16129" width="9" style="100"/>
    <col min="16130" max="16130" width="13.6640625" style="100" customWidth="1"/>
    <col min="16131" max="16131" width="12.88671875" style="100" customWidth="1"/>
    <col min="16132" max="16132" width="5.21875" style="100" customWidth="1"/>
    <col min="16133" max="16133" width="8" style="100" customWidth="1"/>
    <col min="16134" max="16134" width="6.77734375" style="100" customWidth="1"/>
    <col min="16135" max="16135" width="9.6640625" style="100" customWidth="1"/>
    <col min="16136" max="16136" width="6.109375" style="100" customWidth="1"/>
    <col min="16137" max="16137" width="1.33203125" style="100" customWidth="1"/>
    <col min="16138" max="16384" width="9" style="100"/>
  </cols>
  <sheetData>
    <row r="2" spans="2:9" x14ac:dyDescent="0.25">
      <c r="B2" s="97" t="s">
        <v>66</v>
      </c>
      <c r="C2" s="98">
        <v>100</v>
      </c>
      <c r="D2" s="99"/>
      <c r="E2" s="119" t="s">
        <v>67</v>
      </c>
      <c r="F2" s="119">
        <v>3000</v>
      </c>
      <c r="G2" s="119">
        <v>4000</v>
      </c>
      <c r="H2" s="119">
        <v>5000</v>
      </c>
      <c r="I2" s="99"/>
    </row>
    <row r="3" spans="2:9" x14ac:dyDescent="0.25">
      <c r="B3" s="97" t="s">
        <v>68</v>
      </c>
      <c r="C3" s="98">
        <v>500</v>
      </c>
      <c r="D3" s="99"/>
      <c r="E3" s="119" t="s">
        <v>69</v>
      </c>
      <c r="F3" s="119">
        <v>0.3</v>
      </c>
      <c r="G3" s="119">
        <v>0.5</v>
      </c>
      <c r="H3" s="119">
        <v>0.2</v>
      </c>
      <c r="I3" s="99"/>
    </row>
    <row r="4" spans="2:9" x14ac:dyDescent="0.25">
      <c r="B4" s="97" t="s">
        <v>70</v>
      </c>
      <c r="C4" s="98">
        <v>1500000</v>
      </c>
      <c r="D4" s="99"/>
      <c r="E4" s="99"/>
      <c r="F4" s="99"/>
      <c r="G4" s="99"/>
      <c r="H4" s="99"/>
      <c r="I4" s="99"/>
    </row>
    <row r="5" spans="2:9" x14ac:dyDescent="0.25">
      <c r="B5" s="97" t="s">
        <v>71</v>
      </c>
      <c r="C5" s="98">
        <v>300000</v>
      </c>
      <c r="D5" s="99"/>
      <c r="E5" s="97" t="s">
        <v>67</v>
      </c>
      <c r="F5" s="97" t="s">
        <v>69</v>
      </c>
      <c r="G5" s="97" t="s">
        <v>72</v>
      </c>
      <c r="H5" s="99"/>
      <c r="I5" s="99"/>
    </row>
    <row r="6" spans="2:9" x14ac:dyDescent="0.25">
      <c r="B6" s="99"/>
      <c r="C6" s="99"/>
      <c r="D6" s="99"/>
      <c r="E6" s="101"/>
      <c r="F6" s="102"/>
      <c r="G6" s="103">
        <v>0</v>
      </c>
      <c r="H6" s="99"/>
      <c r="I6" s="99"/>
    </row>
    <row r="7" spans="2:9" x14ac:dyDescent="0.25">
      <c r="B7" s="97" t="s">
        <v>73</v>
      </c>
      <c r="C7" s="104">
        <f ca="1">RANDBETWEEN(C2,C3)</f>
        <v>439</v>
      </c>
      <c r="D7" s="99"/>
      <c r="E7" s="105">
        <v>3000</v>
      </c>
      <c r="F7" s="106">
        <v>0.3</v>
      </c>
      <c r="G7" s="107">
        <v>0.3</v>
      </c>
      <c r="H7" s="99"/>
      <c r="I7" s="99"/>
    </row>
    <row r="8" spans="2:9" x14ac:dyDescent="0.25">
      <c r="B8" s="97" t="s">
        <v>74</v>
      </c>
      <c r="C8" s="108">
        <f ca="1">NORMINV(RAND(),C4,C5)</f>
        <v>1675100.029408955</v>
      </c>
      <c r="D8" s="99"/>
      <c r="E8" s="109">
        <v>4000</v>
      </c>
      <c r="F8" s="110">
        <v>0.5</v>
      </c>
      <c r="G8" s="107">
        <v>0.8</v>
      </c>
      <c r="H8" s="99"/>
      <c r="I8" s="99"/>
    </row>
    <row r="9" spans="2:9" x14ac:dyDescent="0.25">
      <c r="B9" s="97" t="s">
        <v>75</v>
      </c>
      <c r="C9" s="104">
        <f>(3000+4000+5000)/3</f>
        <v>4000</v>
      </c>
      <c r="D9" s="99"/>
      <c r="E9" s="111">
        <v>5000</v>
      </c>
      <c r="F9" s="112">
        <v>0.2</v>
      </c>
      <c r="G9" s="113">
        <v>1</v>
      </c>
      <c r="H9" s="99"/>
      <c r="I9" s="99"/>
    </row>
    <row r="10" spans="2:9" x14ac:dyDescent="0.25">
      <c r="B10" s="97" t="s">
        <v>76</v>
      </c>
      <c r="C10" s="108">
        <f ca="1">C7*C9-C8</f>
        <v>80899.970591044985</v>
      </c>
      <c r="D10" s="99"/>
      <c r="E10" s="99"/>
      <c r="F10" s="99"/>
      <c r="G10" s="99"/>
      <c r="H10" s="99"/>
      <c r="I10" s="99"/>
    </row>
    <row r="11" spans="2:9" x14ac:dyDescent="0.25">
      <c r="B11" s="99"/>
      <c r="C11" s="99"/>
      <c r="D11" s="99"/>
      <c r="E11" s="99"/>
      <c r="F11" s="99"/>
      <c r="G11" s="114">
        <f ca="1">C10</f>
        <v>80899.970591044985</v>
      </c>
      <c r="H11" s="99"/>
      <c r="I11" s="99"/>
    </row>
    <row r="12" spans="2:9" x14ac:dyDescent="0.25">
      <c r="B12" s="168" t="s">
        <v>77</v>
      </c>
      <c r="C12" s="169"/>
      <c r="D12" s="104">
        <f>COUNTIF($G$12:$G$61,"&gt;1000000")/50</f>
        <v>0</v>
      </c>
      <c r="E12" s="99"/>
      <c r="F12" s="115">
        <v>1</v>
      </c>
      <c r="G12" s="116">
        <f t="dataTable" ref="G12:G61" dt2D="0" dtr="0" r1="J61" ca="1"/>
        <v>-267816.11569732567</v>
      </c>
      <c r="H12" s="99"/>
      <c r="I12" s="99"/>
    </row>
    <row r="13" spans="2:9" x14ac:dyDescent="0.25">
      <c r="B13" s="99"/>
      <c r="C13" s="99"/>
      <c r="D13" s="99"/>
      <c r="E13" s="99"/>
      <c r="F13" s="117">
        <v>2</v>
      </c>
      <c r="G13" s="116">
        <v>-26932.534896844067</v>
      </c>
      <c r="H13" s="99"/>
      <c r="I13" s="99"/>
    </row>
    <row r="14" spans="2:9" x14ac:dyDescent="0.25">
      <c r="B14" s="99"/>
      <c r="C14" s="99"/>
      <c r="D14" s="99"/>
      <c r="E14" s="99"/>
      <c r="F14" s="117">
        <v>3</v>
      </c>
      <c r="G14" s="116">
        <v>-606683.31512635853</v>
      </c>
      <c r="H14" s="99"/>
      <c r="I14" s="99"/>
    </row>
    <row r="15" spans="2:9" hidden="1" x14ac:dyDescent="0.25">
      <c r="B15" s="99"/>
      <c r="C15" s="99"/>
      <c r="D15" s="99"/>
      <c r="E15" s="99"/>
      <c r="F15" s="115">
        <v>4</v>
      </c>
      <c r="G15" s="116">
        <v>-337377.5576505491</v>
      </c>
      <c r="H15" s="99"/>
      <c r="I15" s="99"/>
    </row>
    <row r="16" spans="2:9" hidden="1" x14ac:dyDescent="0.25">
      <c r="B16" s="99"/>
      <c r="C16" s="99"/>
      <c r="D16" s="99"/>
      <c r="E16" s="99"/>
      <c r="F16" s="117">
        <v>5</v>
      </c>
      <c r="G16" s="116">
        <v>90372.781011146028</v>
      </c>
      <c r="H16" s="99"/>
      <c r="I16" s="99"/>
    </row>
    <row r="17" spans="2:9" hidden="1" x14ac:dyDescent="0.25">
      <c r="B17" s="99"/>
      <c r="C17" s="99"/>
      <c r="D17" s="99"/>
      <c r="E17" s="99"/>
      <c r="F17" s="117">
        <v>6</v>
      </c>
      <c r="G17" s="116">
        <v>-1016135.2686553993</v>
      </c>
      <c r="H17" s="99"/>
      <c r="I17" s="99"/>
    </row>
    <row r="18" spans="2:9" hidden="1" x14ac:dyDescent="0.25">
      <c r="B18" s="99"/>
      <c r="C18" s="99"/>
      <c r="D18" s="99"/>
      <c r="E18" s="99"/>
      <c r="F18" s="115">
        <v>7</v>
      </c>
      <c r="G18" s="116">
        <v>-340774.191084411</v>
      </c>
      <c r="H18" s="99"/>
      <c r="I18" s="99"/>
    </row>
    <row r="19" spans="2:9" hidden="1" x14ac:dyDescent="0.25">
      <c r="B19" s="99"/>
      <c r="C19" s="99"/>
      <c r="D19" s="99"/>
      <c r="E19" s="99"/>
      <c r="F19" s="117">
        <v>8</v>
      </c>
      <c r="G19" s="116">
        <v>-497465.91293648537</v>
      </c>
      <c r="H19" s="99"/>
      <c r="I19" s="99"/>
    </row>
    <row r="20" spans="2:9" hidden="1" x14ac:dyDescent="0.25">
      <c r="B20" s="99"/>
      <c r="C20" s="99"/>
      <c r="D20" s="99"/>
      <c r="E20" s="99"/>
      <c r="F20" s="117">
        <v>9</v>
      </c>
      <c r="G20" s="116">
        <v>240479.64627742907</v>
      </c>
      <c r="H20" s="99"/>
      <c r="I20" s="99"/>
    </row>
    <row r="21" spans="2:9" hidden="1" x14ac:dyDescent="0.25">
      <c r="B21" s="99"/>
      <c r="C21" s="99"/>
      <c r="D21" s="99"/>
      <c r="E21" s="99"/>
      <c r="F21" s="115">
        <v>10</v>
      </c>
      <c r="G21" s="116">
        <v>-385966.22529362841</v>
      </c>
      <c r="H21" s="99"/>
      <c r="I21" s="99"/>
    </row>
    <row r="22" spans="2:9" hidden="1" x14ac:dyDescent="0.25">
      <c r="B22" s="99"/>
      <c r="C22" s="99"/>
      <c r="D22" s="99"/>
      <c r="E22" s="99"/>
      <c r="F22" s="117">
        <v>11</v>
      </c>
      <c r="G22" s="116">
        <v>-329106.74053921271</v>
      </c>
      <c r="H22" s="99"/>
      <c r="I22" s="99"/>
    </row>
    <row r="23" spans="2:9" hidden="1" x14ac:dyDescent="0.25">
      <c r="B23" s="99"/>
      <c r="C23" s="99"/>
      <c r="D23" s="99"/>
      <c r="E23" s="99"/>
      <c r="F23" s="117">
        <v>12</v>
      </c>
      <c r="G23" s="116">
        <v>-562890.02315306454</v>
      </c>
      <c r="H23" s="99"/>
      <c r="I23" s="99"/>
    </row>
    <row r="24" spans="2:9" hidden="1" x14ac:dyDescent="0.25">
      <c r="B24" s="99"/>
      <c r="C24" s="99"/>
      <c r="D24" s="99"/>
      <c r="E24" s="99"/>
      <c r="F24" s="115">
        <v>13</v>
      </c>
      <c r="G24" s="116">
        <v>518707.06993837818</v>
      </c>
      <c r="H24" s="99"/>
      <c r="I24" s="99"/>
    </row>
    <row r="25" spans="2:9" hidden="1" x14ac:dyDescent="0.25">
      <c r="B25" s="99"/>
      <c r="C25" s="99"/>
      <c r="D25" s="99"/>
      <c r="E25" s="99"/>
      <c r="F25" s="117">
        <v>14</v>
      </c>
      <c r="G25" s="116">
        <v>-534288.67211972689</v>
      </c>
      <c r="H25" s="99"/>
      <c r="I25" s="99"/>
    </row>
    <row r="26" spans="2:9" hidden="1" x14ac:dyDescent="0.25">
      <c r="B26" s="99"/>
      <c r="C26" s="99"/>
      <c r="D26" s="99"/>
      <c r="E26" s="99"/>
      <c r="F26" s="117">
        <v>15</v>
      </c>
      <c r="G26" s="116">
        <v>-821975.57344950899</v>
      </c>
      <c r="H26" s="99"/>
      <c r="I26" s="99"/>
    </row>
    <row r="27" spans="2:9" hidden="1" x14ac:dyDescent="0.25">
      <c r="B27" s="99"/>
      <c r="C27" s="99"/>
      <c r="D27" s="99"/>
      <c r="E27" s="99"/>
      <c r="F27" s="115">
        <v>16</v>
      </c>
      <c r="G27" s="116">
        <v>-235716.05667468184</v>
      </c>
      <c r="H27" s="99"/>
      <c r="I27" s="99"/>
    </row>
    <row r="28" spans="2:9" hidden="1" x14ac:dyDescent="0.25">
      <c r="B28" s="99"/>
      <c r="C28" s="99"/>
      <c r="D28" s="99"/>
      <c r="E28" s="99"/>
      <c r="F28" s="117">
        <v>17</v>
      </c>
      <c r="G28" s="116">
        <v>-22728.373299923493</v>
      </c>
      <c r="H28" s="99"/>
      <c r="I28" s="99"/>
    </row>
    <row r="29" spans="2:9" hidden="1" x14ac:dyDescent="0.25">
      <c r="B29" s="99"/>
      <c r="C29" s="99"/>
      <c r="D29" s="99"/>
      <c r="E29" s="99"/>
      <c r="F29" s="117">
        <v>18</v>
      </c>
      <c r="G29" s="116">
        <v>93419.162643297575</v>
      </c>
      <c r="H29" s="99"/>
      <c r="I29" s="99"/>
    </row>
    <row r="30" spans="2:9" hidden="1" x14ac:dyDescent="0.25">
      <c r="B30" s="99"/>
      <c r="C30" s="99"/>
      <c r="D30" s="99"/>
      <c r="E30" s="99"/>
      <c r="F30" s="115">
        <v>19</v>
      </c>
      <c r="G30" s="116">
        <v>93376.434896009741</v>
      </c>
      <c r="H30" s="99"/>
      <c r="I30" s="99"/>
    </row>
    <row r="31" spans="2:9" hidden="1" x14ac:dyDescent="0.25">
      <c r="B31" s="99"/>
      <c r="C31" s="99"/>
      <c r="D31" s="99"/>
      <c r="E31" s="99"/>
      <c r="F31" s="117">
        <v>20</v>
      </c>
      <c r="G31" s="116">
        <v>-749820.63233104604</v>
      </c>
      <c r="H31" s="99"/>
      <c r="I31" s="99"/>
    </row>
    <row r="32" spans="2:9" hidden="1" x14ac:dyDescent="0.25">
      <c r="B32" s="99"/>
      <c r="C32" s="99"/>
      <c r="D32" s="99"/>
      <c r="E32" s="99"/>
      <c r="F32" s="117">
        <v>21</v>
      </c>
      <c r="G32" s="116">
        <v>170926.28028817498</v>
      </c>
      <c r="H32" s="99"/>
      <c r="I32" s="99"/>
    </row>
    <row r="33" spans="2:9" hidden="1" x14ac:dyDescent="0.25">
      <c r="B33" s="99"/>
      <c r="C33" s="99"/>
      <c r="D33" s="99"/>
      <c r="E33" s="99"/>
      <c r="F33" s="115">
        <v>22</v>
      </c>
      <c r="G33" s="116">
        <v>-432347.58244989207</v>
      </c>
      <c r="H33" s="99"/>
      <c r="I33" s="99"/>
    </row>
    <row r="34" spans="2:9" hidden="1" x14ac:dyDescent="0.25">
      <c r="B34" s="99"/>
      <c r="C34" s="99"/>
      <c r="D34" s="99"/>
      <c r="E34" s="99"/>
      <c r="F34" s="117">
        <v>23</v>
      </c>
      <c r="G34" s="116">
        <v>-568211.11001792341</v>
      </c>
      <c r="H34" s="99"/>
      <c r="I34" s="99"/>
    </row>
    <row r="35" spans="2:9" hidden="1" x14ac:dyDescent="0.25">
      <c r="B35" s="99"/>
      <c r="C35" s="99"/>
      <c r="D35" s="99"/>
      <c r="E35" s="99"/>
      <c r="F35" s="117">
        <v>24</v>
      </c>
      <c r="G35" s="116">
        <v>735357.73911716673</v>
      </c>
      <c r="H35" s="99"/>
      <c r="I35" s="99"/>
    </row>
    <row r="36" spans="2:9" hidden="1" x14ac:dyDescent="0.25">
      <c r="B36" s="99"/>
      <c r="C36" s="99"/>
      <c r="D36" s="99"/>
      <c r="E36" s="99"/>
      <c r="F36" s="115">
        <v>25</v>
      </c>
      <c r="G36" s="116">
        <v>-129076.61693848041</v>
      </c>
      <c r="H36" s="99"/>
      <c r="I36" s="99"/>
    </row>
    <row r="37" spans="2:9" hidden="1" x14ac:dyDescent="0.25">
      <c r="B37" s="99"/>
      <c r="C37" s="99"/>
      <c r="D37" s="99"/>
      <c r="E37" s="99"/>
      <c r="F37" s="117">
        <v>26</v>
      </c>
      <c r="G37" s="116">
        <v>27820.688178834505</v>
      </c>
      <c r="H37" s="99"/>
      <c r="I37" s="99"/>
    </row>
    <row r="38" spans="2:9" hidden="1" x14ac:dyDescent="0.25">
      <c r="B38" s="99"/>
      <c r="C38" s="99"/>
      <c r="D38" s="99"/>
      <c r="E38" s="99"/>
      <c r="F38" s="117">
        <v>27</v>
      </c>
      <c r="G38" s="116">
        <v>25126.211309135193</v>
      </c>
      <c r="H38" s="99"/>
      <c r="I38" s="99"/>
    </row>
    <row r="39" spans="2:9" hidden="1" x14ac:dyDescent="0.25">
      <c r="B39" s="99"/>
      <c r="C39" s="99"/>
      <c r="D39" s="99"/>
      <c r="E39" s="99"/>
      <c r="F39" s="115">
        <v>28</v>
      </c>
      <c r="G39" s="116">
        <v>-555483.53498142655</v>
      </c>
      <c r="H39" s="99"/>
      <c r="I39" s="99"/>
    </row>
    <row r="40" spans="2:9" hidden="1" x14ac:dyDescent="0.25">
      <c r="B40" s="99"/>
      <c r="C40" s="99"/>
      <c r="D40" s="99"/>
      <c r="E40" s="99"/>
      <c r="F40" s="117">
        <v>29</v>
      </c>
      <c r="G40" s="116">
        <v>-211427.06058681454</v>
      </c>
      <c r="H40" s="99"/>
      <c r="I40" s="99"/>
    </row>
    <row r="41" spans="2:9" hidden="1" x14ac:dyDescent="0.25">
      <c r="B41" s="99"/>
      <c r="C41" s="99"/>
      <c r="D41" s="99"/>
      <c r="E41" s="99"/>
      <c r="F41" s="117">
        <v>30</v>
      </c>
      <c r="G41" s="116">
        <v>-1069127.7373796047</v>
      </c>
      <c r="H41" s="99"/>
      <c r="I41" s="99"/>
    </row>
    <row r="42" spans="2:9" hidden="1" x14ac:dyDescent="0.25">
      <c r="B42" s="99"/>
      <c r="C42" s="99"/>
      <c r="D42" s="99"/>
      <c r="E42" s="99"/>
      <c r="F42" s="115">
        <v>31</v>
      </c>
      <c r="G42" s="116">
        <v>-279437.90149653144</v>
      </c>
      <c r="H42" s="99"/>
      <c r="I42" s="99"/>
    </row>
    <row r="43" spans="2:9" hidden="1" x14ac:dyDescent="0.25">
      <c r="B43" s="99"/>
      <c r="C43" s="99"/>
      <c r="D43" s="99"/>
      <c r="E43" s="99"/>
      <c r="F43" s="117">
        <v>32</v>
      </c>
      <c r="G43" s="116">
        <v>160310.7343553307</v>
      </c>
      <c r="H43" s="99"/>
      <c r="I43" s="99"/>
    </row>
    <row r="44" spans="2:9" hidden="1" x14ac:dyDescent="0.25">
      <c r="B44" s="99"/>
      <c r="C44" s="99"/>
      <c r="D44" s="99"/>
      <c r="E44" s="99"/>
      <c r="F44" s="117">
        <v>33</v>
      </c>
      <c r="G44" s="116">
        <v>-720026.63986703637</v>
      </c>
      <c r="H44" s="99"/>
      <c r="I44" s="99"/>
    </row>
    <row r="45" spans="2:9" hidden="1" x14ac:dyDescent="0.25">
      <c r="B45" s="99"/>
      <c r="C45" s="99"/>
      <c r="D45" s="99"/>
      <c r="E45" s="99"/>
      <c r="F45" s="115">
        <v>34</v>
      </c>
      <c r="G45" s="116">
        <v>594793.01045944029</v>
      </c>
      <c r="H45" s="99"/>
      <c r="I45" s="99"/>
    </row>
    <row r="46" spans="2:9" hidden="1" x14ac:dyDescent="0.25">
      <c r="B46" s="99"/>
      <c r="C46" s="99"/>
      <c r="D46" s="99"/>
      <c r="E46" s="99"/>
      <c r="F46" s="117">
        <v>35</v>
      </c>
      <c r="G46" s="116">
        <v>-482498.93832296226</v>
      </c>
      <c r="H46" s="99"/>
      <c r="I46" s="99"/>
    </row>
    <row r="47" spans="2:9" hidden="1" x14ac:dyDescent="0.25">
      <c r="B47" s="99"/>
      <c r="C47" s="99"/>
      <c r="D47" s="99"/>
      <c r="E47" s="99"/>
      <c r="F47" s="117">
        <v>36</v>
      </c>
      <c r="G47" s="116">
        <v>-26891.661102394573</v>
      </c>
      <c r="H47" s="99"/>
      <c r="I47" s="99"/>
    </row>
    <row r="48" spans="2:9" hidden="1" x14ac:dyDescent="0.25">
      <c r="B48" s="99"/>
      <c r="C48" s="99"/>
      <c r="D48" s="99"/>
      <c r="E48" s="99"/>
      <c r="F48" s="115">
        <v>37</v>
      </c>
      <c r="G48" s="116">
        <v>-616356.12365605053</v>
      </c>
      <c r="H48" s="99"/>
      <c r="I48" s="99"/>
    </row>
    <row r="49" spans="2:9" hidden="1" x14ac:dyDescent="0.25">
      <c r="B49" s="99"/>
      <c r="C49" s="99"/>
      <c r="D49" s="99"/>
      <c r="E49" s="99"/>
      <c r="F49" s="117">
        <v>38</v>
      </c>
      <c r="G49" s="116">
        <v>-1018074.0183095073</v>
      </c>
      <c r="H49" s="99"/>
      <c r="I49" s="99"/>
    </row>
    <row r="50" spans="2:9" hidden="1" x14ac:dyDescent="0.25">
      <c r="B50" s="99"/>
      <c r="C50" s="99"/>
      <c r="D50" s="99"/>
      <c r="E50" s="99"/>
      <c r="F50" s="117">
        <v>39</v>
      </c>
      <c r="G50" s="116">
        <v>-609892.55346878292</v>
      </c>
      <c r="H50" s="99"/>
      <c r="I50" s="99"/>
    </row>
    <row r="51" spans="2:9" hidden="1" x14ac:dyDescent="0.25">
      <c r="B51" s="99"/>
      <c r="C51" s="99"/>
      <c r="D51" s="99"/>
      <c r="E51" s="99"/>
      <c r="F51" s="115">
        <v>40</v>
      </c>
      <c r="G51" s="116">
        <v>-526836.75594795472</v>
      </c>
      <c r="H51" s="99"/>
      <c r="I51" s="99"/>
    </row>
    <row r="52" spans="2:9" hidden="1" x14ac:dyDescent="0.25">
      <c r="B52" s="99"/>
      <c r="C52" s="99"/>
      <c r="D52" s="99"/>
      <c r="E52" s="99"/>
      <c r="F52" s="117">
        <v>41</v>
      </c>
      <c r="G52" s="116">
        <v>149389.86460603354</v>
      </c>
      <c r="H52" s="99"/>
      <c r="I52" s="99"/>
    </row>
    <row r="53" spans="2:9" hidden="1" x14ac:dyDescent="0.25">
      <c r="B53" s="99"/>
      <c r="C53" s="99"/>
      <c r="D53" s="99"/>
      <c r="E53" s="99"/>
      <c r="F53" s="117">
        <v>42</v>
      </c>
      <c r="G53" s="116">
        <v>-1172599.2795243561</v>
      </c>
      <c r="H53" s="99"/>
      <c r="I53" s="99"/>
    </row>
    <row r="54" spans="2:9" hidden="1" x14ac:dyDescent="0.25">
      <c r="B54" s="99"/>
      <c r="C54" s="99"/>
      <c r="D54" s="99"/>
      <c r="E54" s="99"/>
      <c r="F54" s="115">
        <v>43</v>
      </c>
      <c r="G54" s="116">
        <v>-1000317.2025306451</v>
      </c>
      <c r="H54" s="99"/>
      <c r="I54" s="99"/>
    </row>
    <row r="55" spans="2:9" hidden="1" x14ac:dyDescent="0.25">
      <c r="B55" s="99"/>
      <c r="C55" s="99"/>
      <c r="D55" s="99"/>
      <c r="E55" s="99"/>
      <c r="F55" s="117">
        <v>44</v>
      </c>
      <c r="G55" s="116">
        <v>-841917.43468676927</v>
      </c>
      <c r="H55" s="99"/>
      <c r="I55" s="99"/>
    </row>
    <row r="56" spans="2:9" hidden="1" x14ac:dyDescent="0.25">
      <c r="B56" s="99"/>
      <c r="C56" s="99"/>
      <c r="D56" s="99"/>
      <c r="E56" s="99"/>
      <c r="F56" s="117">
        <v>45</v>
      </c>
      <c r="G56" s="116">
        <v>-839841.71975217108</v>
      </c>
      <c r="H56" s="99"/>
      <c r="I56" s="99"/>
    </row>
    <row r="57" spans="2:9" hidden="1" x14ac:dyDescent="0.25">
      <c r="B57" s="99"/>
      <c r="C57" s="99"/>
      <c r="D57" s="99"/>
      <c r="E57" s="99"/>
      <c r="F57" s="115">
        <v>46</v>
      </c>
      <c r="G57" s="116">
        <v>247554.46710718982</v>
      </c>
      <c r="H57" s="99"/>
      <c r="I57" s="99"/>
    </row>
    <row r="58" spans="2:9" hidden="1" x14ac:dyDescent="0.25">
      <c r="B58" s="99"/>
      <c r="C58" s="99"/>
      <c r="D58" s="99"/>
      <c r="E58" s="99"/>
      <c r="F58" s="117">
        <v>47</v>
      </c>
      <c r="G58" s="116">
        <v>-12538.988591665402</v>
      </c>
      <c r="H58" s="99"/>
      <c r="I58" s="99"/>
    </row>
    <row r="59" spans="2:9" hidden="1" x14ac:dyDescent="0.25">
      <c r="B59" s="99"/>
      <c r="C59" s="99"/>
      <c r="D59" s="99"/>
      <c r="E59" s="99"/>
      <c r="F59" s="117">
        <v>48</v>
      </c>
      <c r="G59" s="116">
        <v>-121962.52841092646</v>
      </c>
      <c r="H59" s="99"/>
      <c r="I59" s="99"/>
    </row>
    <row r="60" spans="2:9" x14ac:dyDescent="0.25">
      <c r="B60" s="99"/>
      <c r="C60" s="99"/>
      <c r="D60" s="99"/>
      <c r="E60" s="99"/>
      <c r="F60" s="115">
        <v>49</v>
      </c>
      <c r="G60" s="116">
        <v>-53067.582767739194</v>
      </c>
      <c r="H60" s="99"/>
      <c r="I60" s="99"/>
    </row>
    <row r="61" spans="2:9" x14ac:dyDescent="0.25">
      <c r="B61" s="99"/>
      <c r="C61" s="99"/>
      <c r="D61" s="99"/>
      <c r="E61" s="99"/>
      <c r="F61" s="117">
        <v>50</v>
      </c>
      <c r="G61" s="118">
        <v>66917.811421233695</v>
      </c>
      <c r="H61" s="99"/>
      <c r="I61" s="99"/>
    </row>
    <row r="62" spans="2:9" x14ac:dyDescent="0.25">
      <c r="B62" s="99"/>
      <c r="C62" s="99"/>
      <c r="D62" s="99"/>
      <c r="E62" s="99"/>
      <c r="F62" s="99"/>
      <c r="G62" s="99"/>
      <c r="H62" s="99"/>
      <c r="I62" s="99"/>
    </row>
  </sheetData>
  <mergeCells count="1">
    <mergeCell ref="B12:C12"/>
  </mergeCells>
  <phoneticPr fontId="3" type="noConversion"/>
  <printOptions headings="1"/>
  <pageMargins left="0.74803149606299213" right="0.74803149606299213" top="0.98425196850393704" bottom="0.98425196850393704" header="0.51181102362204722" footer="0.51181102362204722"/>
  <pageSetup paperSize="9" orientation="portrait" blackAndWhite="1"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第1题</vt:lpstr>
      <vt:lpstr>第2题</vt:lpstr>
      <vt:lpstr>第3题</vt:lpstr>
      <vt:lpstr>第4题</vt:lpstr>
      <vt:lpstr>第5题</vt:lpstr>
      <vt:lpstr>第6题</vt:lpstr>
      <vt:lpstr>第7题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2022-05-22T07:56:39Z</dcterms:modified>
</cp:coreProperties>
</file>