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externalLinks/externalLink19.xml" ContentType="application/vnd.openxmlformats-officedocument.spreadsheetml.externalLink+xml"/>
  <Override PartName="/xl/externalLinks/externalLink20.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trlProps/ctrlProp1.xml" ContentType="application/vnd.ms-excel.controlproperties+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028"/>
  <workbookPr filterPrivacy="1" defaultThemeVersion="124226"/>
  <xr:revisionPtr revIDLastSave="0" documentId="13_ncr:1_{2F7917E6-79E4-4758-9ADA-E458B6BFEF07}" xr6:coauthVersionLast="47" xr6:coauthVersionMax="47" xr10:uidLastSave="{00000000-0000-0000-0000-000000000000}"/>
  <bookViews>
    <workbookView xWindow="-120" yWindow="-120" windowWidth="20730" windowHeight="11760" activeTab="3" xr2:uid="{00000000-000D-0000-FFFF-FFFF00000000}"/>
  </bookViews>
  <sheets>
    <sheet name="第1题" sheetId="14" r:id="rId1"/>
    <sheet name="第2题" sheetId="15" r:id="rId2"/>
    <sheet name="第3题" sheetId="16" r:id="rId3"/>
    <sheet name="第4题" sheetId="17" r:id="rId4"/>
    <sheet name="第5题" sheetId="6" r:id="rId5"/>
    <sheet name="第6题" sheetId="13" r:id="rId6"/>
    <sheet name="第7题" sheetId="12" r:id="rId7"/>
  </sheets>
  <externalReferences>
    <externalReference r:id="rId8"/>
    <externalReference r:id="rId9"/>
    <externalReference r:id="rId10"/>
    <externalReference r:id="rId11"/>
    <externalReference r:id="rId12"/>
    <externalReference r:id="rId13"/>
    <externalReference r:id="rId14"/>
    <externalReference r:id="rId15"/>
    <externalReference r:id="rId16"/>
    <externalReference r:id="rId17"/>
    <externalReference r:id="rId18"/>
    <externalReference r:id="rId19"/>
    <externalReference r:id="rId20"/>
    <externalReference r:id="rId21"/>
    <externalReference r:id="rId22"/>
    <externalReference r:id="rId23"/>
    <externalReference r:id="rId24"/>
    <externalReference r:id="rId25"/>
    <externalReference r:id="rId26"/>
    <externalReference r:id="rId27"/>
  </externalReferences>
  <definedNames>
    <definedName name="_jin01" localSheetId="0">#REF!</definedName>
    <definedName name="_jin01" localSheetId="1">#REF!</definedName>
    <definedName name="_jin01" localSheetId="2">#REF!</definedName>
    <definedName name="_jin01" localSheetId="3">#REF!</definedName>
    <definedName name="_jin01">#REF!</definedName>
    <definedName name="_sj1" localSheetId="2">[12]第1套!$A$1:$C$73</definedName>
    <definedName name="_sj1" localSheetId="3">[12]第1套!$A$1:$C$73</definedName>
    <definedName name="_sj1">[1]第1套!$A$1:$C$73</definedName>
    <definedName name="_sj2" localSheetId="2">[12]第2套!$A$1:$D$251</definedName>
    <definedName name="_sj2" localSheetId="3">[12]第2套!$A$1:$D$251</definedName>
    <definedName name="_sj2">[1]第2套!$A$1:$D$251</definedName>
    <definedName name="_sj3" localSheetId="2">[13]第2题!$A$1:$D$198</definedName>
    <definedName name="_sj3" localSheetId="3">[13]第2题!$A$1:$D$198</definedName>
    <definedName name="_sj3">[2]第2题!$A$1:$D$198</definedName>
    <definedName name="_sj5" localSheetId="2">[14]第1套!$A$1:$C$73</definedName>
    <definedName name="_sj5" localSheetId="3">[14]第1套!$A$1:$C$73</definedName>
    <definedName name="_sj5">[3]第1套!$A$1:$C$73</definedName>
    <definedName name="aaa" localSheetId="2">OFFSET([15]第4题!XFC1,0,-1,3,1)</definedName>
    <definedName name="aaa" localSheetId="3">OFFSET([15]第4题!XFC1,0,-1,3,1)</definedName>
    <definedName name="aaa">OFFSET([4]第4题!XFC1,0,-1,3,1)</definedName>
    <definedName name="ahzixingche">#REF!</definedName>
    <definedName name="Biao1">#REF!</definedName>
    <definedName name="Biao2">#REF!</definedName>
    <definedName name="Biao3">#REF!</definedName>
    <definedName name="Biao4">#REF!</definedName>
    <definedName name="BudgetTab">#REF!</definedName>
    <definedName name="dd">#REF!</definedName>
    <definedName name="kk">#REF!</definedName>
    <definedName name="MaintTable">[5]第3题!#REF!</definedName>
    <definedName name="sj" localSheetId="2">[16]第7题解答!$A:$E</definedName>
    <definedName name="sj" localSheetId="3">[16]第7题解答!$A:$E</definedName>
    <definedName name="sj">[6]第7题解答!$A:$E</definedName>
    <definedName name="solver_adj" localSheetId="0" hidden="1">第1题!$B$1</definedName>
    <definedName name="solver_adj" localSheetId="2" hidden="1">第3题!$D$2:$E$2</definedName>
    <definedName name="solver_adj" localSheetId="3" hidden="1">第4题!$C$1</definedName>
    <definedName name="solver_adj" localSheetId="4" hidden="1">第5题!$D$2:$E$3</definedName>
    <definedName name="solver_cvg" localSheetId="0" hidden="1">0.0001</definedName>
    <definedName name="solver_cvg" localSheetId="2" hidden="1">0.0001</definedName>
    <definedName name="solver_cvg" localSheetId="3" hidden="1">0.0001</definedName>
    <definedName name="solver_cvg" localSheetId="4" hidden="1">0.0001</definedName>
    <definedName name="solver_drv" localSheetId="0" hidden="1">1</definedName>
    <definedName name="solver_drv" localSheetId="2" hidden="1">1</definedName>
    <definedName name="solver_drv" localSheetId="3" hidden="1">1</definedName>
    <definedName name="solver_drv" localSheetId="4" hidden="1">1</definedName>
    <definedName name="solver_eng" localSheetId="0" hidden="1">1</definedName>
    <definedName name="solver_eng" localSheetId="1" hidden="1">1</definedName>
    <definedName name="solver_eng" localSheetId="2" hidden="1">2</definedName>
    <definedName name="solver_eng" localSheetId="3" hidden="1">1</definedName>
    <definedName name="solver_eng" localSheetId="4" hidden="1">1</definedName>
    <definedName name="solver_est" localSheetId="0" hidden="1">1</definedName>
    <definedName name="solver_est" localSheetId="2" hidden="1">1</definedName>
    <definedName name="solver_est" localSheetId="3" hidden="1">1</definedName>
    <definedName name="solver_est" localSheetId="4" hidden="1">1</definedName>
    <definedName name="solver_itr" localSheetId="0" hidden="1">2147483647</definedName>
    <definedName name="solver_itr" localSheetId="2" hidden="1">100</definedName>
    <definedName name="solver_itr" localSheetId="3" hidden="1">100</definedName>
    <definedName name="solver_itr" localSheetId="4" hidden="1">100</definedName>
    <definedName name="solver_lhs1" localSheetId="0" hidden="1">第1题!$B$1</definedName>
    <definedName name="solver_lhs1" localSheetId="2" hidden="1">第3题!$D$2:$E$2</definedName>
    <definedName name="solver_lhs1" localSheetId="3" hidden="1">第4题!$C$1</definedName>
    <definedName name="solver_lhs1" localSheetId="4" hidden="1">第5题!$D$2:$E$3</definedName>
    <definedName name="solver_lhs2" localSheetId="0" hidden="1">第1题!$B$1</definedName>
    <definedName name="solver_lhs2" localSheetId="2" hidden="1">第3题!$F$3:$F$5</definedName>
    <definedName name="solver_lhs2" localSheetId="4" hidden="1">第5题!$D$2:$E$3</definedName>
    <definedName name="solver_lhs3" localSheetId="0" hidden="1">第1题!$B$1</definedName>
    <definedName name="solver_lhs3" localSheetId="4" hidden="1">第5题!$D$4:$E$4</definedName>
    <definedName name="solver_lhs4" localSheetId="4" hidden="1">第5题!$F$2:$F$3</definedName>
    <definedName name="solver_lin" localSheetId="2" hidden="1">1</definedName>
    <definedName name="solver_lin" localSheetId="3" hidden="1">2</definedName>
    <definedName name="solver_lin" localSheetId="4" hidden="1">2</definedName>
    <definedName name="solver_mip" localSheetId="0" hidden="1">2147483647</definedName>
    <definedName name="solver_mip" localSheetId="2" hidden="1">2147483647</definedName>
    <definedName name="solver_mip" localSheetId="4" hidden="1">2147483647</definedName>
    <definedName name="solver_mni" localSheetId="0" hidden="1">30</definedName>
    <definedName name="solver_mni" localSheetId="2" hidden="1">30</definedName>
    <definedName name="solver_mni" localSheetId="4" hidden="1">30</definedName>
    <definedName name="solver_mrt" localSheetId="0" hidden="1">0.075</definedName>
    <definedName name="solver_mrt" localSheetId="2" hidden="1">0.075</definedName>
    <definedName name="solver_mrt" localSheetId="4" hidden="1">0.075</definedName>
    <definedName name="solver_msl" localSheetId="0" hidden="1">2</definedName>
    <definedName name="solver_msl" localSheetId="2" hidden="1">2</definedName>
    <definedName name="solver_msl" localSheetId="4" hidden="1">2</definedName>
    <definedName name="solver_neg" localSheetId="0" hidden="1">1</definedName>
    <definedName name="solver_neg" localSheetId="1" hidden="1">1</definedName>
    <definedName name="solver_neg" localSheetId="2" hidden="1">1</definedName>
    <definedName name="solver_neg" localSheetId="3" hidden="1">2</definedName>
    <definedName name="solver_neg" localSheetId="4" hidden="1">2</definedName>
    <definedName name="solver_nod" localSheetId="0" hidden="1">2147483647</definedName>
    <definedName name="solver_nod" localSheetId="2" hidden="1">2147483647</definedName>
    <definedName name="solver_nod" localSheetId="4" hidden="1">2147483647</definedName>
    <definedName name="solver_num" localSheetId="0" hidden="1">3</definedName>
    <definedName name="solver_num" localSheetId="1" hidden="1">0</definedName>
    <definedName name="solver_num" localSheetId="2" hidden="1">2</definedName>
    <definedName name="solver_num" localSheetId="3" hidden="1">1</definedName>
    <definedName name="solver_num" localSheetId="4" hidden="1">4</definedName>
    <definedName name="solver_nwt" localSheetId="0" hidden="1">1</definedName>
    <definedName name="solver_nwt" localSheetId="2" hidden="1">1</definedName>
    <definedName name="solver_nwt" localSheetId="3" hidden="1">1</definedName>
    <definedName name="solver_nwt" localSheetId="4" hidden="1">1</definedName>
    <definedName name="solver_opt" localSheetId="0" hidden="1">第1题!$B$2</definedName>
    <definedName name="solver_opt" localSheetId="1" hidden="1">第2题!$A$30</definedName>
    <definedName name="solver_opt" localSheetId="2" hidden="1">第3题!$F$6</definedName>
    <definedName name="solver_opt" localSheetId="4" hidden="1">第5题!$E$11</definedName>
    <definedName name="solver_pre" localSheetId="0" hidden="1">0.000001</definedName>
    <definedName name="solver_pre" localSheetId="2" hidden="1">0.000001</definedName>
    <definedName name="solver_pre" localSheetId="3" hidden="1">0.000001</definedName>
    <definedName name="solver_pre" localSheetId="4" hidden="1">0.000001</definedName>
    <definedName name="solver_rbv" localSheetId="0" hidden="1">1</definedName>
    <definedName name="solver_rbv" localSheetId="2" hidden="1">1</definedName>
    <definedName name="solver_rbv" localSheetId="4" hidden="1">1</definedName>
    <definedName name="solver_rel1" localSheetId="0" hidden="1">1</definedName>
    <definedName name="solver_rel1" localSheetId="2" hidden="1">4</definedName>
    <definedName name="solver_rel1" localSheetId="3" hidden="1">4</definedName>
    <definedName name="solver_rel1" localSheetId="4" hidden="1">4</definedName>
    <definedName name="solver_rel2" localSheetId="0" hidden="1">4</definedName>
    <definedName name="solver_rel2" localSheetId="2" hidden="1">1</definedName>
    <definedName name="solver_rel2" localSheetId="4" hidden="1">3</definedName>
    <definedName name="solver_rel3" localSheetId="0" hidden="1">3</definedName>
    <definedName name="solver_rel3" localSheetId="4" hidden="1">2</definedName>
    <definedName name="solver_rel4" localSheetId="4" hidden="1">1</definedName>
    <definedName name="solver_rhs1" localSheetId="0" hidden="1">6</definedName>
    <definedName name="solver_rhs1" localSheetId="2" hidden="1">"整数"</definedName>
    <definedName name="solver_rhs1" localSheetId="3" hidden="1">"整数"</definedName>
    <definedName name="solver_rhs1" localSheetId="4" hidden="1">"整数"</definedName>
    <definedName name="solver_rhs2" localSheetId="0" hidden="1">"整数"</definedName>
    <definedName name="solver_rhs2" localSheetId="2" hidden="1">第3题!$G$3:$G$5</definedName>
    <definedName name="solver_rhs2" localSheetId="4" hidden="1">0</definedName>
    <definedName name="solver_rhs3" localSheetId="0" hidden="1">2</definedName>
    <definedName name="solver_rhs3" localSheetId="4" hidden="1">第5题!$D$5:$E$5</definedName>
    <definedName name="solver_rhs4" localSheetId="4" hidden="1">第5题!$G$2:$G$3</definedName>
    <definedName name="solver_rlx" localSheetId="0" hidden="1">2</definedName>
    <definedName name="solver_rlx" localSheetId="2" hidden="1">1</definedName>
    <definedName name="solver_rlx" localSheetId="4" hidden="1">1</definedName>
    <definedName name="solver_rsd" localSheetId="0" hidden="1">0</definedName>
    <definedName name="solver_rsd" localSheetId="2" hidden="1">0</definedName>
    <definedName name="solver_rsd" localSheetId="4" hidden="1">0</definedName>
    <definedName name="solver_scl" localSheetId="0" hidden="1">1</definedName>
    <definedName name="solver_scl" localSheetId="2" hidden="1">2</definedName>
    <definedName name="solver_scl" localSheetId="3" hidden="1">2</definedName>
    <definedName name="solver_scl" localSheetId="4" hidden="1">2</definedName>
    <definedName name="solver_sho" localSheetId="0" hidden="1">2</definedName>
    <definedName name="solver_sho" localSheetId="2" hidden="1">2</definedName>
    <definedName name="solver_sho" localSheetId="3" hidden="1">2</definedName>
    <definedName name="solver_sho" localSheetId="4" hidden="1">2</definedName>
    <definedName name="solver_ssz" localSheetId="0" hidden="1">100</definedName>
    <definedName name="solver_ssz" localSheetId="2" hidden="1">100</definedName>
    <definedName name="solver_ssz" localSheetId="4" hidden="1">100</definedName>
    <definedName name="solver_tim" localSheetId="0" hidden="1">2147483647</definedName>
    <definedName name="solver_tim" localSheetId="2" hidden="1">100</definedName>
    <definedName name="solver_tim" localSheetId="3" hidden="1">100</definedName>
    <definedName name="solver_tim" localSheetId="4" hidden="1">100</definedName>
    <definedName name="solver_tol" localSheetId="0" hidden="1">0.01</definedName>
    <definedName name="solver_tol" localSheetId="2" hidden="1">0.05</definedName>
    <definedName name="solver_tol" localSheetId="3" hidden="1">0.05</definedName>
    <definedName name="solver_tol" localSheetId="4" hidden="1">0.05</definedName>
    <definedName name="solver_typ" localSheetId="0" hidden="1">2</definedName>
    <definedName name="solver_typ" localSheetId="1" hidden="1">1</definedName>
    <definedName name="solver_typ" localSheetId="2" hidden="1">1</definedName>
    <definedName name="solver_typ" localSheetId="3" hidden="1">3</definedName>
    <definedName name="solver_typ" localSheetId="4" hidden="1">2</definedName>
    <definedName name="solver_val" localSheetId="0" hidden="1">0</definedName>
    <definedName name="solver_val" localSheetId="1" hidden="1">0</definedName>
    <definedName name="solver_val" localSheetId="2" hidden="1">0</definedName>
    <definedName name="solver_val" localSheetId="3" hidden="1">0</definedName>
    <definedName name="solver_val" localSheetId="4" hidden="1">0</definedName>
    <definedName name="solver_ver" localSheetId="0" hidden="1">3</definedName>
    <definedName name="solver_ver" localSheetId="1" hidden="1">3</definedName>
    <definedName name="solver_ver" localSheetId="2" hidden="1">3</definedName>
    <definedName name="solver_ver" localSheetId="3" hidden="1">3</definedName>
    <definedName name="solver_ver" localSheetId="4" hidden="1">3</definedName>
    <definedName name="Table" localSheetId="2">[17]第6题!$K$2:$L$26</definedName>
    <definedName name="Table" localSheetId="3">[17]第6题!$K$2:$L$26</definedName>
    <definedName name="Table">[7]第6题!$K$2:$L$26</definedName>
    <definedName name="yssj" localSheetId="2">[18]D函数2!$A$1:$D$671</definedName>
    <definedName name="yssj" localSheetId="3">[18]D函数2!$A$1:$D$671</definedName>
    <definedName name="yssj">[8]D函数2!$A$1:$D$671</definedName>
    <definedName name="查询数据" localSheetId="2">[19]第2题!#REF!</definedName>
    <definedName name="查询数据" localSheetId="3">[19]第2题!#REF!</definedName>
    <definedName name="查询数据">[9]第2题!#REF!</definedName>
    <definedName name="陈元忠" localSheetId="2">[20]第1题!$D$3:$D$11</definedName>
    <definedName name="陈元忠" localSheetId="3">[20]第1题!$D$3:$D$11</definedName>
    <definedName name="陈元忠">[10]第1题!$D$3:$D$11</definedName>
    <definedName name="基行" localSheetId="0">#REF!</definedName>
    <definedName name="基行" localSheetId="1">#REF!</definedName>
    <definedName name="基行" localSheetId="2">#REF!</definedName>
    <definedName name="基行" localSheetId="3">#REF!</definedName>
    <definedName name="基行">#REF!</definedName>
    <definedName name="蒋传海" localSheetId="2">[20]第1题!$C$3:$C$11</definedName>
    <definedName name="蒋传海" localSheetId="3">[20]第1题!$C$3:$C$11</definedName>
    <definedName name="蒋传海">[10]第1题!$C$3:$C$11</definedName>
    <definedName name="原始数据" localSheetId="0">#REF!</definedName>
    <definedName name="原始数据" localSheetId="1">#REF!</definedName>
    <definedName name="原始数据" localSheetId="2">#REF!</definedName>
    <definedName name="原始数据" localSheetId="3">#REF!</definedName>
    <definedName name="原始数据">#REF!</definedName>
    <definedName name="张雪凤" localSheetId="2">[20]第1题!$F$3:$F$11</definedName>
    <definedName name="张雪凤" localSheetId="3">[20]第1题!$F$3:$F$11</definedName>
    <definedName name="张雪凤">[10]第1题!$F$3:$F$11</definedName>
    <definedName name="周新燕" localSheetId="2">[20]第1题!$E$3:$E$11</definedName>
    <definedName name="周新燕" localSheetId="3">[20]第1题!$E$3:$E$11</definedName>
    <definedName name="周新燕">[10]第1题!$E$3:$E$11</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B1" i="14" l="1"/>
  <c r="B4" i="17"/>
  <c r="H3" i="17"/>
  <c r="C4" i="17"/>
  <c r="H4" i="17"/>
  <c r="H5" i="17"/>
  <c r="H6" i="17"/>
  <c r="H7" i="17"/>
  <c r="H21" i="17" s="1"/>
  <c r="H8" i="17"/>
  <c r="B9" i="17"/>
  <c r="B12" i="17" s="1"/>
  <c r="B13" i="17" s="1"/>
  <c r="H9" i="17"/>
  <c r="H10" i="17"/>
  <c r="B11" i="17"/>
  <c r="H11" i="17"/>
  <c r="H12" i="17"/>
  <c r="H13" i="17"/>
  <c r="H14" i="17"/>
  <c r="H15" i="17"/>
  <c r="H16" i="17"/>
  <c r="H17" i="17"/>
  <c r="F19" i="17"/>
  <c r="G19" i="17"/>
  <c r="H19" i="17"/>
  <c r="F21" i="17"/>
  <c r="G21" i="17"/>
  <c r="A2" i="16"/>
  <c r="A3" i="16" a="1"/>
  <c r="A3" i="16" s="1"/>
  <c r="F3" i="16"/>
  <c r="A4" i="16" a="1"/>
  <c r="A4" i="16" s="1"/>
  <c r="F4" i="16"/>
  <c r="A5" i="16"/>
  <c r="F5" i="16"/>
  <c r="A6" i="16"/>
  <c r="F6" i="16"/>
  <c r="A1" i="16" s="1"/>
  <c r="E20" i="17" l="1"/>
  <c r="B14" i="17" s="1"/>
  <c r="B15" i="17" s="1"/>
  <c r="F20" i="17" s="1"/>
  <c r="G20" i="17" s="1"/>
  <c r="C9" i="17"/>
  <c r="C11" i="17"/>
  <c r="F2" i="17"/>
  <c r="B10" i="17"/>
  <c r="G7" i="14"/>
  <c r="A8" i="6"/>
  <c r="A7" i="6"/>
  <c r="A6" i="6" a="1"/>
  <c r="A6" i="6" s="1"/>
  <c r="A5" i="6" a="1"/>
  <c r="A5" i="6" s="1"/>
  <c r="A4" i="6" a="1"/>
  <c r="A4" i="6" s="1"/>
  <c r="A3" i="6" a="1"/>
  <c r="A3" i="6" s="1"/>
  <c r="A2" i="6"/>
  <c r="A1" i="6"/>
  <c r="C2" i="15"/>
  <c r="D2" i="15" s="1"/>
  <c r="H2" i="15"/>
  <c r="C3" i="15"/>
  <c r="E3" i="15" s="1"/>
  <c r="D3" i="15"/>
  <c r="H3" i="15"/>
  <c r="H8" i="15" s="1"/>
  <c r="C4" i="15"/>
  <c r="D4" i="15" s="1"/>
  <c r="H4" i="15"/>
  <c r="C5" i="15"/>
  <c r="E5" i="15" s="1"/>
  <c r="D5" i="15"/>
  <c r="H5" i="15"/>
  <c r="C6" i="15"/>
  <c r="D6" i="15" s="1"/>
  <c r="H6" i="15"/>
  <c r="C7" i="15"/>
  <c r="E7" i="15" s="1"/>
  <c r="D7" i="15"/>
  <c r="C8" i="15"/>
  <c r="E8" i="15" s="1"/>
  <c r="D8" i="15"/>
  <c r="C9" i="15"/>
  <c r="D9" i="15"/>
  <c r="E9" i="15"/>
  <c r="C10" i="15"/>
  <c r="E10" i="15" s="1"/>
  <c r="D10" i="15"/>
  <c r="C11" i="15"/>
  <c r="D11" i="15" s="1"/>
  <c r="C12" i="15"/>
  <c r="D12" i="15" s="1"/>
  <c r="E12" i="15"/>
  <c r="C13" i="15"/>
  <c r="D13" i="15" s="1"/>
  <c r="C14" i="15"/>
  <c r="D14" i="15"/>
  <c r="E14" i="15"/>
  <c r="C15" i="15"/>
  <c r="D15" i="15"/>
  <c r="E15" i="15"/>
  <c r="C16" i="15"/>
  <c r="D16" i="15"/>
  <c r="E16" i="15"/>
  <c r="C17" i="15"/>
  <c r="E17" i="15" s="1"/>
  <c r="D17" i="15"/>
  <c r="C18" i="15"/>
  <c r="E18" i="15" s="1"/>
  <c r="D18" i="15"/>
  <c r="C19" i="15"/>
  <c r="D19" i="15" s="1"/>
  <c r="C20" i="15"/>
  <c r="D20" i="15" s="1"/>
  <c r="E20" i="15"/>
  <c r="C21" i="15"/>
  <c r="D21" i="15" s="1"/>
  <c r="C22" i="15"/>
  <c r="D22" i="15"/>
  <c r="E22" i="15"/>
  <c r="C23" i="15"/>
  <c r="D23" i="15"/>
  <c r="E23" i="15"/>
  <c r="C24" i="15"/>
  <c r="D24" i="15"/>
  <c r="E24" i="15"/>
  <c r="C25" i="15"/>
  <c r="E25" i="15" s="1"/>
  <c r="D25" i="15"/>
  <c r="C26" i="15"/>
  <c r="E26" i="15" s="1"/>
  <c r="D26" i="15"/>
  <c r="B4" i="14"/>
  <c r="C12" i="17" l="1"/>
  <c r="C13" i="17" s="1"/>
  <c r="C10" i="17"/>
  <c r="H9" i="15"/>
  <c r="E11" i="15"/>
  <c r="E19" i="15"/>
  <c r="E21" i="15"/>
  <c r="E13" i="15"/>
  <c r="E6" i="15"/>
  <c r="E4" i="15"/>
  <c r="E2" i="15"/>
  <c r="G10" i="14"/>
  <c r="H10" i="14" s="1"/>
  <c r="G14" i="14"/>
  <c r="B5" i="14" s="1"/>
  <c r="G9" i="14"/>
  <c r="H9" i="14" s="1"/>
  <c r="G8" i="14"/>
  <c r="H8" i="14" s="1"/>
  <c r="G12" i="14"/>
  <c r="H12" i="14" s="1"/>
  <c r="G4" i="14"/>
  <c r="H4" i="14" s="1"/>
  <c r="G13" i="14"/>
  <c r="G11" i="14"/>
  <c r="H11" i="14" s="1"/>
  <c r="G6" i="14"/>
  <c r="I6" i="14" s="1"/>
  <c r="G2" i="14"/>
  <c r="H2" i="14" s="1"/>
  <c r="H7" i="14"/>
  <c r="I7" i="14"/>
  <c r="G5" i="14"/>
  <c r="G3" i="14"/>
  <c r="G2" i="17" l="1"/>
  <c r="B16" i="17"/>
  <c r="I12" i="14"/>
  <c r="I10" i="14"/>
  <c r="I9" i="14"/>
  <c r="I8" i="14"/>
  <c r="I11" i="14"/>
  <c r="H13" i="14"/>
  <c r="I13" i="14"/>
  <c r="I4" i="14"/>
  <c r="I2" i="14"/>
  <c r="H6" i="14"/>
  <c r="I5" i="14"/>
  <c r="H5" i="14"/>
  <c r="I3" i="14"/>
  <c r="H3" i="14"/>
  <c r="B2" i="14" l="1"/>
  <c r="B7" i="14" s="1"/>
  <c r="F11" i="12" l="1"/>
  <c r="G11" i="12"/>
  <c r="H11" i="12"/>
  <c r="I11" i="12"/>
  <c r="J11" i="12"/>
  <c r="K11" i="12"/>
  <c r="L11" i="12"/>
  <c r="E11" i="12"/>
  <c r="F3" i="12"/>
  <c r="E3" i="12"/>
  <c r="I3" i="12" s="1"/>
  <c r="J3" i="12" s="1"/>
  <c r="G3" i="12"/>
  <c r="E4" i="12"/>
  <c r="E5" i="12"/>
  <c r="E6" i="12"/>
  <c r="E7" i="12"/>
  <c r="E8" i="12"/>
  <c r="E9" i="12"/>
  <c r="H3" i="12" l="1"/>
  <c r="K3" i="12"/>
  <c r="F4" i="12"/>
  <c r="K4" i="12" s="1"/>
  <c r="G4" i="12"/>
  <c r="H4" i="12" l="1"/>
  <c r="I4" i="12"/>
  <c r="J4" i="12" s="1"/>
  <c r="G5" i="12" l="1"/>
  <c r="H5" i="12" s="1"/>
  <c r="F5" i="12" l="1"/>
  <c r="I5" i="12" l="1"/>
  <c r="J5" i="12" s="1"/>
  <c r="K5" i="12"/>
  <c r="G6" i="12" l="1"/>
  <c r="F6" i="12" l="1"/>
  <c r="I6" i="12" s="1"/>
  <c r="J6" i="12" s="1"/>
  <c r="H6" i="12"/>
  <c r="K6" i="12" l="1"/>
  <c r="G7" i="12"/>
  <c r="F7" i="12" l="1"/>
  <c r="K7" i="12" s="1"/>
  <c r="H7" i="12"/>
  <c r="I7" i="12" l="1"/>
  <c r="J7" i="12" l="1"/>
  <c r="F8" i="12" s="1"/>
  <c r="G8" i="12"/>
  <c r="H8" i="12" s="1"/>
  <c r="I8" i="12" l="1"/>
  <c r="J8" i="12" s="1"/>
  <c r="F9" i="12" s="1"/>
  <c r="K8" i="12"/>
  <c r="G9" i="12" l="1"/>
  <c r="B13" i="12" s="1"/>
  <c r="I9" i="12"/>
  <c r="J9" i="12" s="1"/>
  <c r="H9" i="12" l="1"/>
  <c r="B12" i="12" s="1"/>
  <c r="K9" i="12"/>
  <c r="B14" i="12" l="1"/>
  <c r="B16" i="12" s="1"/>
  <c r="B11" i="12"/>
  <c r="B15" i="12" s="1"/>
  <c r="B111" i="12" l="1"/>
  <c r="D12" i="12" s="1"/>
  <c r="B16" i="13"/>
  <c r="B12" i="13"/>
  <c r="B9" i="13"/>
  <c r="I4" i="13"/>
  <c r="H4" i="13"/>
  <c r="J4" i="13" s="1"/>
  <c r="F5" i="13" s="1"/>
  <c r="J5" i="13" s="1"/>
  <c r="F6" i="13" s="1"/>
  <c r="G4" i="13"/>
  <c r="G124" i="13" s="1"/>
  <c r="B19" i="13" s="1"/>
  <c r="B18" i="13"/>
  <c r="B7" i="13"/>
  <c r="I5" i="13"/>
  <c r="I6" i="13"/>
  <c r="I7" i="13"/>
  <c r="I8" i="13"/>
  <c r="I9" i="13"/>
  <c r="I10" i="13"/>
  <c r="I11" i="13"/>
  <c r="I12" i="13"/>
  <c r="I13" i="13"/>
  <c r="I14" i="13"/>
  <c r="I15" i="13"/>
  <c r="I16" i="13"/>
  <c r="I17" i="13"/>
  <c r="I18" i="13"/>
  <c r="I19" i="13"/>
  <c r="I20" i="13"/>
  <c r="I21" i="13"/>
  <c r="I22" i="13"/>
  <c r="I23" i="13"/>
  <c r="I24" i="13"/>
  <c r="I25" i="13"/>
  <c r="I26" i="13"/>
  <c r="I27" i="13"/>
  <c r="I28" i="13"/>
  <c r="I29" i="13"/>
  <c r="I30" i="13"/>
  <c r="I31" i="13"/>
  <c r="I32" i="13"/>
  <c r="I33" i="13"/>
  <c r="I34" i="13"/>
  <c r="I35" i="13"/>
  <c r="I36" i="13"/>
  <c r="I37" i="13"/>
  <c r="I38" i="13"/>
  <c r="I39" i="13"/>
  <c r="I40" i="13"/>
  <c r="I41" i="13"/>
  <c r="I42" i="13"/>
  <c r="I43" i="13"/>
  <c r="I44" i="13"/>
  <c r="I45" i="13"/>
  <c r="I46" i="13"/>
  <c r="I47" i="13"/>
  <c r="I48" i="13"/>
  <c r="I49" i="13"/>
  <c r="I50" i="13"/>
  <c r="I51" i="13"/>
  <c r="I52" i="13"/>
  <c r="I53" i="13"/>
  <c r="I54" i="13"/>
  <c r="I55" i="13"/>
  <c r="I56" i="13"/>
  <c r="I57" i="13"/>
  <c r="I58" i="13"/>
  <c r="I59" i="13"/>
  <c r="I60" i="13"/>
  <c r="I61" i="13"/>
  <c r="I62" i="13"/>
  <c r="I63" i="13"/>
  <c r="I64" i="13"/>
  <c r="I65" i="13"/>
  <c r="I66" i="13"/>
  <c r="I67" i="13"/>
  <c r="I68" i="13"/>
  <c r="I69" i="13"/>
  <c r="I70" i="13"/>
  <c r="I71" i="13"/>
  <c r="I72" i="13"/>
  <c r="I73" i="13"/>
  <c r="I74" i="13"/>
  <c r="I75" i="13"/>
  <c r="I76" i="13"/>
  <c r="I77" i="13"/>
  <c r="I78" i="13"/>
  <c r="I79" i="13"/>
  <c r="I80" i="13"/>
  <c r="I81" i="13"/>
  <c r="I82" i="13"/>
  <c r="I83" i="13"/>
  <c r="I84" i="13"/>
  <c r="I85" i="13"/>
  <c r="I86" i="13"/>
  <c r="I87" i="13"/>
  <c r="I88" i="13"/>
  <c r="I89" i="13"/>
  <c r="I90" i="13"/>
  <c r="I91" i="13"/>
  <c r="I92" i="13"/>
  <c r="I93" i="13"/>
  <c r="I94" i="13"/>
  <c r="I95" i="13"/>
  <c r="I96" i="13"/>
  <c r="I97" i="13"/>
  <c r="I98" i="13"/>
  <c r="I99" i="13"/>
  <c r="I100" i="13"/>
  <c r="I101" i="13"/>
  <c r="I102" i="13"/>
  <c r="I103" i="13"/>
  <c r="I104" i="13"/>
  <c r="I105" i="13"/>
  <c r="I106" i="13"/>
  <c r="I107" i="13"/>
  <c r="I108" i="13"/>
  <c r="I109" i="13"/>
  <c r="I110" i="13"/>
  <c r="I111" i="13"/>
  <c r="I112" i="13"/>
  <c r="I113" i="13"/>
  <c r="I114" i="13"/>
  <c r="I115" i="13"/>
  <c r="I116" i="13"/>
  <c r="I117" i="13"/>
  <c r="I118" i="13"/>
  <c r="I119" i="13"/>
  <c r="I120" i="13"/>
  <c r="I121" i="13"/>
  <c r="I122" i="13"/>
  <c r="I123" i="13"/>
  <c r="H5" i="13"/>
  <c r="H6" i="13"/>
  <c r="H7" i="13"/>
  <c r="H8" i="13"/>
  <c r="H9" i="13"/>
  <c r="H10" i="13"/>
  <c r="H11" i="13"/>
  <c r="H12" i="13"/>
  <c r="H13" i="13"/>
  <c r="H14" i="13"/>
  <c r="H15" i="13"/>
  <c r="H16" i="13"/>
  <c r="H17" i="13"/>
  <c r="H18" i="13"/>
  <c r="H19" i="13"/>
  <c r="H20" i="13"/>
  <c r="H21" i="13"/>
  <c r="H22" i="13"/>
  <c r="H23" i="13"/>
  <c r="H24" i="13"/>
  <c r="H25" i="13"/>
  <c r="H26" i="13"/>
  <c r="H27" i="13"/>
  <c r="H28" i="13"/>
  <c r="H29" i="13"/>
  <c r="H30" i="13"/>
  <c r="H31" i="13"/>
  <c r="H32" i="13"/>
  <c r="H33" i="13"/>
  <c r="H34" i="13"/>
  <c r="H35" i="13"/>
  <c r="H36" i="13"/>
  <c r="H37" i="13"/>
  <c r="H38" i="13"/>
  <c r="H39" i="13"/>
  <c r="H40" i="13"/>
  <c r="H41" i="13"/>
  <c r="H42" i="13"/>
  <c r="H43" i="13"/>
  <c r="H44" i="13"/>
  <c r="H45" i="13"/>
  <c r="H46" i="13"/>
  <c r="H47" i="13"/>
  <c r="H48" i="13"/>
  <c r="H49" i="13"/>
  <c r="H50" i="13"/>
  <c r="H51" i="13"/>
  <c r="H52" i="13"/>
  <c r="H53" i="13"/>
  <c r="H54" i="13"/>
  <c r="H55" i="13"/>
  <c r="H56" i="13"/>
  <c r="H57" i="13"/>
  <c r="H58" i="13"/>
  <c r="H59" i="13"/>
  <c r="H60" i="13"/>
  <c r="H61" i="13"/>
  <c r="H62" i="13"/>
  <c r="H63" i="13"/>
  <c r="H64" i="13"/>
  <c r="H65" i="13"/>
  <c r="H66" i="13"/>
  <c r="H67" i="13"/>
  <c r="H68" i="13"/>
  <c r="H69" i="13"/>
  <c r="H70" i="13"/>
  <c r="H71" i="13"/>
  <c r="H72" i="13"/>
  <c r="H73" i="13"/>
  <c r="H74" i="13"/>
  <c r="H75" i="13"/>
  <c r="H76" i="13"/>
  <c r="H77" i="13"/>
  <c r="H78" i="13"/>
  <c r="H79" i="13"/>
  <c r="H80" i="13"/>
  <c r="H81" i="13"/>
  <c r="H82" i="13"/>
  <c r="H83" i="13"/>
  <c r="H84" i="13"/>
  <c r="H85" i="13"/>
  <c r="H86" i="13"/>
  <c r="H87" i="13"/>
  <c r="H88" i="13"/>
  <c r="H89" i="13"/>
  <c r="H90" i="13"/>
  <c r="H91" i="13"/>
  <c r="H92" i="13"/>
  <c r="H93" i="13"/>
  <c r="H94" i="13"/>
  <c r="H95" i="13"/>
  <c r="H96" i="13"/>
  <c r="H97" i="13"/>
  <c r="H98" i="13"/>
  <c r="H99" i="13"/>
  <c r="H100" i="13"/>
  <c r="H101" i="13"/>
  <c r="H102" i="13"/>
  <c r="H103" i="13"/>
  <c r="H104" i="13"/>
  <c r="H105" i="13"/>
  <c r="H106" i="13"/>
  <c r="H107" i="13"/>
  <c r="H108" i="13"/>
  <c r="H109" i="13"/>
  <c r="H110" i="13"/>
  <c r="H111" i="13"/>
  <c r="H112" i="13"/>
  <c r="H113" i="13"/>
  <c r="H114" i="13"/>
  <c r="H115" i="13"/>
  <c r="H116" i="13"/>
  <c r="H117" i="13"/>
  <c r="H118" i="13"/>
  <c r="H119" i="13"/>
  <c r="H120" i="13"/>
  <c r="H121" i="13"/>
  <c r="H122" i="13"/>
  <c r="H123" i="13"/>
  <c r="G5" i="13"/>
  <c r="G6" i="13"/>
  <c r="G7" i="13"/>
  <c r="G8" i="13"/>
  <c r="G9" i="13"/>
  <c r="G10" i="13"/>
  <c r="G11" i="13"/>
  <c r="G12" i="13"/>
  <c r="G13" i="13"/>
  <c r="G14" i="13"/>
  <c r="G15" i="13"/>
  <c r="G16" i="13"/>
  <c r="G17" i="13"/>
  <c r="G18" i="13"/>
  <c r="G19" i="13"/>
  <c r="G20" i="13"/>
  <c r="G21" i="13"/>
  <c r="G22" i="13"/>
  <c r="G23" i="13"/>
  <c r="G24" i="13"/>
  <c r="G25" i="13"/>
  <c r="G26" i="13"/>
  <c r="G27" i="13"/>
  <c r="G28" i="13"/>
  <c r="G29" i="13"/>
  <c r="G30" i="13"/>
  <c r="G31" i="13"/>
  <c r="G32" i="13"/>
  <c r="G33" i="13"/>
  <c r="G34" i="13"/>
  <c r="G35" i="13"/>
  <c r="G36" i="13"/>
  <c r="G37" i="13"/>
  <c r="G38" i="13"/>
  <c r="G39" i="13"/>
  <c r="G40" i="13"/>
  <c r="G41" i="13"/>
  <c r="G42" i="13"/>
  <c r="G43" i="13"/>
  <c r="G44" i="13"/>
  <c r="G45" i="13"/>
  <c r="G46" i="13"/>
  <c r="G47" i="13"/>
  <c r="G48" i="13"/>
  <c r="G49" i="13"/>
  <c r="G50" i="13"/>
  <c r="G51" i="13"/>
  <c r="G52" i="13"/>
  <c r="G53" i="13"/>
  <c r="G54" i="13"/>
  <c r="G55" i="13"/>
  <c r="G56" i="13"/>
  <c r="G57" i="13"/>
  <c r="G58" i="13"/>
  <c r="G59" i="13"/>
  <c r="G60" i="13"/>
  <c r="G61" i="13"/>
  <c r="G62" i="13"/>
  <c r="G63" i="13"/>
  <c r="G64" i="13"/>
  <c r="G65" i="13"/>
  <c r="G66" i="13"/>
  <c r="G67" i="13"/>
  <c r="G68" i="13"/>
  <c r="G69" i="13"/>
  <c r="G70" i="13"/>
  <c r="G71" i="13"/>
  <c r="G72" i="13"/>
  <c r="G73" i="13"/>
  <c r="G74" i="13"/>
  <c r="G75" i="13"/>
  <c r="G76" i="13"/>
  <c r="G77" i="13"/>
  <c r="G78" i="13"/>
  <c r="G79" i="13"/>
  <c r="G80" i="13"/>
  <c r="G81" i="13"/>
  <c r="G82" i="13"/>
  <c r="G83" i="13"/>
  <c r="G84" i="13"/>
  <c r="G85" i="13"/>
  <c r="G86" i="13"/>
  <c r="G87" i="13"/>
  <c r="G88" i="13"/>
  <c r="G89" i="13"/>
  <c r="G90" i="13"/>
  <c r="G91" i="13"/>
  <c r="G92" i="13"/>
  <c r="G93" i="13"/>
  <c r="G94" i="13"/>
  <c r="G95" i="13"/>
  <c r="G96" i="13"/>
  <c r="G97" i="13"/>
  <c r="G98" i="13"/>
  <c r="G99" i="13"/>
  <c r="G100" i="13"/>
  <c r="G101" i="13"/>
  <c r="G102" i="13"/>
  <c r="G103" i="13"/>
  <c r="G104" i="13"/>
  <c r="G105" i="13"/>
  <c r="G106" i="13"/>
  <c r="G107" i="13"/>
  <c r="G108" i="13"/>
  <c r="G109" i="13"/>
  <c r="G110" i="13"/>
  <c r="G111" i="13"/>
  <c r="G112" i="13"/>
  <c r="G113" i="13"/>
  <c r="G114" i="13"/>
  <c r="G115" i="13"/>
  <c r="G116" i="13"/>
  <c r="G117" i="13"/>
  <c r="G118" i="13"/>
  <c r="G119" i="13"/>
  <c r="G120" i="13"/>
  <c r="G121" i="13"/>
  <c r="G122" i="13"/>
  <c r="G123" i="13"/>
  <c r="I124" i="13" l="1"/>
  <c r="H124" i="13"/>
  <c r="E11" i="6"/>
  <c r="E9" i="6"/>
  <c r="E10" i="6"/>
  <c r="D10" i="6"/>
  <c r="D9" i="6"/>
  <c r="F3" i="6"/>
  <c r="F2" i="6"/>
  <c r="E4" i="6"/>
  <c r="D4" i="6"/>
  <c r="J6" i="13" l="1"/>
  <c r="F7" i="13" s="1"/>
  <c r="J7" i="13" s="1"/>
  <c r="F8" i="13" s="1"/>
  <c r="J8" i="13" l="1"/>
  <c r="F9" i="13" s="1"/>
  <c r="J9" i="13" l="1"/>
  <c r="F10" i="13" s="1"/>
  <c r="J10" i="13" l="1"/>
  <c r="F11" i="13" s="1"/>
  <c r="J11" i="13" l="1"/>
  <c r="F12" i="13" s="1"/>
  <c r="J12" i="13" l="1"/>
  <c r="F13" i="13" s="1"/>
  <c r="J13" i="13" l="1"/>
  <c r="F14" i="13" s="1"/>
  <c r="J14" i="13" l="1"/>
  <c r="F15" i="13" s="1"/>
  <c r="J15" i="13" l="1"/>
  <c r="F16" i="13" s="1"/>
  <c r="J16" i="13" l="1"/>
  <c r="F17" i="13" s="1"/>
  <c r="J17" i="13" l="1"/>
  <c r="F18" i="13" s="1"/>
  <c r="J18" i="13" l="1"/>
  <c r="F19" i="13" s="1"/>
  <c r="J19" i="13" l="1"/>
  <c r="F20" i="13" s="1"/>
  <c r="J20" i="13" l="1"/>
  <c r="F21" i="13" s="1"/>
  <c r="J21" i="13" l="1"/>
  <c r="F22" i="13" s="1"/>
  <c r="J22" i="13" l="1"/>
  <c r="F23" i="13" s="1"/>
  <c r="J23" i="13" l="1"/>
  <c r="F24" i="13" s="1"/>
  <c r="J24" i="13" l="1"/>
  <c r="F25" i="13" s="1"/>
  <c r="J25" i="13" l="1"/>
  <c r="F26" i="13" s="1"/>
  <c r="J26" i="13" l="1"/>
  <c r="F27" i="13" s="1"/>
  <c r="J27" i="13" l="1"/>
  <c r="F28" i="13" s="1"/>
  <c r="J28" i="13" l="1"/>
  <c r="F29" i="13" s="1"/>
  <c r="J29" i="13" l="1"/>
  <c r="F30" i="13" s="1"/>
  <c r="J30" i="13" l="1"/>
  <c r="F31" i="13" s="1"/>
  <c r="J31" i="13" l="1"/>
  <c r="F32" i="13" s="1"/>
  <c r="J32" i="13" l="1"/>
  <c r="F33" i="13" s="1"/>
  <c r="J33" i="13" l="1"/>
  <c r="F34" i="13" s="1"/>
  <c r="J34" i="13" l="1"/>
  <c r="F35" i="13" s="1"/>
  <c r="J35" i="13" l="1"/>
  <c r="F36" i="13" s="1"/>
  <c r="J36" i="13" l="1"/>
  <c r="F37" i="13" s="1"/>
  <c r="J37" i="13" l="1"/>
  <c r="F38" i="13" s="1"/>
  <c r="J38" i="13" l="1"/>
  <c r="F39" i="13" s="1"/>
  <c r="J39" i="13" l="1"/>
  <c r="F40" i="13" s="1"/>
  <c r="J40" i="13" l="1"/>
  <c r="F41" i="13" s="1"/>
  <c r="J41" i="13" l="1"/>
  <c r="F42" i="13" s="1"/>
  <c r="J42" i="13" l="1"/>
  <c r="F43" i="13" s="1"/>
  <c r="J43" i="13" l="1"/>
  <c r="F44" i="13" s="1"/>
  <c r="J44" i="13" l="1"/>
  <c r="F45" i="13" s="1"/>
  <c r="J45" i="13" l="1"/>
  <c r="F46" i="13" s="1"/>
  <c r="J46" i="13" l="1"/>
  <c r="F47" i="13" s="1"/>
  <c r="J47" i="13" l="1"/>
  <c r="F48" i="13" s="1"/>
  <c r="J48" i="13" l="1"/>
  <c r="F49" i="13" s="1"/>
  <c r="J49" i="13" l="1"/>
  <c r="F50" i="13" s="1"/>
  <c r="J50" i="13" l="1"/>
  <c r="F51" i="13" s="1"/>
  <c r="J51" i="13" l="1"/>
  <c r="F52" i="13" s="1"/>
  <c r="J52" i="13" l="1"/>
  <c r="F53" i="13" s="1"/>
  <c r="J53" i="13" l="1"/>
  <c r="F54" i="13" s="1"/>
  <c r="J54" i="13" l="1"/>
  <c r="F55" i="13" s="1"/>
  <c r="J55" i="13" l="1"/>
  <c r="F56" i="13" s="1"/>
  <c r="J56" i="13" l="1"/>
  <c r="F57" i="13" s="1"/>
  <c r="J57" i="13" l="1"/>
  <c r="F58" i="13" s="1"/>
  <c r="J58" i="13" l="1"/>
  <c r="F59" i="13" s="1"/>
  <c r="J59" i="13" l="1"/>
  <c r="F60" i="13" s="1"/>
  <c r="J60" i="13" l="1"/>
  <c r="F61" i="13" s="1"/>
  <c r="J61" i="13" l="1"/>
  <c r="F62" i="13" s="1"/>
  <c r="J62" i="13" l="1"/>
  <c r="F63" i="13" s="1"/>
  <c r="J63" i="13" l="1"/>
  <c r="F64" i="13" s="1"/>
  <c r="J64" i="13" l="1"/>
  <c r="F65" i="13" s="1"/>
  <c r="J65" i="13" l="1"/>
  <c r="F66" i="13" s="1"/>
  <c r="J66" i="13" l="1"/>
  <c r="F67" i="13" s="1"/>
  <c r="J67" i="13" l="1"/>
  <c r="F68" i="13" s="1"/>
  <c r="J68" i="13" l="1"/>
  <c r="F69" i="13" s="1"/>
  <c r="J69" i="13" l="1"/>
  <c r="F70" i="13" s="1"/>
  <c r="J70" i="13" l="1"/>
  <c r="F71" i="13" s="1"/>
  <c r="J71" i="13" l="1"/>
  <c r="F72" i="13" s="1"/>
  <c r="J72" i="13" l="1"/>
  <c r="F73" i="13" s="1"/>
  <c r="J73" i="13" l="1"/>
  <c r="F74" i="13" s="1"/>
  <c r="J74" i="13" l="1"/>
  <c r="F75" i="13" s="1"/>
  <c r="J75" i="13" l="1"/>
  <c r="F76" i="13" s="1"/>
  <c r="J76" i="13" l="1"/>
  <c r="F77" i="13" s="1"/>
  <c r="J77" i="13" l="1"/>
  <c r="F78" i="13" s="1"/>
  <c r="J78" i="13" l="1"/>
  <c r="F79" i="13" s="1"/>
  <c r="J79" i="13" l="1"/>
  <c r="F80" i="13" s="1"/>
  <c r="J80" i="13" l="1"/>
  <c r="F81" i="13" s="1"/>
  <c r="J81" i="13" l="1"/>
  <c r="F82" i="13" s="1"/>
  <c r="J82" i="13" l="1"/>
  <c r="F83" i="13" s="1"/>
  <c r="J83" i="13" l="1"/>
  <c r="F84" i="13" s="1"/>
  <c r="J84" i="13" l="1"/>
  <c r="F85" i="13" s="1"/>
  <c r="J85" i="13" l="1"/>
  <c r="F86" i="13" s="1"/>
  <c r="J86" i="13" l="1"/>
  <c r="F87" i="13" s="1"/>
  <c r="J87" i="13" l="1"/>
  <c r="F88" i="13" s="1"/>
  <c r="J88" i="13" l="1"/>
  <c r="F89" i="13" s="1"/>
  <c r="J89" i="13" l="1"/>
  <c r="F90" i="13" s="1"/>
  <c r="J90" i="13" l="1"/>
  <c r="F91" i="13" s="1"/>
  <c r="J91" i="13" l="1"/>
  <c r="F92" i="13" s="1"/>
  <c r="J92" i="13" l="1"/>
  <c r="F93" i="13" s="1"/>
  <c r="J93" i="13" l="1"/>
  <c r="F94" i="13" s="1"/>
  <c r="J94" i="13" l="1"/>
  <c r="F95" i="13" s="1"/>
  <c r="J95" i="13" l="1"/>
  <c r="F96" i="13" s="1"/>
  <c r="J96" i="13" l="1"/>
  <c r="F97" i="13" s="1"/>
  <c r="J97" i="13" l="1"/>
  <c r="F98" i="13" s="1"/>
  <c r="J98" i="13" l="1"/>
  <c r="F99" i="13" s="1"/>
  <c r="J99" i="13" l="1"/>
  <c r="F100" i="13" s="1"/>
  <c r="J100" i="13" l="1"/>
  <c r="F101" i="13" s="1"/>
  <c r="J101" i="13" l="1"/>
  <c r="F102" i="13" s="1"/>
  <c r="J102" i="13" l="1"/>
  <c r="F103" i="13" s="1"/>
  <c r="J103" i="13" l="1"/>
  <c r="F104" i="13" s="1"/>
  <c r="J104" i="13" l="1"/>
  <c r="F105" i="13" s="1"/>
  <c r="J105" i="13" l="1"/>
  <c r="F106" i="13" s="1"/>
  <c r="J106" i="13" l="1"/>
  <c r="F107" i="13" s="1"/>
  <c r="J107" i="13" l="1"/>
  <c r="F108" i="13" s="1"/>
  <c r="J108" i="13" l="1"/>
  <c r="F109" i="13" s="1"/>
  <c r="J109" i="13" l="1"/>
  <c r="F110" i="13" s="1"/>
  <c r="J110" i="13" l="1"/>
  <c r="F111" i="13" s="1"/>
  <c r="J111" i="13" l="1"/>
  <c r="F112" i="13" s="1"/>
  <c r="J112" i="13" l="1"/>
  <c r="F113" i="13" s="1"/>
  <c r="J113" i="13" l="1"/>
  <c r="F114" i="13" s="1"/>
  <c r="J114" i="13" l="1"/>
  <c r="F115" i="13" s="1"/>
  <c r="J115" i="13" l="1"/>
  <c r="F116" i="13" s="1"/>
  <c r="J116" i="13" l="1"/>
  <c r="F117" i="13" s="1"/>
  <c r="J117" i="13" l="1"/>
  <c r="F118" i="13" s="1"/>
  <c r="J118" i="13" l="1"/>
  <c r="F119" i="13" s="1"/>
  <c r="J119" i="13" l="1"/>
  <c r="F120" i="13" s="1"/>
  <c r="J120" i="13" l="1"/>
  <c r="F121" i="13" s="1"/>
  <c r="J121" i="13" l="1"/>
  <c r="F122" i="13" s="1"/>
  <c r="J122" i="13" l="1"/>
  <c r="F123" i="13" s="1"/>
  <c r="J123" i="13" l="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1000000}" name="连接1" type="1" refreshedVersion="2">
    <dbPr connection="DBQ=E:\Program Files\Microsoft Office\OFFICE11\SAMPLES\Northwind.mdb;DefaultDir=E:\Program Files\Microsoft Office\OFFICE11\SAMPLES;Driver={Microsoft Access Driver (*.mdb)};DriverId=25;FIL=MS Access;MaxBufferSize=2048;MaxScanRows=8;PageTimeout=5;SafeTransactions=0;Threads=3;UserCommitSync=Yes;" command="SELECT 类别.类别名称, 订单.订购日期, 订单明细.单价*数量*(1-折扣) AS '销售额'_x000d__x000a_FROM `E:\Program Files\Microsoft Office\OFFICE11\SAMPLES\Northwind`.产品 产品, `E:\Program Files\Microsoft Office\OFFICE11\SAMPLES\Northwind`.订单 订单, `E:\Program Files\Microsoft Office\OFFICE11\SAMPLES\Northwind`.订单明细 订单明细, `E:\Program Files\Microsoft Office\OFFICE11\SAMPLES\Northwind`.类别 类别_x000d__x000a_WHERE 产品.类别ID = 类别.类别ID AND 订单明细.产品ID = 产品.产品ID AND 订单明细.订单ID = 订单.订单ID"/>
  </connection>
</connections>
</file>

<file path=xl/sharedStrings.xml><?xml version="1.0" encoding="utf-8"?>
<sst xmlns="http://schemas.openxmlformats.org/spreadsheetml/2006/main" count="145" uniqueCount="138">
  <si>
    <t>月份</t>
    <phoneticPr fontId="4" type="noConversion"/>
  </si>
  <si>
    <t>收入</t>
    <phoneticPr fontId="4" type="noConversion"/>
  </si>
  <si>
    <t>X</t>
    <phoneticPr fontId="4" type="noConversion"/>
  </si>
  <si>
    <r>
      <t>X</t>
    </r>
    <r>
      <rPr>
        <vertAlign val="superscript"/>
        <sz val="11"/>
        <rFont val="宋体"/>
        <family val="3"/>
        <charset val="134"/>
      </rPr>
      <t>2</t>
    </r>
    <phoneticPr fontId="4" type="noConversion"/>
  </si>
  <si>
    <r>
      <t>X</t>
    </r>
    <r>
      <rPr>
        <vertAlign val="superscript"/>
        <sz val="11"/>
        <rFont val="宋体"/>
        <family val="3"/>
        <charset val="134"/>
      </rPr>
      <t>3</t>
    </r>
    <phoneticPr fontId="4" type="noConversion"/>
  </si>
  <si>
    <t>拟合曲线</t>
  </si>
  <si>
    <t>三次多项式</t>
    <phoneticPr fontId="4" type="noConversion"/>
  </si>
  <si>
    <t>a</t>
    <phoneticPr fontId="4" type="noConversion"/>
  </si>
  <si>
    <t>b1</t>
    <phoneticPr fontId="4" type="noConversion"/>
  </si>
  <si>
    <t>b2</t>
    <phoneticPr fontId="4" type="noConversion"/>
  </si>
  <si>
    <t>b3</t>
    <phoneticPr fontId="4" type="noConversion"/>
  </si>
  <si>
    <r>
      <t>R</t>
    </r>
    <r>
      <rPr>
        <vertAlign val="superscript"/>
        <sz val="11"/>
        <rFont val="宋体"/>
        <family val="3"/>
        <charset val="134"/>
      </rPr>
      <t>2</t>
    </r>
    <phoneticPr fontId="4" type="noConversion"/>
  </si>
  <si>
    <t>预测月份</t>
    <phoneticPr fontId="4" type="noConversion"/>
  </si>
  <si>
    <t>预测收入值(回归方程计算)</t>
    <phoneticPr fontId="4" type="noConversion"/>
  </si>
  <si>
    <t>预测收入值(变换法计算)</t>
    <phoneticPr fontId="4" type="noConversion"/>
  </si>
  <si>
    <t>标准误差</t>
  </si>
  <si>
    <t>Coefficients</t>
  </si>
  <si>
    <t>t Stat</t>
  </si>
  <si>
    <t>P-value</t>
  </si>
  <si>
    <t>Lower 95%</t>
  </si>
  <si>
    <t>Upper 95%</t>
  </si>
  <si>
    <t>下限 95.0%</t>
  </si>
  <si>
    <t>上限 95.0%</t>
  </si>
  <si>
    <t>Intercept</t>
  </si>
  <si>
    <t>上海至蚌埠</t>
  </si>
  <si>
    <t>上海至金华西</t>
    <phoneticPr fontId="4" type="noConversion"/>
  </si>
  <si>
    <t>实际    安排量</t>
    <phoneticPr fontId="4" type="noConversion"/>
  </si>
  <si>
    <t>最大    可供量</t>
    <phoneticPr fontId="4" type="noConversion"/>
  </si>
  <si>
    <t>百公里    耗油量</t>
    <phoneticPr fontId="4" type="noConversion"/>
  </si>
  <si>
    <t>百公里     耗电量</t>
    <phoneticPr fontId="4" type="noConversion"/>
  </si>
  <si>
    <t>内燃机车</t>
  </si>
  <si>
    <t>电力机车</t>
  </si>
  <si>
    <t>实际日牵引量</t>
    <phoneticPr fontId="4" type="noConversion"/>
  </si>
  <si>
    <t>每吨油费</t>
    <phoneticPr fontId="4" type="noConversion"/>
  </si>
  <si>
    <t>每千瓦电费</t>
    <phoneticPr fontId="4" type="noConversion"/>
  </si>
  <si>
    <t>日牵引量指标</t>
    <phoneticPr fontId="4" type="noConversion"/>
  </si>
  <si>
    <t>距离</t>
    <phoneticPr fontId="4" type="noConversion"/>
  </si>
  <si>
    <t>单位耗油成本</t>
    <phoneticPr fontId="4" type="noConversion"/>
  </si>
  <si>
    <t>单位耗电成本</t>
    <phoneticPr fontId="4" type="noConversion"/>
  </si>
  <si>
    <t>总成本</t>
    <phoneticPr fontId="4" type="noConversion"/>
  </si>
  <si>
    <t>移动平均跨度</t>
    <phoneticPr fontId="4" type="noConversion"/>
  </si>
  <si>
    <t xml:space="preserve"> 序号</t>
    <phoneticPr fontId="4" type="noConversion"/>
  </si>
  <si>
    <t>MSE</t>
    <phoneticPr fontId="4" type="noConversion"/>
  </si>
  <si>
    <t>最优移动平均跨度</t>
    <phoneticPr fontId="4" type="noConversion"/>
  </si>
  <si>
    <t>日需求量</t>
    <phoneticPr fontId="10" type="noConversion"/>
  </si>
  <si>
    <t>早上库存</t>
    <phoneticPr fontId="10" type="noConversion"/>
  </si>
  <si>
    <t>打折销售</t>
    <phoneticPr fontId="10" type="noConversion"/>
  </si>
  <si>
    <t>原价销售</t>
    <phoneticPr fontId="10" type="noConversion"/>
  </si>
  <si>
    <t>晚上库存</t>
    <phoneticPr fontId="10" type="noConversion"/>
  </si>
  <si>
    <t>订货数</t>
    <phoneticPr fontId="11" type="noConversion"/>
  </si>
  <si>
    <t>损失销量</t>
    <phoneticPr fontId="10" type="noConversion"/>
  </si>
  <si>
    <r>
      <t>日需求量最小值</t>
    </r>
    <r>
      <rPr>
        <sz val="11"/>
        <rFont val="Arial"/>
        <family val="2"/>
      </rPr>
      <t>(</t>
    </r>
    <r>
      <rPr>
        <sz val="11"/>
        <rFont val="宋体"/>
        <family val="3"/>
        <charset val="134"/>
      </rPr>
      <t>份</t>
    </r>
    <r>
      <rPr>
        <sz val="11"/>
        <rFont val="Arial"/>
        <family val="2"/>
      </rPr>
      <t>)</t>
    </r>
    <phoneticPr fontId="11" type="noConversion"/>
  </si>
  <si>
    <r>
      <t>日需求量最大值</t>
    </r>
    <r>
      <rPr>
        <sz val="11"/>
        <rFont val="Arial"/>
        <family val="2"/>
      </rPr>
      <t>(</t>
    </r>
    <r>
      <rPr>
        <sz val="11"/>
        <rFont val="宋体"/>
        <family val="3"/>
        <charset val="134"/>
      </rPr>
      <t>份</t>
    </r>
    <r>
      <rPr>
        <sz val="11"/>
        <rFont val="Arial"/>
        <family val="2"/>
      </rPr>
      <t>)</t>
    </r>
    <phoneticPr fontId="11" type="noConversion"/>
  </si>
  <si>
    <r>
      <t>订货单位</t>
    </r>
    <r>
      <rPr>
        <sz val="11"/>
        <rFont val="Times New Roman"/>
        <family val="1"/>
      </rPr>
      <t>(</t>
    </r>
    <r>
      <rPr>
        <sz val="11"/>
        <rFont val="宋体"/>
        <family val="3"/>
        <charset val="134"/>
      </rPr>
      <t>份</t>
    </r>
    <r>
      <rPr>
        <sz val="11"/>
        <rFont val="Times New Roman"/>
        <family val="1"/>
      </rPr>
      <t>/</t>
    </r>
    <r>
      <rPr>
        <sz val="11"/>
        <rFont val="宋体"/>
        <family val="3"/>
        <charset val="134"/>
      </rPr>
      <t>箱</t>
    </r>
    <r>
      <rPr>
        <sz val="11"/>
        <rFont val="Times New Roman"/>
        <family val="1"/>
      </rPr>
      <t>)</t>
    </r>
    <phoneticPr fontId="10" type="noConversion"/>
  </si>
  <si>
    <r>
      <t>采购价</t>
    </r>
    <r>
      <rPr>
        <sz val="11"/>
        <rFont val="Arial"/>
        <family val="2"/>
      </rPr>
      <t>(</t>
    </r>
    <r>
      <rPr>
        <sz val="11"/>
        <rFont val="宋体"/>
        <family val="3"/>
        <charset val="134"/>
      </rPr>
      <t>元</t>
    </r>
    <r>
      <rPr>
        <sz val="11"/>
        <rFont val="Arial"/>
        <family val="2"/>
      </rPr>
      <t>/</t>
    </r>
    <r>
      <rPr>
        <sz val="11"/>
        <rFont val="宋体"/>
        <family val="3"/>
        <charset val="134"/>
      </rPr>
      <t>箱</t>
    </r>
    <r>
      <rPr>
        <sz val="11"/>
        <rFont val="Arial"/>
        <family val="2"/>
      </rPr>
      <t>)</t>
    </r>
    <phoneticPr fontId="10" type="noConversion"/>
  </si>
  <si>
    <r>
      <t>正常售价</t>
    </r>
    <r>
      <rPr>
        <sz val="11"/>
        <rFont val="Arial"/>
        <family val="2"/>
      </rPr>
      <t>(</t>
    </r>
    <r>
      <rPr>
        <sz val="11"/>
        <rFont val="宋体"/>
        <family val="3"/>
        <charset val="134"/>
      </rPr>
      <t>元</t>
    </r>
    <r>
      <rPr>
        <sz val="11"/>
        <rFont val="Arial"/>
        <family val="2"/>
      </rPr>
      <t>/</t>
    </r>
    <r>
      <rPr>
        <sz val="11"/>
        <rFont val="宋体"/>
        <family val="3"/>
        <charset val="134"/>
      </rPr>
      <t>份</t>
    </r>
    <r>
      <rPr>
        <sz val="11"/>
        <rFont val="Arial"/>
        <family val="2"/>
      </rPr>
      <t>)</t>
    </r>
    <phoneticPr fontId="10" type="noConversion"/>
  </si>
  <si>
    <r>
      <t>折扣价</t>
    </r>
    <r>
      <rPr>
        <sz val="11"/>
        <rFont val="Arial"/>
        <family val="2"/>
      </rPr>
      <t>(</t>
    </r>
    <r>
      <rPr>
        <sz val="11"/>
        <rFont val="宋体"/>
        <family val="3"/>
        <charset val="134"/>
      </rPr>
      <t>元</t>
    </r>
    <r>
      <rPr>
        <sz val="11"/>
        <rFont val="Arial"/>
        <family val="2"/>
      </rPr>
      <t>/</t>
    </r>
    <r>
      <rPr>
        <sz val="11"/>
        <rFont val="宋体"/>
        <family val="3"/>
        <charset val="134"/>
      </rPr>
      <t>份</t>
    </r>
    <r>
      <rPr>
        <sz val="11"/>
        <rFont val="Arial"/>
        <family val="2"/>
      </rPr>
      <t>)</t>
    </r>
    <phoneticPr fontId="10" type="noConversion"/>
  </si>
  <si>
    <r>
      <t>每日初始库存基准</t>
    </r>
    <r>
      <rPr>
        <sz val="11"/>
        <rFont val="Arial"/>
        <family val="2"/>
      </rPr>
      <t>(</t>
    </r>
    <r>
      <rPr>
        <sz val="11"/>
        <rFont val="宋体"/>
        <family val="3"/>
        <charset val="134"/>
      </rPr>
      <t>份</t>
    </r>
    <r>
      <rPr>
        <sz val="11"/>
        <rFont val="Arial"/>
        <family val="2"/>
      </rPr>
      <t>)</t>
    </r>
  </si>
  <si>
    <t>平均利润</t>
    <phoneticPr fontId="10" type="noConversion"/>
  </si>
  <si>
    <t>一周模拟结果：</t>
    <phoneticPr fontId="11" type="noConversion"/>
  </si>
  <si>
    <r>
      <t>总订货量</t>
    </r>
    <r>
      <rPr>
        <sz val="11"/>
        <rFont val="Times New Roman"/>
        <family val="1"/>
      </rPr>
      <t>(</t>
    </r>
    <r>
      <rPr>
        <sz val="11"/>
        <rFont val="宋体"/>
        <family val="3"/>
        <charset val="134"/>
      </rPr>
      <t>箱</t>
    </r>
    <r>
      <rPr>
        <sz val="11"/>
        <rFont val="Times New Roman"/>
        <family val="1"/>
      </rPr>
      <t>)</t>
    </r>
    <phoneticPr fontId="11" type="noConversion"/>
  </si>
  <si>
    <r>
      <t>总销量</t>
    </r>
    <r>
      <rPr>
        <sz val="11"/>
        <rFont val="Times New Roman"/>
        <family val="1"/>
      </rPr>
      <t>(</t>
    </r>
    <r>
      <rPr>
        <sz val="11"/>
        <rFont val="宋体"/>
        <family val="3"/>
        <charset val="134"/>
      </rPr>
      <t>份</t>
    </r>
    <r>
      <rPr>
        <sz val="11"/>
        <rFont val="Times New Roman"/>
        <family val="1"/>
      </rPr>
      <t>)</t>
    </r>
    <phoneticPr fontId="11" type="noConversion"/>
  </si>
  <si>
    <r>
      <t>打折销量</t>
    </r>
    <r>
      <rPr>
        <sz val="11"/>
        <rFont val="Times New Roman"/>
        <family val="1"/>
      </rPr>
      <t>(</t>
    </r>
    <r>
      <rPr>
        <sz val="11"/>
        <rFont val="宋体"/>
        <family val="3"/>
        <charset val="134"/>
      </rPr>
      <t>份</t>
    </r>
    <r>
      <rPr>
        <sz val="11"/>
        <rFont val="Times New Roman"/>
        <family val="1"/>
      </rPr>
      <t>)</t>
    </r>
    <phoneticPr fontId="10" type="noConversion"/>
  </si>
  <si>
    <r>
      <t>原价销量</t>
    </r>
    <r>
      <rPr>
        <sz val="11"/>
        <rFont val="Times New Roman"/>
        <family val="1"/>
      </rPr>
      <t>(</t>
    </r>
    <r>
      <rPr>
        <sz val="11"/>
        <rFont val="宋体"/>
        <family val="3"/>
        <charset val="134"/>
      </rPr>
      <t>份</t>
    </r>
    <r>
      <rPr>
        <sz val="11"/>
        <rFont val="Times New Roman"/>
        <family val="1"/>
      </rPr>
      <t>)</t>
    </r>
    <phoneticPr fontId="10" type="noConversion"/>
  </si>
  <si>
    <r>
      <t>订货成本</t>
    </r>
    <r>
      <rPr>
        <sz val="11"/>
        <rFont val="Times New Roman"/>
        <family val="1"/>
      </rPr>
      <t>(</t>
    </r>
    <r>
      <rPr>
        <sz val="11"/>
        <rFont val="宋体"/>
        <family val="3"/>
        <charset val="134"/>
      </rPr>
      <t>元</t>
    </r>
    <r>
      <rPr>
        <sz val="11"/>
        <rFont val="Times New Roman"/>
        <family val="1"/>
      </rPr>
      <t>)</t>
    </r>
    <phoneticPr fontId="10" type="noConversion"/>
  </si>
  <si>
    <r>
      <t>销售收益</t>
    </r>
    <r>
      <rPr>
        <sz val="11"/>
        <rFont val="Times New Roman"/>
        <family val="1"/>
      </rPr>
      <t>(</t>
    </r>
    <r>
      <rPr>
        <sz val="11"/>
        <rFont val="宋体"/>
        <family val="3"/>
        <charset val="134"/>
      </rPr>
      <t>元</t>
    </r>
    <r>
      <rPr>
        <sz val="11"/>
        <rFont val="Times New Roman"/>
        <family val="1"/>
      </rPr>
      <t>)</t>
    </r>
    <phoneticPr fontId="10" type="noConversion"/>
  </si>
  <si>
    <r>
      <t>利润</t>
    </r>
    <r>
      <rPr>
        <sz val="11"/>
        <rFont val="Times New Roman"/>
        <family val="1"/>
      </rPr>
      <t>(</t>
    </r>
    <r>
      <rPr>
        <sz val="11"/>
        <rFont val="宋体"/>
        <family val="3"/>
        <charset val="134"/>
      </rPr>
      <t>元</t>
    </r>
    <r>
      <rPr>
        <sz val="11"/>
        <rFont val="Times New Roman"/>
        <family val="1"/>
      </rPr>
      <t>)</t>
    </r>
    <phoneticPr fontId="10" type="noConversion"/>
  </si>
  <si>
    <t>2015年1月销售额的预测值</t>
    <phoneticPr fontId="4" type="noConversion"/>
  </si>
  <si>
    <t>房产总价(元）</t>
    <phoneticPr fontId="4" type="noConversion"/>
  </si>
  <si>
    <t>期初欠款余额</t>
    <phoneticPr fontId="4" type="noConversion"/>
  </si>
  <si>
    <t>期末欠款余额</t>
    <phoneticPr fontId="4" type="noConversion"/>
  </si>
  <si>
    <t>首付(元）</t>
    <phoneticPr fontId="4" type="noConversion"/>
  </si>
  <si>
    <t>商业贷款月利率</t>
    <phoneticPr fontId="4" type="noConversion"/>
  </si>
  <si>
    <t>贷款年限(年）</t>
    <phoneticPr fontId="4" type="noConversion"/>
  </si>
  <si>
    <t>每月等额偿还额(元)</t>
    <phoneticPr fontId="4" type="noConversion"/>
  </si>
  <si>
    <t>升息后每月等额偿还额(元)</t>
    <phoneticPr fontId="4" type="noConversion"/>
  </si>
  <si>
    <t>每月租金收入(元)</t>
    <phoneticPr fontId="4" type="noConversion"/>
  </si>
  <si>
    <t>房产投资的年内部报酬率</t>
    <phoneticPr fontId="4" type="noConversion"/>
  </si>
  <si>
    <t>2017升息后商业贷款月利率</t>
    <phoneticPr fontId="4" type="noConversion"/>
  </si>
  <si>
    <t>商业贷款额(元)</t>
    <phoneticPr fontId="4" type="noConversion"/>
  </si>
  <si>
    <t>2016年6月底提前还款</t>
    <phoneticPr fontId="4" type="noConversion"/>
  </si>
  <si>
    <t>2021年出售总价(元)</t>
    <phoneticPr fontId="4" type="noConversion"/>
  </si>
  <si>
    <t>序号</t>
    <phoneticPr fontId="3" type="noConversion"/>
  </si>
  <si>
    <t>总计</t>
    <phoneticPr fontId="3" type="noConversion"/>
  </si>
  <si>
    <t>月份</t>
    <phoneticPr fontId="4" type="noConversion"/>
  </si>
  <si>
    <t>月还款总额</t>
    <phoneticPr fontId="4" type="noConversion"/>
  </si>
  <si>
    <t>月还款本金</t>
    <phoneticPr fontId="4" type="noConversion"/>
  </si>
  <si>
    <t>月还款利息</t>
    <phoneticPr fontId="4" type="noConversion"/>
  </si>
  <si>
    <t>销售额观测值</t>
    <phoneticPr fontId="4" type="noConversion"/>
  </si>
  <si>
    <t>年报酬（元）</t>
    <phoneticPr fontId="3" type="noConversion"/>
  </si>
  <si>
    <t>总投资（元）</t>
    <phoneticPr fontId="3" type="noConversion"/>
  </si>
  <si>
    <t>利润（元）</t>
    <phoneticPr fontId="3" type="noConversion"/>
  </si>
  <si>
    <t>误差平方</t>
    <phoneticPr fontId="3" type="noConversion"/>
  </si>
  <si>
    <t>预测误差</t>
    <phoneticPr fontId="3" type="noConversion"/>
  </si>
  <si>
    <t>移动平均预测值</t>
    <phoneticPr fontId="3" type="noConversion"/>
  </si>
  <si>
    <t>X Variable 3</t>
  </si>
  <si>
    <t>X Variable 2</t>
  </si>
  <si>
    <t>X Variable 1</t>
  </si>
  <si>
    <t>总计</t>
  </si>
  <si>
    <t>残差</t>
  </si>
  <si>
    <t>回归分析</t>
  </si>
  <si>
    <t>Significance F</t>
  </si>
  <si>
    <t>F</t>
  </si>
  <si>
    <t>MS</t>
  </si>
  <si>
    <t>SS</t>
  </si>
  <si>
    <t>df</t>
  </si>
  <si>
    <t>方差分析</t>
  </si>
  <si>
    <t>观测值</t>
  </si>
  <si>
    <t>Adjusted R Square</t>
  </si>
  <si>
    <t>R Square</t>
  </si>
  <si>
    <t>Multiple R</t>
  </si>
  <si>
    <t>回归统计</t>
  </si>
  <si>
    <t>SUMMARY OUTPUT</t>
  </si>
  <si>
    <t>利润</t>
  </si>
  <si>
    <t>劳动力</t>
  </si>
  <si>
    <t>电力</t>
  </si>
  <si>
    <t>煤</t>
  </si>
  <si>
    <t>乙</t>
  </si>
  <si>
    <t>甲</t>
  </si>
  <si>
    <t>内插法</t>
  </si>
  <si>
    <t>结论文字</t>
  </si>
  <si>
    <t>该相等利润值</t>
  </si>
  <si>
    <t>利润相等时产品A的销量</t>
  </si>
  <si>
    <t>销售收益</t>
  </si>
  <si>
    <t>总成本</t>
  </si>
  <si>
    <t>单位边际贡献</t>
  </si>
  <si>
    <t>单位售价（P）</t>
  </si>
  <si>
    <t>b</t>
  </si>
  <si>
    <t>a</t>
  </si>
  <si>
    <t>专用设备购置成本</t>
  </si>
  <si>
    <t>单位变动成本</t>
  </si>
  <si>
    <t>产品销量比例</t>
  </si>
  <si>
    <t>产品B</t>
  </si>
  <si>
    <t>产品A</t>
  </si>
  <si>
    <t>固定成本</t>
  </si>
  <si>
    <t>A-B</t>
  </si>
  <si>
    <t>产品A比例</t>
  </si>
  <si>
    <t>销量（Q）</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</si>
</sst>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8" formatCode="&quot;¥&quot;#,##0.00;[Red]&quot;¥&quot;\-#,##0.00"/>
    <numFmt numFmtId="176" formatCode="0.00_ "/>
    <numFmt numFmtId="177" formatCode="0_ "/>
    <numFmt numFmtId="178" formatCode="_(* #,##0.00_);_(* \(#,##0.00\);_(* &quot;-&quot;??_);_(@_)"/>
    <numFmt numFmtId="179" formatCode="0.00;_"/>
    <numFmt numFmtId="180" formatCode="0.0000%"/>
    <numFmt numFmtId="181" formatCode="#,##0_ ;[Red]\-#,##0\ "/>
    <numFmt numFmtId="182" formatCode="0.0000_ "/>
    <numFmt numFmtId="183" formatCode="0.0%"/>
    <numFmt numFmtId="184" formatCode="0_);[Red]\(0\)"/>
  </numFmts>
  <fonts count="18" x14ac:knownFonts="1">
    <font>
      <sz val="11"/>
      <color theme="1"/>
      <name val="宋体"/>
      <family val="2"/>
      <scheme val="minor"/>
    </font>
    <font>
      <sz val="12"/>
      <name val="宋体"/>
      <family val="3"/>
      <charset val="134"/>
    </font>
    <font>
      <sz val="11"/>
      <name val="宋体"/>
      <family val="3"/>
      <charset val="134"/>
    </font>
    <font>
      <sz val="9"/>
      <name val="宋体"/>
      <family val="3"/>
      <charset val="134"/>
      <scheme val="minor"/>
    </font>
    <font>
      <sz val="9"/>
      <name val="宋体"/>
      <family val="3"/>
      <charset val="134"/>
    </font>
    <font>
      <vertAlign val="superscript"/>
      <sz val="11"/>
      <name val="宋体"/>
      <family val="3"/>
      <charset val="134"/>
    </font>
    <font>
      <sz val="11"/>
      <name val="Times New Roman"/>
      <family val="1"/>
    </font>
    <font>
      <sz val="11"/>
      <name val="Arial"/>
      <family val="2"/>
    </font>
    <font>
      <sz val="10"/>
      <name val="Arial"/>
      <family val="2"/>
    </font>
    <font>
      <sz val="11"/>
      <color indexed="9"/>
      <name val="宋体"/>
      <family val="3"/>
      <charset val="134"/>
    </font>
    <font>
      <b/>
      <sz val="9"/>
      <name val="宋体"/>
      <family val="3"/>
      <charset val="134"/>
    </font>
    <font>
      <sz val="8"/>
      <name val="Arial"/>
      <family val="2"/>
    </font>
    <font>
      <sz val="11"/>
      <name val="宋体"/>
      <family val="3"/>
      <charset val="134"/>
      <scheme val="major"/>
    </font>
    <font>
      <sz val="11"/>
      <color theme="1"/>
      <name val="宋体"/>
      <family val="3"/>
      <charset val="134"/>
      <scheme val="major"/>
    </font>
    <font>
      <sz val="11"/>
      <name val="宋体"/>
      <family val="2"/>
      <charset val="134"/>
    </font>
    <font>
      <sz val="10.5"/>
      <color rgb="FF333333"/>
      <name val="Arial"/>
      <family val="2"/>
    </font>
    <font>
      <sz val="11"/>
      <color theme="1"/>
      <name val="宋体"/>
      <family val="3"/>
      <charset val="134"/>
      <scheme val="minor"/>
    </font>
    <font>
      <sz val="11"/>
      <color indexed="9"/>
      <name val="宋体"/>
      <family val="3"/>
      <charset val="134"/>
      <scheme val="major"/>
    </font>
  </fonts>
  <fills count="3">
    <fill>
      <patternFill patternType="none"/>
    </fill>
    <fill>
      <patternFill patternType="gray125"/>
    </fill>
    <fill>
      <patternFill patternType="solid">
        <fgColor theme="0"/>
        <bgColor indexed="64"/>
      </patternFill>
    </fill>
  </fills>
  <borders count="19">
    <border>
      <left/>
      <right/>
      <top/>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top style="medium">
        <color indexed="64"/>
      </top>
      <bottom style="thin">
        <color indexed="64"/>
      </bottom>
      <diagonal/>
    </border>
    <border>
      <left/>
      <right/>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auto="1"/>
      </left>
      <right style="thin">
        <color auto="1"/>
      </right>
      <top style="double">
        <color auto="1"/>
      </top>
      <bottom style="thin">
        <color auto="1"/>
      </bottom>
      <diagonal/>
    </border>
    <border>
      <left style="thin">
        <color auto="1"/>
      </left>
      <right style="thin">
        <color auto="1"/>
      </right>
      <top style="thin">
        <color auto="1"/>
      </top>
      <bottom style="double">
        <color auto="1"/>
      </bottom>
      <diagonal/>
    </border>
  </borders>
  <cellStyleXfs count="11">
    <xf numFmtId="0" fontId="0" fillId="0" borderId="0"/>
    <xf numFmtId="0" fontId="1" fillId="0" borderId="0"/>
    <xf numFmtId="0" fontId="1" fillId="0" borderId="0">
      <alignment vertical="center"/>
    </xf>
    <xf numFmtId="9" fontId="1" fillId="0" borderId="0" applyFont="0" applyFill="0" applyBorder="0" applyAlignment="0" applyProtection="0"/>
    <xf numFmtId="178" fontId="8" fillId="0" borderId="0" applyFont="0" applyFill="0" applyBorder="0" applyAlignment="0" applyProtection="0"/>
    <xf numFmtId="0" fontId="1" fillId="0" borderId="0">
      <alignment vertical="center"/>
    </xf>
    <xf numFmtId="0" fontId="8" fillId="0" borderId="0"/>
    <xf numFmtId="0" fontId="8" fillId="0" borderId="0"/>
    <xf numFmtId="0" fontId="1" fillId="0" borderId="0">
      <alignment vertical="center"/>
    </xf>
    <xf numFmtId="0" fontId="16" fillId="0" borderId="0"/>
    <xf numFmtId="0" fontId="8" fillId="0" borderId="0"/>
  </cellStyleXfs>
  <cellXfs count="108">
    <xf numFmtId="0" fontId="0" fillId="0" borderId="0" xfId="0"/>
    <xf numFmtId="0" fontId="2" fillId="0" borderId="0" xfId="1" applyFont="1"/>
    <xf numFmtId="0" fontId="2" fillId="0" borderId="3" xfId="2" applyFont="1" applyFill="1" applyBorder="1" applyAlignment="1">
      <alignment horizontal="center" vertical="center" wrapText="1"/>
    </xf>
    <xf numFmtId="0" fontId="2" fillId="0" borderId="0" xfId="2" applyFont="1" applyFill="1" applyAlignment="1">
      <alignment horizontal="center" vertical="center" wrapText="1"/>
    </xf>
    <xf numFmtId="0" fontId="2" fillId="0" borderId="0" xfId="2" applyFont="1" applyAlignment="1">
      <alignment horizontal="center" vertical="center" wrapText="1"/>
    </xf>
    <xf numFmtId="0" fontId="2" fillId="0" borderId="3" xfId="2" applyFont="1" applyFill="1" applyBorder="1">
      <alignment vertical="center"/>
    </xf>
    <xf numFmtId="0" fontId="2" fillId="0" borderId="0" xfId="2" applyFont="1" applyFill="1">
      <alignment vertical="center"/>
    </xf>
    <xf numFmtId="177" fontId="2" fillId="0" borderId="3" xfId="2" applyNumberFormat="1" applyFont="1" applyFill="1" applyBorder="1" applyAlignment="1">
      <alignment horizontal="center" vertical="center"/>
    </xf>
    <xf numFmtId="0" fontId="2" fillId="0" borderId="3" xfId="2" applyFont="1" applyFill="1" applyBorder="1" applyAlignment="1">
      <alignment horizontal="center" vertical="center"/>
    </xf>
    <xf numFmtId="0" fontId="2" fillId="0" borderId="0" xfId="2" applyFont="1">
      <alignment vertical="center"/>
    </xf>
    <xf numFmtId="0" fontId="2" fillId="0" borderId="0" xfId="2" applyFont="1" applyFill="1" applyAlignment="1">
      <alignment horizontal="center" vertical="center"/>
    </xf>
    <xf numFmtId="0" fontId="2" fillId="0" borderId="3" xfId="2" applyFont="1" applyFill="1" applyBorder="1" applyAlignment="1">
      <alignment horizontal="right" vertical="center"/>
    </xf>
    <xf numFmtId="0" fontId="7" fillId="0" borderId="0" xfId="6" applyFont="1" applyFill="1"/>
    <xf numFmtId="0" fontId="7" fillId="0" borderId="7" xfId="6" applyFont="1" applyFill="1" applyBorder="1"/>
    <xf numFmtId="0" fontId="2" fillId="0" borderId="3" xfId="6" applyFont="1" applyFill="1" applyBorder="1" applyAlignment="1">
      <alignment horizontal="center" vertical="center" wrapText="1"/>
    </xf>
    <xf numFmtId="0" fontId="7" fillId="0" borderId="3" xfId="6" applyFont="1" applyFill="1" applyBorder="1"/>
    <xf numFmtId="1" fontId="7" fillId="0" borderId="0" xfId="6" applyNumberFormat="1" applyFont="1" applyFill="1"/>
    <xf numFmtId="0" fontId="2" fillId="0" borderId="3" xfId="6" applyFont="1" applyFill="1" applyBorder="1"/>
    <xf numFmtId="0" fontId="7" fillId="0" borderId="0" xfId="6" applyFont="1" applyFill="1" applyBorder="1"/>
    <xf numFmtId="0" fontId="2" fillId="0" borderId="0" xfId="6" applyFont="1" applyFill="1" applyBorder="1"/>
    <xf numFmtId="0" fontId="7" fillId="0" borderId="1" xfId="6" applyFont="1" applyFill="1" applyBorder="1"/>
    <xf numFmtId="0" fontId="7" fillId="0" borderId="4" xfId="6" applyFont="1" applyFill="1" applyBorder="1"/>
    <xf numFmtId="0" fontId="7" fillId="0" borderId="6" xfId="6" applyFont="1" applyFill="1" applyBorder="1"/>
    <xf numFmtId="0" fontId="2" fillId="0" borderId="0" xfId="6" applyFont="1" applyFill="1"/>
    <xf numFmtId="0" fontId="12" fillId="0" borderId="3" xfId="7" applyFont="1" applyFill="1" applyBorder="1"/>
    <xf numFmtId="0" fontId="12" fillId="0" borderId="0" xfId="7" applyFont="1" applyFill="1"/>
    <xf numFmtId="180" fontId="12" fillId="0" borderId="3" xfId="7" applyNumberFormat="1" applyFont="1" applyFill="1" applyBorder="1"/>
    <xf numFmtId="8" fontId="12" fillId="0" borderId="3" xfId="7" applyNumberFormat="1" applyFont="1" applyFill="1" applyBorder="1"/>
    <xf numFmtId="0" fontId="13" fillId="0" borderId="1" xfId="7" applyFont="1" applyFill="1" applyBorder="1" applyAlignment="1">
      <alignment horizontal="center" wrapText="1"/>
    </xf>
    <xf numFmtId="181" fontId="12" fillId="0" borderId="0" xfId="7" applyNumberFormat="1" applyFont="1" applyFill="1"/>
    <xf numFmtId="14" fontId="12" fillId="0" borderId="4" xfId="7" applyNumberFormat="1" applyFont="1" applyFill="1" applyBorder="1" applyAlignment="1">
      <alignment horizontal="right"/>
    </xf>
    <xf numFmtId="14" fontId="13" fillId="2" borderId="4" xfId="7" applyNumberFormat="1" applyFont="1" applyFill="1" applyBorder="1" applyAlignment="1">
      <alignment horizontal="right"/>
    </xf>
    <xf numFmtId="0" fontId="12" fillId="0" borderId="1" xfId="7" applyFont="1" applyFill="1" applyBorder="1"/>
    <xf numFmtId="0" fontId="12" fillId="0" borderId="4" xfId="7" applyFont="1" applyFill="1" applyBorder="1"/>
    <xf numFmtId="181" fontId="12" fillId="0" borderId="3" xfId="7" applyNumberFormat="1" applyFont="1" applyFill="1" applyBorder="1"/>
    <xf numFmtId="181" fontId="12" fillId="0" borderId="6" xfId="7" applyNumberFormat="1" applyFont="1" applyFill="1" applyBorder="1"/>
    <xf numFmtId="0" fontId="12" fillId="0" borderId="3" xfId="7" applyFont="1" applyFill="1" applyBorder="1" applyAlignment="1">
      <alignment wrapText="1"/>
    </xf>
    <xf numFmtId="14" fontId="12" fillId="2" borderId="1" xfId="7" applyNumberFormat="1" applyFont="1" applyFill="1" applyBorder="1" applyAlignment="1">
      <alignment horizontal="right"/>
    </xf>
    <xf numFmtId="181" fontId="12" fillId="2" borderId="1" xfId="7" applyNumberFormat="1" applyFont="1" applyFill="1" applyBorder="1"/>
    <xf numFmtId="14" fontId="12" fillId="2" borderId="4" xfId="7" applyNumberFormat="1" applyFont="1" applyFill="1" applyBorder="1" applyAlignment="1">
      <alignment horizontal="right"/>
    </xf>
    <xf numFmtId="10" fontId="12" fillId="0" borderId="3" xfId="7" applyNumberFormat="1" applyFont="1" applyFill="1" applyBorder="1"/>
    <xf numFmtId="181" fontId="12" fillId="2" borderId="14" xfId="7" applyNumberFormat="1" applyFont="1" applyFill="1" applyBorder="1"/>
    <xf numFmtId="181" fontId="12" fillId="0" borderId="15" xfId="7" applyNumberFormat="1" applyFont="1" applyFill="1" applyBorder="1"/>
    <xf numFmtId="181" fontId="12" fillId="2" borderId="4" xfId="7" applyNumberFormat="1" applyFont="1" applyFill="1" applyBorder="1"/>
    <xf numFmtId="181" fontId="12" fillId="2" borderId="6" xfId="7" applyNumberFormat="1" applyFont="1" applyFill="1" applyBorder="1"/>
    <xf numFmtId="181" fontId="12" fillId="2" borderId="15" xfId="7" applyNumberFormat="1" applyFont="1" applyFill="1" applyBorder="1"/>
    <xf numFmtId="181" fontId="12" fillId="2" borderId="16" xfId="7" applyNumberFormat="1" applyFont="1" applyFill="1" applyBorder="1"/>
    <xf numFmtId="0" fontId="14" fillId="0" borderId="13" xfId="6" applyFont="1" applyFill="1" applyBorder="1"/>
    <xf numFmtId="0" fontId="7" fillId="0" borderId="13" xfId="6" applyFont="1" applyFill="1" applyBorder="1"/>
    <xf numFmtId="0" fontId="2" fillId="0" borderId="0" xfId="5" applyFont="1">
      <alignment vertical="center"/>
    </xf>
    <xf numFmtId="0" fontId="9" fillId="0" borderId="0" xfId="5" applyFont="1">
      <alignment vertical="center"/>
    </xf>
    <xf numFmtId="182" fontId="2" fillId="0" borderId="0" xfId="5" applyNumberFormat="1" applyFont="1">
      <alignment vertical="center"/>
    </xf>
    <xf numFmtId="0" fontId="2" fillId="0" borderId="4" xfId="5" applyFont="1" applyBorder="1">
      <alignment vertical="center"/>
    </xf>
    <xf numFmtId="176" fontId="2" fillId="0" borderId="4" xfId="5" applyNumberFormat="1" applyFont="1" applyBorder="1">
      <alignment vertical="center"/>
    </xf>
    <xf numFmtId="57" fontId="2" fillId="0" borderId="3" xfId="5" applyNumberFormat="1" applyFont="1" applyBorder="1">
      <alignment vertical="center"/>
    </xf>
    <xf numFmtId="0" fontId="2" fillId="0" borderId="10" xfId="5" applyFont="1" applyBorder="1">
      <alignment vertical="center"/>
    </xf>
    <xf numFmtId="182" fontId="2" fillId="0" borderId="4" xfId="5" applyNumberFormat="1" applyFont="1" applyBorder="1">
      <alignment vertical="center"/>
    </xf>
    <xf numFmtId="0" fontId="2" fillId="0" borderId="6" xfId="5" applyFont="1" applyBorder="1">
      <alignment vertical="center"/>
    </xf>
    <xf numFmtId="57" fontId="2" fillId="0" borderId="4" xfId="5" applyNumberFormat="1" applyFont="1" applyBorder="1">
      <alignment vertical="center"/>
    </xf>
    <xf numFmtId="179" fontId="2" fillId="0" borderId="6" xfId="5" applyNumberFormat="1" applyFont="1" applyBorder="1">
      <alignment vertical="center"/>
    </xf>
    <xf numFmtId="179" fontId="2" fillId="0" borderId="4" xfId="5" applyNumberFormat="1" applyFont="1" applyBorder="1">
      <alignment vertical="center"/>
    </xf>
    <xf numFmtId="0" fontId="2" fillId="0" borderId="1" xfId="5" applyFont="1" applyBorder="1">
      <alignment vertical="center"/>
    </xf>
    <xf numFmtId="176" fontId="2" fillId="0" borderId="13" xfId="5" applyNumberFormat="1" applyFont="1" applyBorder="1">
      <alignment vertical="center"/>
    </xf>
    <xf numFmtId="176" fontId="2" fillId="0" borderId="0" xfId="5" applyNumberFormat="1" applyFont="1">
      <alignment vertical="center"/>
    </xf>
    <xf numFmtId="176" fontId="2" fillId="0" borderId="3" xfId="5" applyNumberFormat="1" applyFont="1" applyBorder="1">
      <alignment vertical="center"/>
    </xf>
    <xf numFmtId="0" fontId="2" fillId="0" borderId="3" xfId="5" applyFont="1" applyBorder="1" applyAlignment="1">
      <alignment vertical="center" wrapText="1"/>
    </xf>
    <xf numFmtId="0" fontId="2" fillId="0" borderId="3" xfId="5" applyFont="1" applyBorder="1">
      <alignment vertical="center"/>
    </xf>
    <xf numFmtId="176" fontId="2" fillId="0" borderId="3" xfId="5" applyNumberFormat="1" applyFont="1" applyBorder="1" applyAlignment="1">
      <alignment horizontal="right" vertical="center"/>
    </xf>
    <xf numFmtId="0" fontId="2" fillId="0" borderId="11" xfId="5" applyFont="1" applyBorder="1">
      <alignment vertical="center"/>
    </xf>
    <xf numFmtId="0" fontId="2" fillId="0" borderId="3" xfId="5" applyFont="1" applyBorder="1" applyAlignment="1">
      <alignment horizontal="center"/>
    </xf>
    <xf numFmtId="0" fontId="15" fillId="0" borderId="0" xfId="0" applyFont="1"/>
    <xf numFmtId="0" fontId="0" fillId="0" borderId="9" xfId="0" applyBorder="1"/>
    <xf numFmtId="0" fontId="0" fillId="0" borderId="8" xfId="0" applyBorder="1" applyAlignment="1">
      <alignment horizontal="center"/>
    </xf>
    <xf numFmtId="0" fontId="0" fillId="0" borderId="8" xfId="0" applyBorder="1" applyAlignment="1">
      <alignment horizontal="centerContinuous"/>
    </xf>
    <xf numFmtId="1" fontId="2" fillId="0" borderId="2" xfId="1" applyNumberFormat="1" applyFont="1" applyBorder="1"/>
    <xf numFmtId="0" fontId="2" fillId="0" borderId="6" xfId="1" applyFont="1" applyBorder="1"/>
    <xf numFmtId="1" fontId="2" fillId="0" borderId="7" xfId="1" applyNumberFormat="1" applyFont="1" applyBorder="1"/>
    <xf numFmtId="1" fontId="2" fillId="0" borderId="5" xfId="1" applyNumberFormat="1" applyFont="1" applyBorder="1"/>
    <xf numFmtId="0" fontId="2" fillId="0" borderId="4" xfId="1" applyFont="1" applyBorder="1"/>
    <xf numFmtId="177" fontId="2" fillId="0" borderId="3" xfId="1" applyNumberFormat="1" applyFont="1" applyBorder="1"/>
    <xf numFmtId="0" fontId="2" fillId="0" borderId="3" xfId="1" applyFont="1" applyBorder="1" applyAlignment="1">
      <alignment wrapText="1"/>
    </xf>
    <xf numFmtId="0" fontId="2" fillId="0" borderId="3" xfId="1" applyFont="1" applyBorder="1"/>
    <xf numFmtId="0" fontId="2" fillId="0" borderId="3" xfId="1" applyFont="1" applyBorder="1" applyAlignment="1">
      <alignment horizontal="left"/>
    </xf>
    <xf numFmtId="0" fontId="2" fillId="0" borderId="1" xfId="1" applyFont="1" applyBorder="1"/>
    <xf numFmtId="0" fontId="2" fillId="0" borderId="2" xfId="1" applyFont="1" applyBorder="1" applyAlignment="1">
      <alignment horizontal="center"/>
    </xf>
    <xf numFmtId="0" fontId="2" fillId="0" borderId="1" xfId="1" applyFont="1" applyBorder="1" applyAlignment="1">
      <alignment horizontal="center"/>
    </xf>
    <xf numFmtId="0" fontId="2" fillId="0" borderId="12" xfId="6" applyFont="1" applyFill="1" applyBorder="1" applyAlignment="1">
      <alignment horizontal="center" vertical="center" wrapText="1"/>
    </xf>
    <xf numFmtId="0" fontId="1" fillId="0" borderId="0" xfId="1" applyFill="1" applyBorder="1" applyAlignment="1">
      <alignment horizontal="center" vertical="center" wrapText="1"/>
    </xf>
    <xf numFmtId="0" fontId="16" fillId="0" borderId="0" xfId="9"/>
    <xf numFmtId="0" fontId="12" fillId="0" borderId="0" xfId="10" applyFont="1"/>
    <xf numFmtId="0" fontId="12" fillId="0" borderId="3" xfId="10" applyFont="1" applyBorder="1"/>
    <xf numFmtId="183" fontId="12" fillId="0" borderId="3" xfId="10" applyNumberFormat="1" applyFont="1" applyBorder="1"/>
    <xf numFmtId="1" fontId="12" fillId="0" borderId="3" xfId="10" applyNumberFormat="1" applyFont="1" applyBorder="1"/>
    <xf numFmtId="0" fontId="12" fillId="0" borderId="4" xfId="10" applyFont="1" applyBorder="1"/>
    <xf numFmtId="0" fontId="12" fillId="0" borderId="6" xfId="10" applyFont="1" applyBorder="1"/>
    <xf numFmtId="9" fontId="12" fillId="0" borderId="6" xfId="10" applyNumberFormat="1" applyFont="1" applyBorder="1"/>
    <xf numFmtId="9" fontId="12" fillId="0" borderId="4" xfId="10" applyNumberFormat="1" applyFont="1" applyBorder="1"/>
    <xf numFmtId="0" fontId="12" fillId="0" borderId="3" xfId="10" applyFont="1" applyBorder="1" applyAlignment="1">
      <alignment horizontal="center"/>
    </xf>
    <xf numFmtId="184" fontId="12" fillId="0" borderId="3" xfId="10" applyNumberFormat="1" applyFont="1" applyBorder="1" applyAlignment="1">
      <alignment horizontal="center"/>
    </xf>
    <xf numFmtId="184" fontId="12" fillId="0" borderId="17" xfId="10" applyNumberFormat="1" applyFont="1" applyBorder="1" applyAlignment="1">
      <alignment horizontal="center"/>
    </xf>
    <xf numFmtId="0" fontId="12" fillId="0" borderId="1" xfId="10" applyFont="1" applyBorder="1"/>
    <xf numFmtId="0" fontId="12" fillId="0" borderId="18" xfId="10" applyFont="1" applyBorder="1"/>
    <xf numFmtId="0" fontId="17" fillId="0" borderId="0" xfId="10" applyFont="1"/>
    <xf numFmtId="9" fontId="12" fillId="0" borderId="3" xfId="10" applyNumberFormat="1" applyFont="1" applyBorder="1"/>
    <xf numFmtId="0" fontId="12" fillId="0" borderId="0" xfId="10" applyFont="1" applyAlignment="1">
      <alignment horizontal="center"/>
    </xf>
    <xf numFmtId="0" fontId="12" fillId="0" borderId="13" xfId="10" applyFont="1" applyBorder="1"/>
    <xf numFmtId="0" fontId="12" fillId="0" borderId="3" xfId="10" applyFont="1" applyBorder="1" applyAlignment="1">
      <alignment horizontal="right"/>
    </xf>
    <xf numFmtId="0" fontId="12" fillId="0" borderId="3" xfId="10" applyFont="1" applyBorder="1" applyAlignment="1">
      <alignment horizontal="left"/>
    </xf>
  </cellXfs>
  <cellStyles count="11">
    <cellStyle name="Comma_考试题-绘图1" xfId="4" xr:uid="{00000000-0005-0000-0000-000000000000}"/>
    <cellStyle name="百分比 2" xfId="3" xr:uid="{00000000-0005-0000-0000-000001000000}"/>
    <cellStyle name="常规" xfId="0" builtinId="0"/>
    <cellStyle name="常规 2" xfId="1" xr:uid="{00000000-0005-0000-0000-000003000000}"/>
    <cellStyle name="常规 3" xfId="8" xr:uid="{00000000-0005-0000-0000-000004000000}"/>
    <cellStyle name="常规 4" xfId="9" xr:uid="{2689775A-B242-4857-AB66-745737263A9E}"/>
    <cellStyle name="常规_98Exam4答案" xfId="10" xr:uid="{8C15F260-6F21-4616-B2B3-E198684699B7}"/>
    <cellStyle name="常规_Q9_B" xfId="6" xr:uid="{00000000-0005-0000-0000-000006000000}"/>
    <cellStyle name="常规_第4第5章_ks" xfId="5" xr:uid="{00000000-0005-0000-0000-000008000000}"/>
    <cellStyle name="常规_第7章D卷最优化模型试题及答案" xfId="2" xr:uid="{00000000-0005-0000-0000-000009000000}"/>
    <cellStyle name="常规_第8章投资评价模型-200606" xfId="7" xr:uid="{00000000-0005-0000-0000-00000A000000}"/>
  </cellStyles>
  <dxfs count="1">
    <dxf>
      <fill>
        <patternFill>
          <bgColor indexed="61"/>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openxmlformats.org/officeDocument/2006/relationships/externalLink" Target="externalLinks/externalLink6.xml"/><Relationship Id="rId18" Type="http://schemas.openxmlformats.org/officeDocument/2006/relationships/externalLink" Target="externalLinks/externalLink11.xml"/><Relationship Id="rId26" Type="http://schemas.openxmlformats.org/officeDocument/2006/relationships/externalLink" Target="externalLinks/externalLink19.xml"/><Relationship Id="rId3" Type="http://schemas.openxmlformats.org/officeDocument/2006/relationships/worksheet" Target="worksheets/sheet3.xml"/><Relationship Id="rId21" Type="http://schemas.openxmlformats.org/officeDocument/2006/relationships/externalLink" Target="externalLinks/externalLink14.xml"/><Relationship Id="rId7" Type="http://schemas.openxmlformats.org/officeDocument/2006/relationships/worksheet" Target="worksheets/sheet7.xml"/><Relationship Id="rId12" Type="http://schemas.openxmlformats.org/officeDocument/2006/relationships/externalLink" Target="externalLinks/externalLink5.xml"/><Relationship Id="rId17" Type="http://schemas.openxmlformats.org/officeDocument/2006/relationships/externalLink" Target="externalLinks/externalLink10.xml"/><Relationship Id="rId25" Type="http://schemas.openxmlformats.org/officeDocument/2006/relationships/externalLink" Target="externalLinks/externalLink18.xml"/><Relationship Id="rId2" Type="http://schemas.openxmlformats.org/officeDocument/2006/relationships/worksheet" Target="worksheets/sheet2.xml"/><Relationship Id="rId16" Type="http://schemas.openxmlformats.org/officeDocument/2006/relationships/externalLink" Target="externalLinks/externalLink9.xml"/><Relationship Id="rId20" Type="http://schemas.openxmlformats.org/officeDocument/2006/relationships/externalLink" Target="externalLinks/externalLink13.xml"/><Relationship Id="rId29" Type="http://schemas.openxmlformats.org/officeDocument/2006/relationships/connections" Target="connection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4.xml"/><Relationship Id="rId24" Type="http://schemas.openxmlformats.org/officeDocument/2006/relationships/externalLink" Target="externalLinks/externalLink17.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externalLink" Target="externalLinks/externalLink8.xml"/><Relationship Id="rId23" Type="http://schemas.openxmlformats.org/officeDocument/2006/relationships/externalLink" Target="externalLinks/externalLink16.xml"/><Relationship Id="rId28" Type="http://schemas.openxmlformats.org/officeDocument/2006/relationships/theme" Target="theme/theme1.xml"/><Relationship Id="rId10" Type="http://schemas.openxmlformats.org/officeDocument/2006/relationships/externalLink" Target="externalLinks/externalLink3.xml"/><Relationship Id="rId19" Type="http://schemas.openxmlformats.org/officeDocument/2006/relationships/externalLink" Target="externalLinks/externalLink12.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externalLink" Target="externalLinks/externalLink2.xml"/><Relationship Id="rId14" Type="http://schemas.openxmlformats.org/officeDocument/2006/relationships/externalLink" Target="externalLinks/externalLink7.xml"/><Relationship Id="rId22" Type="http://schemas.openxmlformats.org/officeDocument/2006/relationships/externalLink" Target="externalLinks/externalLink15.xml"/><Relationship Id="rId27" Type="http://schemas.openxmlformats.org/officeDocument/2006/relationships/externalLink" Target="externalLinks/externalLink20.xml"/><Relationship Id="rId30" Type="http://schemas.openxmlformats.org/officeDocument/2006/relationships/styles" Target="styles.xml"/></Relationships>
</file>

<file path=xl/ctrlProps/ctrlProp1.xml><?xml version="1.0" encoding="utf-8"?>
<formControlPr xmlns="http://schemas.microsoft.com/office/spreadsheetml/2009/9/main" objectType="Spin" dx="26" fmlaLink="$J$2" inc="5" max="50" min="20" page="10" val="45"/>
</file>

<file path=xl/drawings/_rels/drawing6.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11</xdr:col>
      <xdr:colOff>257175</xdr:colOff>
      <xdr:row>0</xdr:row>
      <xdr:rowOff>175260</xdr:rowOff>
    </xdr:from>
    <xdr:to>
      <xdr:col>17</xdr:col>
      <xdr:colOff>57150</xdr:colOff>
      <xdr:row>14</xdr:row>
      <xdr:rowOff>30480</xdr:rowOff>
    </xdr:to>
    <xdr:sp macro="" textlink="">
      <xdr:nvSpPr>
        <xdr:cNvPr id="2" name="Text Box 2">
          <a:extLst>
            <a:ext uri="{FF2B5EF4-FFF2-40B4-BE49-F238E27FC236}">
              <a16:creationId xmlns:a16="http://schemas.microsoft.com/office/drawing/2014/main" id="{EE04E0FC-9DFD-4C43-A718-9AE68CFF998B}"/>
            </a:ext>
          </a:extLst>
        </xdr:cNvPr>
        <xdr:cNvSpPr txBox="1">
          <a:spLocks noChangeArrowheads="1"/>
        </xdr:cNvSpPr>
      </xdr:nvSpPr>
      <xdr:spPr bwMode="auto">
        <a:xfrm>
          <a:off x="7800975" y="175260"/>
          <a:ext cx="3914775" cy="2255520"/>
        </a:xfrm>
        <a:prstGeom prst="rect">
          <a:avLst/>
        </a:prstGeom>
        <a:solidFill>
          <a:schemeClr val="accent5">
            <a:lumMod val="40000"/>
            <a:lumOff val="60000"/>
          </a:schemeClr>
        </a:solidFill>
        <a:ln w="9525">
          <a:solidFill>
            <a:schemeClr val="bg1">
              <a:lumMod val="75000"/>
            </a:schemeClr>
          </a:solidFill>
          <a:miter lim="800000"/>
          <a:headEnd/>
          <a:tailEnd/>
        </a:ln>
        <a:effectLst/>
      </xdr:spPr>
      <xdr:txBody>
        <a:bodyPr vertOverflow="clip" wrap="square" lIns="72000" tIns="46800" rIns="90000" bIns="46800" anchor="t" upright="1"/>
        <a:lstStyle/>
        <a:p>
          <a:pPr algn="l" rtl="0">
            <a:defRPr sz="1000"/>
          </a:pPr>
          <a:r>
            <a:rPr lang="zh-CN" altLang="en-US" sz="1100" b="1" i="0" u="none" strike="noStrike" baseline="0">
              <a:solidFill>
                <a:srgbClr val="000000"/>
              </a:solidFill>
              <a:latin typeface="宋体"/>
              <a:ea typeface="宋体"/>
            </a:rPr>
            <a:t>第</a:t>
          </a:r>
          <a:r>
            <a:rPr lang="en-US" altLang="zh-CN" sz="1100" b="1" i="0" u="none" strike="noStrike" baseline="0">
              <a:solidFill>
                <a:srgbClr val="000000"/>
              </a:solidFill>
              <a:latin typeface="Arial"/>
              <a:ea typeface="宋体"/>
              <a:cs typeface="Arial"/>
            </a:rPr>
            <a:t>1</a:t>
          </a:r>
          <a:r>
            <a:rPr lang="zh-CN" altLang="en-US" sz="1100" b="1" i="0" u="none" strike="noStrike" baseline="0">
              <a:solidFill>
                <a:srgbClr val="000000"/>
              </a:solidFill>
              <a:latin typeface="宋体"/>
              <a:ea typeface="宋体"/>
              <a:cs typeface="Arial"/>
            </a:rPr>
            <a:t>题</a:t>
          </a:r>
          <a:r>
            <a:rPr lang="zh-CN" altLang="en-US" sz="1100" b="0" i="0" u="none" strike="noStrike" baseline="0">
              <a:solidFill>
                <a:srgbClr val="000000"/>
              </a:solidFill>
              <a:latin typeface="Arial"/>
              <a:ea typeface="宋体"/>
              <a:cs typeface="Arial"/>
            </a:rPr>
            <a:t>  </a:t>
          </a:r>
          <a:r>
            <a:rPr lang="zh-CN" altLang="en-US" sz="1100" b="0" i="0" u="none" strike="noStrike" baseline="0">
              <a:solidFill>
                <a:srgbClr val="000000"/>
              </a:solidFill>
              <a:latin typeface="宋体"/>
              <a:ea typeface="宋体"/>
              <a:cs typeface="Arial"/>
            </a:rPr>
            <a:t>某公司在</a:t>
          </a:r>
          <a:r>
            <a:rPr lang="en-US" altLang="zh-CN" sz="1100" b="0" i="0" u="none" strike="noStrike" baseline="0">
              <a:solidFill>
                <a:srgbClr val="000000"/>
              </a:solidFill>
              <a:latin typeface="Arial"/>
              <a:ea typeface="宋体"/>
              <a:cs typeface="Arial"/>
            </a:rPr>
            <a:t>2014</a:t>
          </a:r>
          <a:r>
            <a:rPr lang="zh-CN" altLang="en-US" sz="1100" b="0" i="0" u="none" strike="noStrike" baseline="0">
              <a:solidFill>
                <a:srgbClr val="000000"/>
              </a:solidFill>
              <a:latin typeface="宋体"/>
              <a:ea typeface="宋体"/>
              <a:cs typeface="Arial"/>
            </a:rPr>
            <a:t>年内各月的销售额如本工作表中范围</a:t>
          </a:r>
          <a:r>
            <a:rPr lang="zh-CN" altLang="en-US" sz="1100" b="0" i="0" u="none" strike="noStrike" baseline="0">
              <a:solidFill>
                <a:srgbClr val="000000"/>
              </a:solidFill>
              <a:latin typeface="Arial"/>
              <a:ea typeface="宋体"/>
              <a:cs typeface="Arial"/>
            </a:rPr>
            <a:t>F2:F13</a:t>
          </a:r>
          <a:r>
            <a:rPr lang="zh-CN" altLang="en-US" sz="1100" b="0" i="0" u="none" strike="noStrike" baseline="0">
              <a:solidFill>
                <a:srgbClr val="000000"/>
              </a:solidFill>
              <a:latin typeface="宋体"/>
              <a:ea typeface="宋体"/>
              <a:cs typeface="Arial"/>
            </a:rPr>
            <a:t>中的数据所示，经观察发现这些数据大体上符合应用移动平均预测模型的条件。要求：</a:t>
          </a:r>
        </a:p>
        <a:p>
          <a:pPr algn="l" rtl="0">
            <a:defRPr sz="1000"/>
          </a:pPr>
          <a:r>
            <a:rPr lang="zh-CN" altLang="en-US" sz="1100" b="0" i="0" u="none" strike="noStrike" baseline="0">
              <a:solidFill>
                <a:srgbClr val="000000"/>
              </a:solidFill>
              <a:latin typeface="Arial"/>
              <a:cs typeface="Arial"/>
            </a:rPr>
            <a:t>1</a:t>
          </a:r>
          <a:r>
            <a:rPr lang="en-US" altLang="zh-CN" sz="1100" b="0" i="0" u="none" strike="noStrike" baseline="0">
              <a:solidFill>
                <a:srgbClr val="000000"/>
              </a:solidFill>
              <a:latin typeface="宋体"/>
              <a:ea typeface="宋体"/>
              <a:cs typeface="Arial"/>
            </a:rPr>
            <a:t>.</a:t>
          </a:r>
          <a:r>
            <a:rPr lang="zh-CN" altLang="en-US" sz="1100" b="0" i="0" u="none" strike="noStrike" baseline="0">
              <a:solidFill>
                <a:srgbClr val="000000"/>
              </a:solidFill>
              <a:latin typeface="宋体"/>
              <a:ea typeface="宋体"/>
              <a:cs typeface="Arial"/>
            </a:rPr>
            <a:t>针对在</a:t>
          </a:r>
          <a:r>
            <a:rPr lang="zh-CN" altLang="en-US" sz="1100" b="0" i="0" u="none" strike="noStrike" baseline="0">
              <a:solidFill>
                <a:srgbClr val="000000"/>
              </a:solidFill>
              <a:latin typeface="Arial"/>
              <a:ea typeface="宋体"/>
              <a:cs typeface="Arial"/>
            </a:rPr>
            <a:t>B1</a:t>
          </a:r>
          <a:r>
            <a:rPr lang="zh-CN" altLang="en-US" sz="1100" b="0" i="0" u="none" strike="noStrike" baseline="0">
              <a:solidFill>
                <a:srgbClr val="000000"/>
              </a:solidFill>
              <a:latin typeface="宋体"/>
              <a:ea typeface="宋体"/>
              <a:cs typeface="Arial"/>
            </a:rPr>
            <a:t>中键入的任意的移动平均跨度值（它可以是在</a:t>
          </a:r>
          <a:r>
            <a:rPr lang="zh-CN" altLang="en-US" sz="1100" b="0" i="0" u="none" strike="noStrike" baseline="0">
              <a:solidFill>
                <a:srgbClr val="000000"/>
              </a:solidFill>
              <a:latin typeface="Arial"/>
              <a:ea typeface="宋体"/>
              <a:cs typeface="Arial"/>
            </a:rPr>
            <a:t>2~6</a:t>
          </a:r>
          <a:r>
            <a:rPr lang="zh-CN" altLang="en-US" sz="1100" b="0" i="0" u="none" strike="noStrike" baseline="0">
              <a:solidFill>
                <a:srgbClr val="000000"/>
              </a:solidFill>
              <a:latin typeface="宋体"/>
              <a:ea typeface="宋体"/>
              <a:cs typeface="Arial"/>
            </a:rPr>
            <a:t>之间改变的任何整数）在</a:t>
          </a:r>
          <a:r>
            <a:rPr lang="zh-CN" altLang="en-US" sz="1100" b="0" i="0" u="none" strike="noStrike" baseline="0">
              <a:solidFill>
                <a:srgbClr val="000000"/>
              </a:solidFill>
              <a:latin typeface="Arial"/>
              <a:ea typeface="宋体"/>
              <a:cs typeface="Arial"/>
            </a:rPr>
            <a:t>G2:G13</a:t>
          </a:r>
          <a:r>
            <a:rPr lang="zh-CN" altLang="en-US" sz="1100" b="0" i="0" u="none" strike="noStrike" baseline="0">
              <a:solidFill>
                <a:srgbClr val="000000"/>
              </a:solidFill>
              <a:latin typeface="宋体"/>
              <a:ea typeface="宋体"/>
              <a:cs typeface="Arial"/>
            </a:rPr>
            <a:t>中正确的位置上求出各个月的移动平均估计值；</a:t>
          </a:r>
        </a:p>
        <a:p>
          <a:pPr algn="l" rtl="0">
            <a:defRPr sz="1000"/>
          </a:pPr>
          <a:r>
            <a:rPr lang="zh-CN" altLang="en-US" sz="1100" b="0" i="0" u="none" strike="noStrike" baseline="0">
              <a:solidFill>
                <a:srgbClr val="000000"/>
              </a:solidFill>
              <a:latin typeface="Arial"/>
              <a:cs typeface="Arial"/>
            </a:rPr>
            <a:t>2</a:t>
          </a:r>
          <a:r>
            <a:rPr lang="en-US" altLang="zh-CN" sz="1100" b="0" i="0" u="none" strike="noStrike" baseline="0">
              <a:solidFill>
                <a:srgbClr val="000000"/>
              </a:solidFill>
              <a:latin typeface="宋体"/>
              <a:ea typeface="宋体"/>
              <a:cs typeface="Arial"/>
            </a:rPr>
            <a:t>.</a:t>
          </a:r>
          <a:r>
            <a:rPr lang="zh-CN" altLang="en-US" sz="1100" b="0" i="0" u="none" strike="noStrike" baseline="0">
              <a:solidFill>
                <a:srgbClr val="000000"/>
              </a:solidFill>
              <a:latin typeface="宋体"/>
              <a:ea typeface="宋体"/>
              <a:cs typeface="Arial"/>
            </a:rPr>
            <a:t>在单元格</a:t>
          </a:r>
          <a:r>
            <a:rPr lang="zh-CN" altLang="en-US" sz="1100" b="0" i="0" u="none" strike="noStrike" baseline="0">
              <a:solidFill>
                <a:srgbClr val="000000"/>
              </a:solidFill>
              <a:latin typeface="Arial"/>
              <a:ea typeface="宋体"/>
              <a:cs typeface="Arial"/>
            </a:rPr>
            <a:t>B2</a:t>
          </a:r>
          <a:r>
            <a:rPr lang="zh-CN" altLang="en-US" sz="1100" b="0" i="0" u="none" strike="noStrike" baseline="0">
              <a:solidFill>
                <a:srgbClr val="000000"/>
              </a:solidFill>
              <a:latin typeface="宋体"/>
              <a:ea typeface="宋体"/>
              <a:cs typeface="Arial"/>
            </a:rPr>
            <a:t>中求出这些估计值与对应的销售额实际值之间的均方误差；</a:t>
          </a:r>
        </a:p>
        <a:p>
          <a:pPr algn="l" rtl="0">
            <a:defRPr sz="1000"/>
          </a:pPr>
          <a:r>
            <a:rPr lang="zh-CN" altLang="en-US" sz="1100" b="0" i="0" u="none" strike="noStrike" baseline="0">
              <a:solidFill>
                <a:srgbClr val="000000"/>
              </a:solidFill>
              <a:latin typeface="Arial"/>
              <a:cs typeface="Arial"/>
            </a:rPr>
            <a:t>3</a:t>
          </a:r>
          <a:r>
            <a:rPr lang="en-US" altLang="zh-CN" sz="1100" b="0" i="0" u="none" strike="noStrike" baseline="0">
              <a:solidFill>
                <a:srgbClr val="000000"/>
              </a:solidFill>
              <a:latin typeface="宋体"/>
              <a:ea typeface="宋体"/>
              <a:cs typeface="Arial"/>
            </a:rPr>
            <a:t>.</a:t>
          </a:r>
          <a:r>
            <a:rPr lang="zh-CN" altLang="en-US" sz="1100" b="0" i="0" u="none" strike="noStrike" baseline="0">
              <a:solidFill>
                <a:srgbClr val="000000"/>
              </a:solidFill>
              <a:latin typeface="宋体"/>
              <a:ea typeface="宋体"/>
              <a:cs typeface="Arial"/>
            </a:rPr>
            <a:t>在一个灵敏度分析操作所得数据的基础上在</a:t>
          </a:r>
          <a:r>
            <a:rPr lang="zh-CN" altLang="en-US" sz="1100" b="0" i="0" u="none" strike="noStrike" baseline="0">
              <a:solidFill>
                <a:srgbClr val="000000"/>
              </a:solidFill>
              <a:latin typeface="Arial"/>
              <a:ea typeface="宋体"/>
              <a:cs typeface="Arial"/>
            </a:rPr>
            <a:t>B4</a:t>
          </a:r>
          <a:r>
            <a:rPr lang="zh-CN" altLang="en-US" sz="1100" b="0" i="0" u="none" strike="noStrike" baseline="0">
              <a:solidFill>
                <a:srgbClr val="000000"/>
              </a:solidFill>
              <a:latin typeface="宋体"/>
              <a:ea typeface="宋体"/>
              <a:cs typeface="Arial"/>
            </a:rPr>
            <a:t>中求出使均方误差达到极小的最优移动平均跨度；</a:t>
          </a:r>
        </a:p>
        <a:p>
          <a:pPr algn="l" rtl="0">
            <a:lnSpc>
              <a:spcPts val="1300"/>
            </a:lnSpc>
            <a:defRPr sz="1000"/>
          </a:pPr>
          <a:r>
            <a:rPr lang="zh-CN" altLang="en-US" sz="1100" b="0" i="0" u="none" strike="noStrike" baseline="0">
              <a:solidFill>
                <a:srgbClr val="000000"/>
              </a:solidFill>
              <a:latin typeface="Arial"/>
              <a:cs typeface="Arial"/>
            </a:rPr>
            <a:t>4</a:t>
          </a:r>
          <a:r>
            <a:rPr lang="zh-CN" altLang="en-US" sz="1100" b="0" i="0" u="none" strike="noStrike" baseline="0">
              <a:solidFill>
                <a:srgbClr val="000000"/>
              </a:solidFill>
              <a:latin typeface="宋体"/>
              <a:ea typeface="宋体"/>
              <a:cs typeface="Arial"/>
            </a:rPr>
            <a:t>、</a:t>
          </a:r>
          <a:r>
            <a:rPr lang="en-US" altLang="zh-CN" sz="1100" b="0" i="0" u="none" strike="noStrike" baseline="0">
              <a:solidFill>
                <a:srgbClr val="000000"/>
              </a:solidFill>
              <a:latin typeface="宋体"/>
              <a:ea typeface="宋体"/>
              <a:cs typeface="Arial"/>
            </a:rPr>
            <a:t>.</a:t>
          </a:r>
          <a:r>
            <a:rPr lang="zh-CN" altLang="en-US" sz="1100" b="0" i="0" u="none" strike="noStrike" baseline="0">
              <a:solidFill>
                <a:srgbClr val="000000"/>
              </a:solidFill>
              <a:latin typeface="宋体"/>
              <a:ea typeface="宋体"/>
              <a:cs typeface="Arial"/>
            </a:rPr>
            <a:t>在移动平均跨度等于其最优值的前提下，在</a:t>
          </a:r>
          <a:r>
            <a:rPr lang="zh-CN" altLang="en-US" sz="1100" b="0" i="0" u="none" strike="noStrike" baseline="0">
              <a:solidFill>
                <a:srgbClr val="000000"/>
              </a:solidFill>
              <a:latin typeface="Arial"/>
              <a:ea typeface="宋体"/>
              <a:cs typeface="Arial"/>
            </a:rPr>
            <a:t>B5</a:t>
          </a:r>
          <a:r>
            <a:rPr lang="zh-CN" altLang="en-US" sz="1100" b="0" i="0" u="none" strike="noStrike" baseline="0">
              <a:solidFill>
                <a:srgbClr val="000000"/>
              </a:solidFill>
              <a:latin typeface="宋体"/>
              <a:ea typeface="宋体"/>
              <a:cs typeface="Arial"/>
            </a:rPr>
            <a:t>中求出按照移动平均预测模型计算的</a:t>
          </a:r>
          <a:r>
            <a:rPr lang="en-US" altLang="zh-CN" sz="1100" b="0" i="0" u="none" strike="noStrike" baseline="0">
              <a:solidFill>
                <a:srgbClr val="000000"/>
              </a:solidFill>
              <a:latin typeface="Arial"/>
              <a:ea typeface="宋体"/>
              <a:cs typeface="Arial"/>
            </a:rPr>
            <a:t>2015</a:t>
          </a:r>
          <a:r>
            <a:rPr lang="zh-CN" altLang="en-US" sz="1100" b="0" i="0" u="none" strike="noStrike" baseline="0">
              <a:solidFill>
                <a:srgbClr val="000000"/>
              </a:solidFill>
              <a:latin typeface="宋体"/>
              <a:ea typeface="宋体"/>
              <a:cs typeface="Arial"/>
            </a:rPr>
            <a:t>年</a:t>
          </a:r>
          <a:r>
            <a:rPr lang="zh-CN" altLang="en-US" sz="1100" b="0" i="0" u="none" strike="noStrike" baseline="0">
              <a:solidFill>
                <a:srgbClr val="000000"/>
              </a:solidFill>
              <a:latin typeface="Arial"/>
              <a:ea typeface="宋体"/>
              <a:cs typeface="Arial"/>
            </a:rPr>
            <a:t>1</a:t>
          </a:r>
          <a:r>
            <a:rPr lang="zh-CN" altLang="en-US" sz="1100" b="0" i="0" u="none" strike="noStrike" baseline="0">
              <a:solidFill>
                <a:srgbClr val="000000"/>
              </a:solidFill>
              <a:latin typeface="宋体"/>
              <a:ea typeface="宋体"/>
              <a:cs typeface="Arial"/>
            </a:rPr>
            <a:t>月销售额的预测值。</a:t>
          </a:r>
          <a:endParaRPr lang="zh-CN" altLang="en-US" sz="1100" b="0" i="0" u="none" strike="noStrike" baseline="0">
            <a:solidFill>
              <a:srgbClr val="000000"/>
            </a:solidFill>
            <a:latin typeface="宋体"/>
            <a:ea typeface="宋体"/>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9</xdr:col>
      <xdr:colOff>171450</xdr:colOff>
      <xdr:row>0</xdr:row>
      <xdr:rowOff>57150</xdr:rowOff>
    </xdr:from>
    <xdr:to>
      <xdr:col>14</xdr:col>
      <xdr:colOff>647700</xdr:colOff>
      <xdr:row>7</xdr:row>
      <xdr:rowOff>333375</xdr:rowOff>
    </xdr:to>
    <xdr:sp macro="" textlink="">
      <xdr:nvSpPr>
        <xdr:cNvPr id="2" name="Text Box 3">
          <a:extLst>
            <a:ext uri="{FF2B5EF4-FFF2-40B4-BE49-F238E27FC236}">
              <a16:creationId xmlns:a16="http://schemas.microsoft.com/office/drawing/2014/main" id="{0F50D6EB-DB0B-4EC4-8919-31749D34F5E4}"/>
            </a:ext>
          </a:extLst>
        </xdr:cNvPr>
        <xdr:cNvSpPr txBox="1">
          <a:spLocks noChangeArrowheads="1"/>
        </xdr:cNvSpPr>
      </xdr:nvSpPr>
      <xdr:spPr bwMode="auto">
        <a:xfrm>
          <a:off x="6343650" y="57150"/>
          <a:ext cx="3905250" cy="1314450"/>
        </a:xfrm>
        <a:prstGeom prst="rect">
          <a:avLst/>
        </a:prstGeom>
        <a:solidFill>
          <a:schemeClr val="accent5">
            <a:lumMod val="40000"/>
            <a:lumOff val="60000"/>
          </a:schemeClr>
        </a:solidFill>
        <a:ln w="3175">
          <a:solidFill>
            <a:schemeClr val="bg1">
              <a:lumMod val="75000"/>
            </a:schemeClr>
          </a:solidFill>
          <a:miter lim="800000"/>
          <a:headEnd/>
          <a:tailEnd/>
        </a:ln>
      </xdr:spPr>
      <xdr:txBody>
        <a:bodyPr vertOverflow="clip" wrap="square" lIns="82800" tIns="82800" rIns="90000" bIns="46800" anchor="t" upright="1"/>
        <a:lstStyle/>
        <a:p>
          <a:r>
            <a:rPr lang="zh-CN" altLang="en-US" sz="1100" b="1" i="0" u="none" strike="noStrike" baseline="0">
              <a:solidFill>
                <a:srgbClr val="000000"/>
              </a:solidFill>
              <a:latin typeface="宋体"/>
              <a:ea typeface="宋体"/>
            </a:rPr>
            <a:t>第</a:t>
          </a:r>
          <a:r>
            <a:rPr lang="en-US" altLang="zh-CN" sz="1100" b="1" i="0" u="none" strike="noStrike" baseline="0">
              <a:solidFill>
                <a:srgbClr val="000000"/>
              </a:solidFill>
              <a:latin typeface="宋体"/>
              <a:ea typeface="宋体"/>
            </a:rPr>
            <a:t>2</a:t>
          </a:r>
          <a:r>
            <a:rPr lang="zh-CN" altLang="en-US" sz="1100" b="1" i="0" u="none" strike="noStrike" baseline="0">
              <a:solidFill>
                <a:srgbClr val="000000"/>
              </a:solidFill>
              <a:latin typeface="宋体"/>
              <a:ea typeface="宋体"/>
            </a:rPr>
            <a:t>题</a:t>
          </a:r>
          <a:r>
            <a:rPr lang="zh-CN" altLang="en-US" sz="1100" b="0" i="0" u="none" strike="noStrike" baseline="0">
              <a:solidFill>
                <a:srgbClr val="000000"/>
              </a:solidFill>
              <a:latin typeface="宋体"/>
              <a:ea typeface="宋体"/>
            </a:rPr>
            <a:t>　</a:t>
          </a:r>
          <a:r>
            <a:rPr lang="zh-CN" altLang="zh-CN" sz="1100">
              <a:effectLst/>
              <a:latin typeface="+mn-lt"/>
              <a:ea typeface="+mn-ea"/>
              <a:cs typeface="+mn-cs"/>
            </a:rPr>
            <a:t>某企业过去</a:t>
          </a:r>
          <a:r>
            <a:rPr lang="en-US" altLang="zh-CN" sz="1100">
              <a:effectLst/>
              <a:latin typeface="+mn-lt"/>
              <a:ea typeface="+mn-ea"/>
              <a:cs typeface="+mn-cs"/>
            </a:rPr>
            <a:t>24</a:t>
          </a:r>
          <a:r>
            <a:rPr lang="zh-CN" altLang="zh-CN" sz="1100">
              <a:effectLst/>
              <a:latin typeface="+mn-lt"/>
              <a:ea typeface="+mn-ea"/>
              <a:cs typeface="+mn-cs"/>
            </a:rPr>
            <a:t>个月的收入数据如下图单元格</a:t>
          </a:r>
          <a:r>
            <a:rPr lang="en-US" altLang="zh-CN" sz="1100">
              <a:effectLst/>
              <a:latin typeface="+mn-lt"/>
              <a:ea typeface="+mn-ea"/>
              <a:cs typeface="+mn-cs"/>
            </a:rPr>
            <a:t>A2</a:t>
          </a:r>
          <a:r>
            <a:rPr lang="zh-CN" altLang="zh-CN" sz="1100">
              <a:effectLst/>
              <a:latin typeface="+mn-lt"/>
              <a:ea typeface="+mn-ea"/>
              <a:cs typeface="+mn-cs"/>
            </a:rPr>
            <a:t>：</a:t>
          </a:r>
          <a:r>
            <a:rPr lang="en-US" altLang="zh-CN" sz="1100">
              <a:effectLst/>
              <a:latin typeface="+mn-lt"/>
              <a:ea typeface="+mn-ea"/>
              <a:cs typeface="+mn-cs"/>
            </a:rPr>
            <a:t>B25</a:t>
          </a:r>
          <a:r>
            <a:rPr lang="zh-CN" altLang="zh-CN" sz="1100">
              <a:effectLst/>
              <a:latin typeface="+mn-lt"/>
              <a:ea typeface="+mn-ea"/>
              <a:cs typeface="+mn-cs"/>
            </a:rPr>
            <a:t>所示。要求：</a:t>
          </a:r>
        </a:p>
        <a:p>
          <a:r>
            <a:rPr lang="en-US" altLang="zh-CN" sz="1100">
              <a:effectLst/>
              <a:latin typeface="+mn-lt"/>
              <a:ea typeface="+mn-ea"/>
              <a:cs typeface="+mn-cs"/>
            </a:rPr>
            <a:t>1.</a:t>
          </a:r>
          <a:r>
            <a:rPr lang="zh-CN" altLang="zh-CN" sz="1100">
              <a:effectLst/>
              <a:latin typeface="+mn-lt"/>
              <a:ea typeface="+mn-ea"/>
              <a:cs typeface="+mn-cs"/>
            </a:rPr>
            <a:t>用三次多项式进行拟合；</a:t>
          </a:r>
        </a:p>
        <a:p>
          <a:r>
            <a:rPr lang="en-US" altLang="zh-CN" sz="1100">
              <a:effectLst/>
              <a:latin typeface="+mn-lt"/>
              <a:ea typeface="+mn-ea"/>
              <a:cs typeface="+mn-cs"/>
            </a:rPr>
            <a:t>2.</a:t>
          </a:r>
          <a:r>
            <a:rPr lang="zh-CN" altLang="zh-CN" sz="1100">
              <a:effectLst/>
              <a:latin typeface="+mn-lt"/>
              <a:ea typeface="+mn-ea"/>
              <a:cs typeface="+mn-cs"/>
            </a:rPr>
            <a:t>求出模型中的参数</a:t>
          </a:r>
          <a:r>
            <a:rPr lang="en-US" altLang="zh-CN" sz="1100">
              <a:effectLst/>
              <a:latin typeface="+mn-lt"/>
              <a:ea typeface="+mn-ea"/>
              <a:cs typeface="+mn-cs"/>
            </a:rPr>
            <a:t>a</a:t>
          </a:r>
          <a:r>
            <a:rPr lang="zh-CN" altLang="zh-CN" sz="1100">
              <a:effectLst/>
              <a:latin typeface="+mn-lt"/>
              <a:ea typeface="+mn-ea"/>
              <a:cs typeface="+mn-cs"/>
            </a:rPr>
            <a:t>和</a:t>
          </a:r>
          <a:r>
            <a:rPr lang="en-US" altLang="zh-CN" sz="1100">
              <a:effectLst/>
              <a:latin typeface="+mn-lt"/>
              <a:ea typeface="+mn-ea"/>
              <a:cs typeface="+mn-cs"/>
            </a:rPr>
            <a:t>b1</a:t>
          </a:r>
          <a:r>
            <a:rPr lang="zh-CN" altLang="zh-CN" sz="1100">
              <a:effectLst/>
              <a:latin typeface="+mn-lt"/>
              <a:ea typeface="+mn-ea"/>
              <a:cs typeface="+mn-cs"/>
            </a:rPr>
            <a:t>、</a:t>
          </a:r>
          <a:r>
            <a:rPr lang="en-US" altLang="zh-CN" sz="1100">
              <a:effectLst/>
              <a:latin typeface="+mn-lt"/>
              <a:ea typeface="+mn-ea"/>
              <a:cs typeface="+mn-cs"/>
            </a:rPr>
            <a:t>b2</a:t>
          </a:r>
          <a:r>
            <a:rPr lang="zh-CN" altLang="zh-CN" sz="1100">
              <a:effectLst/>
              <a:latin typeface="+mn-lt"/>
              <a:ea typeface="+mn-ea"/>
              <a:cs typeface="+mn-cs"/>
            </a:rPr>
            <a:t>、</a:t>
          </a:r>
          <a:r>
            <a:rPr lang="en-US" altLang="zh-CN" sz="1100">
              <a:effectLst/>
              <a:latin typeface="+mn-lt"/>
              <a:ea typeface="+mn-ea"/>
              <a:cs typeface="+mn-cs"/>
            </a:rPr>
            <a:t>b3</a:t>
          </a:r>
          <a:r>
            <a:rPr lang="zh-CN" altLang="zh-CN" sz="1100">
              <a:effectLst/>
              <a:latin typeface="+mn-lt"/>
              <a:ea typeface="+mn-ea"/>
              <a:cs typeface="+mn-cs"/>
            </a:rPr>
            <a:t>，及</a:t>
          </a:r>
          <a:r>
            <a:rPr lang="en-US" altLang="zh-CN" sz="1100">
              <a:effectLst/>
              <a:latin typeface="+mn-lt"/>
              <a:ea typeface="+mn-ea"/>
              <a:cs typeface="+mn-cs"/>
            </a:rPr>
            <a:t>R</a:t>
          </a:r>
          <a:r>
            <a:rPr lang="zh-CN" altLang="zh-CN" sz="1100">
              <a:effectLst/>
              <a:latin typeface="+mn-lt"/>
              <a:ea typeface="+mn-ea"/>
              <a:cs typeface="+mn-cs"/>
            </a:rPr>
            <a:t>平方值；</a:t>
          </a:r>
        </a:p>
        <a:p>
          <a:r>
            <a:rPr lang="en-US" altLang="zh-CN" sz="1100">
              <a:effectLst/>
              <a:latin typeface="+mn-lt"/>
              <a:ea typeface="+mn-ea"/>
              <a:cs typeface="+mn-cs"/>
            </a:rPr>
            <a:t>3.</a:t>
          </a:r>
          <a:r>
            <a:rPr lang="zh-CN" altLang="zh-CN" sz="1100">
              <a:effectLst/>
              <a:latin typeface="+mn-lt"/>
              <a:ea typeface="+mn-ea"/>
              <a:cs typeface="+mn-cs"/>
            </a:rPr>
            <a:t>根据回归方程计算下个月的收入值；</a:t>
          </a:r>
        </a:p>
        <a:p>
          <a:r>
            <a:rPr lang="en-US" altLang="zh-CN" sz="1100">
              <a:effectLst/>
              <a:latin typeface="+mn-lt"/>
              <a:ea typeface="+mn-ea"/>
              <a:cs typeface="+mn-cs"/>
            </a:rPr>
            <a:t>4.</a:t>
          </a:r>
          <a:r>
            <a:rPr lang="zh-CN" altLang="zh-CN" sz="1100">
              <a:effectLst/>
              <a:latin typeface="+mn-lt"/>
              <a:ea typeface="+mn-ea"/>
              <a:cs typeface="+mn-cs"/>
            </a:rPr>
            <a:t>用变换法计算下个月的收入值。</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8</xdr:col>
      <xdr:colOff>123825</xdr:colOff>
      <xdr:row>0</xdr:row>
      <xdr:rowOff>104775</xdr:rowOff>
    </xdr:from>
    <xdr:to>
      <xdr:col>15</xdr:col>
      <xdr:colOff>0</xdr:colOff>
      <xdr:row>8</xdr:row>
      <xdr:rowOff>123825</xdr:rowOff>
    </xdr:to>
    <xdr:sp macro="" textlink="">
      <xdr:nvSpPr>
        <xdr:cNvPr id="2" name="Text Box 2">
          <a:extLst>
            <a:ext uri="{FF2B5EF4-FFF2-40B4-BE49-F238E27FC236}">
              <a16:creationId xmlns:a16="http://schemas.microsoft.com/office/drawing/2014/main" id="{468EF99D-BE84-4BEB-A8C1-5F36FD206572}"/>
            </a:ext>
          </a:extLst>
        </xdr:cNvPr>
        <xdr:cNvSpPr txBox="1">
          <a:spLocks noChangeArrowheads="1"/>
        </xdr:cNvSpPr>
      </xdr:nvSpPr>
      <xdr:spPr>
        <a:xfrm>
          <a:off x="5610225" y="104775"/>
          <a:ext cx="4676775" cy="1390650"/>
        </a:xfrm>
        <a:prstGeom prst="rect">
          <a:avLst/>
        </a:prstGeom>
        <a:solidFill>
          <a:schemeClr val="accent5">
            <a:lumMod val="40000"/>
            <a:lumOff val="60000"/>
          </a:schemeClr>
        </a:solidFill>
        <a:ln w="9525">
          <a:solidFill>
            <a:schemeClr val="bg1">
              <a:lumMod val="75000"/>
            </a:schemeClr>
          </a:solidFill>
          <a:miter lim="800000"/>
        </a:ln>
      </xdr:spPr>
      <xdr:txBody>
        <a:bodyPr vertOverflow="clip" wrap="square" lIns="36576" tIns="18288" rIns="0" bIns="0" anchor="t" upright="1"/>
        <a:lstStyle/>
        <a:p>
          <a:r>
            <a:rPr lang="zh-CN" altLang="en-US" sz="1100" b="1" i="0" u="none" strike="noStrike" baseline="0">
              <a:solidFill>
                <a:srgbClr val="000000"/>
              </a:solidFill>
              <a:latin typeface="宋体" panose="02010600030101010101" pitchFamily="7" charset="-122"/>
              <a:ea typeface="宋体" panose="02010600030101010101" pitchFamily="7" charset="-122"/>
            </a:rPr>
            <a:t>第</a:t>
          </a:r>
          <a:r>
            <a:rPr lang="en-US" altLang="zh-CN" sz="1100" b="1" i="0" u="none" strike="noStrike" baseline="0">
              <a:solidFill>
                <a:srgbClr val="000000"/>
              </a:solidFill>
              <a:latin typeface="Times New Roman" panose="02020603050405020304" pitchFamily="12"/>
              <a:ea typeface="宋体" panose="02010600030101010101" pitchFamily="7" charset="-122"/>
              <a:cs typeface="Times New Roman" panose="02020603050405020304" pitchFamily="12"/>
            </a:rPr>
            <a:t>3</a:t>
          </a:r>
          <a:r>
            <a:rPr lang="zh-CN" altLang="en-US" sz="1100" b="1" i="0" u="none" strike="noStrike" baseline="0">
              <a:solidFill>
                <a:srgbClr val="000000"/>
              </a:solidFill>
              <a:latin typeface="宋体" panose="02010600030101010101" pitchFamily="7" charset="-122"/>
              <a:ea typeface="宋体" panose="02010600030101010101" pitchFamily="7" charset="-122"/>
              <a:cs typeface="Times New Roman" panose="02020603050405020304" pitchFamily="12"/>
            </a:rPr>
            <a:t>题</a:t>
          </a:r>
          <a:r>
            <a:rPr lang="zh-CN" altLang="en-US" sz="1100" b="0" i="0" u="none" strike="noStrike" baseline="0">
              <a:solidFill>
                <a:srgbClr val="000000"/>
              </a:solidFill>
              <a:latin typeface="Times New Roman" panose="02020603050405020304" pitchFamily="12"/>
              <a:ea typeface="宋体" panose="02010600030101010101" pitchFamily="7" charset="-122"/>
              <a:cs typeface="Times New Roman" panose="02020603050405020304" pitchFamily="12"/>
            </a:rPr>
            <a:t>   </a:t>
          </a:r>
          <a:r>
            <a:rPr lang="zh-CN" altLang="zh-CN" sz="1100">
              <a:effectLst/>
              <a:latin typeface="+mn-lt"/>
              <a:ea typeface="+mn-ea"/>
              <a:cs typeface="+mn-cs"/>
            </a:rPr>
            <a:t>某厂生产甲、乙两种产品。生产甲种产品，每件要消耗煤</a:t>
          </a:r>
          <a:r>
            <a:rPr lang="en-US" altLang="zh-CN" sz="1100">
              <a:effectLst/>
              <a:latin typeface="+mn-lt"/>
              <a:ea typeface="+mn-ea"/>
              <a:cs typeface="+mn-cs"/>
            </a:rPr>
            <a:t>9</a:t>
          </a:r>
          <a:r>
            <a:rPr lang="zh-CN" altLang="zh-CN" sz="1100">
              <a:effectLst/>
              <a:latin typeface="+mn-lt"/>
              <a:ea typeface="+mn-ea"/>
              <a:cs typeface="+mn-cs"/>
            </a:rPr>
            <a:t>吨，电力</a:t>
          </a:r>
          <a:r>
            <a:rPr lang="en-US" altLang="zh-CN" sz="1100">
              <a:effectLst/>
              <a:latin typeface="+mn-lt"/>
              <a:ea typeface="+mn-ea"/>
              <a:cs typeface="+mn-cs"/>
            </a:rPr>
            <a:t>4</a:t>
          </a:r>
          <a:r>
            <a:rPr lang="zh-CN" altLang="zh-CN" sz="1100">
              <a:effectLst/>
              <a:latin typeface="+mn-lt"/>
              <a:ea typeface="+mn-ea"/>
              <a:cs typeface="+mn-cs"/>
            </a:rPr>
            <a:t>千瓦，使用劳动力</a:t>
          </a:r>
          <a:r>
            <a:rPr lang="en-US" altLang="zh-CN" sz="1100">
              <a:effectLst/>
              <a:latin typeface="+mn-lt"/>
              <a:ea typeface="+mn-ea"/>
              <a:cs typeface="+mn-cs"/>
            </a:rPr>
            <a:t>3</a:t>
          </a:r>
          <a:r>
            <a:rPr lang="zh-CN" altLang="zh-CN" sz="1100">
              <a:effectLst/>
              <a:latin typeface="+mn-lt"/>
              <a:ea typeface="+mn-ea"/>
              <a:cs typeface="+mn-cs"/>
            </a:rPr>
            <a:t>个，获利</a:t>
          </a:r>
          <a:r>
            <a:rPr lang="en-US" altLang="zh-CN" sz="1100">
              <a:effectLst/>
              <a:latin typeface="+mn-lt"/>
              <a:ea typeface="+mn-ea"/>
              <a:cs typeface="+mn-cs"/>
            </a:rPr>
            <a:t>70</a:t>
          </a:r>
          <a:r>
            <a:rPr lang="zh-CN" altLang="zh-CN" sz="1100">
              <a:effectLst/>
              <a:latin typeface="+mn-lt"/>
              <a:ea typeface="+mn-ea"/>
              <a:cs typeface="+mn-cs"/>
            </a:rPr>
            <a:t>元；生产乙种产品，每件要消耗煤</a:t>
          </a:r>
          <a:r>
            <a:rPr lang="en-US" altLang="zh-CN" sz="1100">
              <a:effectLst/>
              <a:latin typeface="+mn-lt"/>
              <a:ea typeface="+mn-ea"/>
              <a:cs typeface="+mn-cs"/>
            </a:rPr>
            <a:t>4</a:t>
          </a:r>
          <a:r>
            <a:rPr lang="zh-CN" altLang="zh-CN" sz="1100">
              <a:effectLst/>
              <a:latin typeface="+mn-lt"/>
              <a:ea typeface="+mn-ea"/>
              <a:cs typeface="+mn-cs"/>
            </a:rPr>
            <a:t>吨，电力</a:t>
          </a:r>
          <a:r>
            <a:rPr lang="en-US" altLang="zh-CN" sz="1100">
              <a:effectLst/>
              <a:latin typeface="+mn-lt"/>
              <a:ea typeface="+mn-ea"/>
              <a:cs typeface="+mn-cs"/>
            </a:rPr>
            <a:t>5</a:t>
          </a:r>
          <a:r>
            <a:rPr lang="zh-CN" altLang="zh-CN" sz="1100">
              <a:effectLst/>
              <a:latin typeface="+mn-lt"/>
              <a:ea typeface="+mn-ea"/>
              <a:cs typeface="+mn-cs"/>
            </a:rPr>
            <a:t>千瓦，使用劳动力</a:t>
          </a:r>
          <a:r>
            <a:rPr lang="en-US" altLang="zh-CN" sz="1100">
              <a:effectLst/>
              <a:latin typeface="+mn-lt"/>
              <a:ea typeface="+mn-ea"/>
              <a:cs typeface="+mn-cs"/>
            </a:rPr>
            <a:t>10</a:t>
          </a:r>
          <a:r>
            <a:rPr lang="zh-CN" altLang="zh-CN" sz="1100">
              <a:effectLst/>
              <a:latin typeface="+mn-lt"/>
              <a:ea typeface="+mn-ea"/>
              <a:cs typeface="+mn-cs"/>
            </a:rPr>
            <a:t>个，获利</a:t>
          </a:r>
          <a:r>
            <a:rPr lang="en-US" altLang="zh-CN" sz="1100">
              <a:effectLst/>
              <a:latin typeface="+mn-lt"/>
              <a:ea typeface="+mn-ea"/>
              <a:cs typeface="+mn-cs"/>
            </a:rPr>
            <a:t>120</a:t>
          </a:r>
          <a:r>
            <a:rPr lang="zh-CN" altLang="zh-CN" sz="1100">
              <a:effectLst/>
              <a:latin typeface="+mn-lt"/>
              <a:ea typeface="+mn-ea"/>
              <a:cs typeface="+mn-cs"/>
            </a:rPr>
            <a:t>元。在一个生产日内，该厂可动用的煤是</a:t>
          </a:r>
          <a:r>
            <a:rPr lang="en-US" altLang="zh-CN" sz="1100">
              <a:effectLst/>
              <a:latin typeface="+mn-lt"/>
              <a:ea typeface="+mn-ea"/>
              <a:cs typeface="+mn-cs"/>
            </a:rPr>
            <a:t>360</a:t>
          </a:r>
          <a:r>
            <a:rPr lang="zh-CN" altLang="zh-CN" sz="1100">
              <a:effectLst/>
              <a:latin typeface="+mn-lt"/>
              <a:ea typeface="+mn-ea"/>
              <a:cs typeface="+mn-cs"/>
            </a:rPr>
            <a:t>吨，电力是</a:t>
          </a:r>
          <a:r>
            <a:rPr lang="en-US" altLang="zh-CN" sz="1100">
              <a:effectLst/>
              <a:latin typeface="+mn-lt"/>
              <a:ea typeface="+mn-ea"/>
              <a:cs typeface="+mn-cs"/>
            </a:rPr>
            <a:t>200</a:t>
          </a:r>
          <a:r>
            <a:rPr lang="zh-CN" altLang="zh-CN" sz="1100">
              <a:effectLst/>
              <a:latin typeface="+mn-lt"/>
              <a:ea typeface="+mn-ea"/>
              <a:cs typeface="+mn-cs"/>
            </a:rPr>
            <a:t>千瓦，劳动力是</a:t>
          </a:r>
          <a:r>
            <a:rPr lang="en-US" altLang="zh-CN" sz="1100">
              <a:effectLst/>
              <a:latin typeface="+mn-lt"/>
              <a:ea typeface="+mn-ea"/>
              <a:cs typeface="+mn-cs"/>
            </a:rPr>
            <a:t>300</a:t>
          </a:r>
          <a:r>
            <a:rPr lang="zh-CN" altLang="zh-CN" sz="1100">
              <a:effectLst/>
              <a:latin typeface="+mn-lt"/>
              <a:ea typeface="+mn-ea"/>
              <a:cs typeface="+mn-cs"/>
            </a:rPr>
            <a:t>个。要求：</a:t>
          </a:r>
        </a:p>
        <a:p>
          <a:r>
            <a:rPr lang="en-US" altLang="zh-CN" sz="1100">
              <a:effectLst/>
              <a:latin typeface="+mn-lt"/>
              <a:ea typeface="+mn-ea"/>
              <a:cs typeface="+mn-cs"/>
            </a:rPr>
            <a:t>1.</a:t>
          </a:r>
          <a:r>
            <a:rPr lang="zh-CN" altLang="zh-CN" sz="1100">
              <a:effectLst/>
              <a:latin typeface="+mn-lt"/>
              <a:ea typeface="+mn-ea"/>
              <a:cs typeface="+mn-cs"/>
            </a:rPr>
            <a:t>利用“规划求解”工具解出应该如何安排甲、乙两种产品的生产，才能使工厂在当日的获利最大，并问该厂当日的最大获利是多少？</a:t>
          </a:r>
        </a:p>
        <a:p>
          <a:r>
            <a:rPr lang="en-US" altLang="zh-CN" sz="1100">
              <a:effectLst/>
              <a:latin typeface="+mn-lt"/>
              <a:ea typeface="+mn-ea"/>
              <a:cs typeface="+mn-cs"/>
            </a:rPr>
            <a:t>2.</a:t>
          </a:r>
          <a:r>
            <a:rPr lang="zh-CN" altLang="zh-CN" sz="1100">
              <a:effectLst/>
              <a:latin typeface="+mn-lt"/>
              <a:ea typeface="+mn-ea"/>
              <a:cs typeface="+mn-cs"/>
            </a:rPr>
            <a:t>将设置好的模型保存在</a:t>
          </a:r>
          <a:r>
            <a:rPr lang="en-US" altLang="zh-CN" sz="1100">
              <a:effectLst/>
              <a:latin typeface="+mn-lt"/>
              <a:ea typeface="+mn-ea"/>
              <a:cs typeface="+mn-cs"/>
            </a:rPr>
            <a:t>A1</a:t>
          </a:r>
          <a:r>
            <a:rPr lang="zh-CN" altLang="zh-CN" sz="1100">
              <a:effectLst/>
              <a:latin typeface="+mn-lt"/>
              <a:ea typeface="+mn-ea"/>
              <a:cs typeface="+mn-cs"/>
            </a:rPr>
            <a:t>开始的一个范围内。</a:t>
          </a:r>
        </a:p>
        <a:p>
          <a:pPr algn="l" rtl="0">
            <a:defRPr sz="1000"/>
          </a:pPr>
          <a:endParaRPr lang="zh-CN" altLang="en-US" sz="1100" b="0" i="0" u="none" strike="noStrike" baseline="0">
            <a:solidFill>
              <a:srgbClr val="000000"/>
            </a:solidFill>
            <a:latin typeface="宋体" panose="02010600030101010101" pitchFamily="7" charset="-122"/>
            <a:ea typeface="宋体" panose="02010600030101010101" pitchFamily="7" charset="-122"/>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11</xdr:col>
      <xdr:colOff>24765</xdr:colOff>
      <xdr:row>0</xdr:row>
      <xdr:rowOff>22860</xdr:rowOff>
    </xdr:from>
    <xdr:to>
      <xdr:col>18</xdr:col>
      <xdr:colOff>320040</xdr:colOff>
      <xdr:row>15</xdr:row>
      <xdr:rowOff>60960</xdr:rowOff>
    </xdr:to>
    <xdr:sp macro="" textlink="">
      <xdr:nvSpPr>
        <xdr:cNvPr id="2" name="Text Box 3">
          <a:extLst>
            <a:ext uri="{FF2B5EF4-FFF2-40B4-BE49-F238E27FC236}">
              <a16:creationId xmlns:a16="http://schemas.microsoft.com/office/drawing/2014/main" id="{1B64B592-AA30-451D-B53B-7365D560A8C6}"/>
            </a:ext>
          </a:extLst>
        </xdr:cNvPr>
        <xdr:cNvSpPr txBox="1">
          <a:spLocks noChangeArrowheads="1"/>
        </xdr:cNvSpPr>
      </xdr:nvSpPr>
      <xdr:spPr>
        <a:xfrm>
          <a:off x="7568565" y="22860"/>
          <a:ext cx="5095875" cy="2609850"/>
        </a:xfrm>
        <a:prstGeom prst="rect">
          <a:avLst/>
        </a:prstGeom>
        <a:solidFill>
          <a:schemeClr val="accent5">
            <a:lumMod val="40000"/>
            <a:lumOff val="60000"/>
          </a:schemeClr>
        </a:solidFill>
        <a:ln w="9525">
          <a:solidFill>
            <a:schemeClr val="bg1">
              <a:lumMod val="75000"/>
            </a:schemeClr>
          </a:solidFill>
          <a:miter lim="800000"/>
        </a:ln>
      </xdr:spPr>
      <xdr:txBody>
        <a:bodyPr vertOverflow="clip" wrap="square" lIns="72000" tIns="46800" rIns="90000" bIns="46800" anchor="t" upright="1"/>
        <a:lstStyle/>
        <a:p>
          <a:r>
            <a:rPr lang="zh-CN" altLang="en-US" sz="1100" b="1" i="0" u="none" strike="noStrike" baseline="0">
              <a:solidFill>
                <a:srgbClr val="000000"/>
              </a:solidFill>
              <a:latin typeface="宋体" panose="02010600030101010101" pitchFamily="7" charset="-122"/>
              <a:ea typeface="宋体" panose="02010600030101010101" pitchFamily="7" charset="-122"/>
            </a:rPr>
            <a:t>第</a:t>
          </a:r>
          <a:r>
            <a:rPr lang="en-US" altLang="zh-CN" sz="1100" b="1" i="0" u="none" strike="noStrike" baseline="0">
              <a:solidFill>
                <a:srgbClr val="000000"/>
              </a:solidFill>
              <a:latin typeface="Arial" panose="020B0604020202020204"/>
              <a:ea typeface="宋体" panose="02010600030101010101" pitchFamily="7" charset="-122"/>
              <a:cs typeface="Arial" panose="020B0604020202020204"/>
            </a:rPr>
            <a:t>4</a:t>
          </a:r>
          <a:r>
            <a:rPr lang="zh-CN" altLang="en-US" sz="1100" b="1" i="0" u="none" strike="noStrike" baseline="0">
              <a:solidFill>
                <a:srgbClr val="000000"/>
              </a:solidFill>
              <a:latin typeface="宋体" panose="02010600030101010101" pitchFamily="7" charset="-122"/>
              <a:ea typeface="宋体" panose="02010600030101010101" pitchFamily="7" charset="-122"/>
              <a:cs typeface="Arial" panose="020B0604020202020204"/>
            </a:rPr>
            <a:t>题</a:t>
          </a:r>
          <a:r>
            <a:rPr lang="zh-CN" altLang="en-US" sz="1100" b="1" i="0" u="none" strike="noStrike" baseline="0">
              <a:solidFill>
                <a:srgbClr val="000000"/>
              </a:solidFill>
              <a:latin typeface="Arial" panose="020B0604020202020204"/>
              <a:ea typeface="宋体" panose="02010600030101010101" pitchFamily="7" charset="-122"/>
              <a:cs typeface="Arial" panose="020B0604020202020204"/>
            </a:rPr>
            <a:t>  </a:t>
          </a:r>
          <a:r>
            <a:rPr lang="zh-CN" altLang="zh-CN" sz="1100">
              <a:effectLst/>
              <a:latin typeface="+mn-lt"/>
              <a:ea typeface="+mn-ea"/>
              <a:cs typeface="+mn-cs"/>
            </a:rPr>
            <a:t>某公司具有生产两种产品的能力，。生产产品</a:t>
          </a:r>
          <a:r>
            <a:rPr lang="en-US" altLang="zh-CN" sz="1100">
              <a:effectLst/>
              <a:latin typeface="+mn-lt"/>
              <a:ea typeface="+mn-ea"/>
              <a:cs typeface="+mn-cs"/>
            </a:rPr>
            <a:t>A</a:t>
          </a:r>
          <a:r>
            <a:rPr lang="zh-CN" altLang="zh-CN" sz="1100">
              <a:effectLst/>
              <a:latin typeface="+mn-lt"/>
              <a:ea typeface="+mn-ea"/>
              <a:cs typeface="+mn-cs"/>
            </a:rPr>
            <a:t>和产品</a:t>
          </a:r>
          <a:r>
            <a:rPr lang="en-US" altLang="zh-CN" sz="1100">
              <a:effectLst/>
              <a:latin typeface="+mn-lt"/>
              <a:ea typeface="+mn-ea"/>
              <a:cs typeface="+mn-cs"/>
            </a:rPr>
            <a:t>B</a:t>
          </a:r>
          <a:r>
            <a:rPr lang="zh-CN" altLang="zh-CN" sz="1100">
              <a:effectLst/>
              <a:latin typeface="+mn-lt"/>
              <a:ea typeface="+mn-ea"/>
              <a:cs typeface="+mn-cs"/>
            </a:rPr>
            <a:t>时都必须投入固定成本</a:t>
          </a:r>
          <a:r>
            <a:rPr lang="en-US" altLang="zh-CN" sz="1100">
              <a:effectLst/>
              <a:latin typeface="+mn-lt"/>
              <a:ea typeface="+mn-ea"/>
              <a:cs typeface="+mn-cs"/>
            </a:rPr>
            <a:t>10000</a:t>
          </a:r>
          <a:r>
            <a:rPr lang="zh-CN" altLang="zh-CN" sz="1100">
              <a:effectLst/>
              <a:latin typeface="+mn-lt"/>
              <a:ea typeface="+mn-ea"/>
              <a:cs typeface="+mn-cs"/>
            </a:rPr>
            <a:t>元。单位售价与销量成线性关系。产品</a:t>
          </a:r>
          <a:r>
            <a:rPr lang="en-US" altLang="zh-CN" sz="1100">
              <a:effectLst/>
              <a:latin typeface="+mn-lt"/>
              <a:ea typeface="+mn-ea"/>
              <a:cs typeface="+mn-cs"/>
            </a:rPr>
            <a:t>A</a:t>
          </a:r>
          <a:r>
            <a:rPr lang="zh-CN" altLang="zh-CN" sz="1100">
              <a:effectLst/>
              <a:latin typeface="+mn-lt"/>
              <a:ea typeface="+mn-ea"/>
              <a:cs typeface="+mn-cs"/>
            </a:rPr>
            <a:t>的单位售价与销量的关系为：</a:t>
          </a:r>
          <a:r>
            <a:rPr lang="en-US" altLang="zh-CN" sz="1100">
              <a:effectLst/>
              <a:latin typeface="+mn-lt"/>
              <a:ea typeface="+mn-ea"/>
              <a:cs typeface="+mn-cs"/>
            </a:rPr>
            <a:t>P</a:t>
          </a:r>
          <a:r>
            <a:rPr lang="en-US" altLang="zh-CN" sz="1100" baseline="-25000">
              <a:effectLst/>
              <a:latin typeface="+mn-lt"/>
              <a:ea typeface="+mn-ea"/>
              <a:cs typeface="+mn-cs"/>
            </a:rPr>
            <a:t>A</a:t>
          </a:r>
          <a:r>
            <a:rPr lang="en-US" altLang="zh-CN" sz="1100">
              <a:effectLst/>
              <a:latin typeface="+mn-lt"/>
              <a:ea typeface="+mn-ea"/>
              <a:cs typeface="+mn-cs"/>
            </a:rPr>
            <a:t>=a+bQ</a:t>
          </a:r>
          <a:r>
            <a:rPr lang="en-US" altLang="zh-CN" sz="1100" baseline="-25000">
              <a:effectLst/>
              <a:latin typeface="+mn-lt"/>
              <a:ea typeface="+mn-ea"/>
              <a:cs typeface="+mn-cs"/>
            </a:rPr>
            <a:t>A</a:t>
          </a:r>
          <a:r>
            <a:rPr lang="zh-CN" altLang="zh-CN" sz="1100">
              <a:effectLst/>
              <a:latin typeface="+mn-lt"/>
              <a:ea typeface="+mn-ea"/>
              <a:cs typeface="+mn-cs"/>
            </a:rPr>
            <a:t>（</a:t>
          </a:r>
          <a:r>
            <a:rPr lang="en-US" altLang="zh-CN" sz="1100">
              <a:effectLst/>
              <a:latin typeface="+mn-lt"/>
              <a:ea typeface="+mn-ea"/>
              <a:cs typeface="+mn-cs"/>
            </a:rPr>
            <a:t>Q</a:t>
          </a:r>
          <a:r>
            <a:rPr lang="en-US" altLang="zh-CN" sz="1100" baseline="-25000">
              <a:effectLst/>
              <a:latin typeface="+mn-lt"/>
              <a:ea typeface="+mn-ea"/>
              <a:cs typeface="+mn-cs"/>
            </a:rPr>
            <a:t>A</a:t>
          </a:r>
          <a:r>
            <a:rPr lang="zh-CN" altLang="zh-CN" sz="1100">
              <a:effectLst/>
              <a:latin typeface="+mn-lt"/>
              <a:ea typeface="+mn-ea"/>
              <a:cs typeface="+mn-cs"/>
            </a:rPr>
            <a:t>指产品</a:t>
          </a:r>
          <a:r>
            <a:rPr lang="en-US" altLang="zh-CN" sz="1100">
              <a:effectLst/>
              <a:latin typeface="+mn-lt"/>
              <a:ea typeface="+mn-ea"/>
              <a:cs typeface="+mn-cs"/>
            </a:rPr>
            <a:t>A</a:t>
          </a:r>
          <a:r>
            <a:rPr lang="zh-CN" altLang="zh-CN" sz="1100">
              <a:effectLst/>
              <a:latin typeface="+mn-lt"/>
              <a:ea typeface="+mn-ea"/>
              <a:cs typeface="+mn-cs"/>
            </a:rPr>
            <a:t>的销量）；产品</a:t>
          </a:r>
          <a:r>
            <a:rPr lang="en-US" altLang="zh-CN" sz="1100">
              <a:effectLst/>
              <a:latin typeface="+mn-lt"/>
              <a:ea typeface="+mn-ea"/>
              <a:cs typeface="+mn-cs"/>
            </a:rPr>
            <a:t>B</a:t>
          </a:r>
          <a:r>
            <a:rPr lang="zh-CN" altLang="zh-CN" sz="1100">
              <a:effectLst/>
              <a:latin typeface="+mn-lt"/>
              <a:ea typeface="+mn-ea"/>
              <a:cs typeface="+mn-cs"/>
            </a:rPr>
            <a:t>的单位售价与销量的关系为：</a:t>
          </a:r>
          <a:r>
            <a:rPr lang="en-US" altLang="zh-CN" sz="1100">
              <a:effectLst/>
              <a:latin typeface="+mn-lt"/>
              <a:ea typeface="+mn-ea"/>
              <a:cs typeface="+mn-cs"/>
            </a:rPr>
            <a:t>P</a:t>
          </a:r>
          <a:r>
            <a:rPr lang="en-US" altLang="zh-CN" sz="1100" baseline="-25000">
              <a:effectLst/>
              <a:latin typeface="+mn-lt"/>
              <a:ea typeface="+mn-ea"/>
              <a:cs typeface="+mn-cs"/>
            </a:rPr>
            <a:t>B</a:t>
          </a:r>
          <a:r>
            <a:rPr lang="en-US" altLang="zh-CN" sz="1100">
              <a:effectLst/>
              <a:latin typeface="+mn-lt"/>
              <a:ea typeface="+mn-ea"/>
              <a:cs typeface="+mn-cs"/>
            </a:rPr>
            <a:t>=a+bQ</a:t>
          </a:r>
          <a:r>
            <a:rPr lang="en-US" altLang="zh-CN" sz="1100" baseline="-25000">
              <a:effectLst/>
              <a:latin typeface="+mn-lt"/>
              <a:ea typeface="+mn-ea"/>
              <a:cs typeface="+mn-cs"/>
            </a:rPr>
            <a:t>B</a:t>
          </a:r>
          <a:r>
            <a:rPr lang="zh-CN" altLang="zh-CN" sz="1100">
              <a:effectLst/>
              <a:latin typeface="+mn-lt"/>
              <a:ea typeface="+mn-ea"/>
              <a:cs typeface="+mn-cs"/>
            </a:rPr>
            <a:t>（</a:t>
          </a:r>
          <a:r>
            <a:rPr lang="en-US" altLang="zh-CN" sz="1100">
              <a:effectLst/>
              <a:latin typeface="+mn-lt"/>
              <a:ea typeface="+mn-ea"/>
              <a:cs typeface="+mn-cs"/>
            </a:rPr>
            <a:t>Q</a:t>
          </a:r>
          <a:r>
            <a:rPr lang="en-US" altLang="zh-CN" sz="1100" baseline="-25000">
              <a:effectLst/>
              <a:latin typeface="+mn-lt"/>
              <a:ea typeface="+mn-ea"/>
              <a:cs typeface="+mn-cs"/>
            </a:rPr>
            <a:t>B</a:t>
          </a:r>
          <a:r>
            <a:rPr lang="zh-CN" altLang="zh-CN" sz="1100">
              <a:effectLst/>
              <a:latin typeface="+mn-lt"/>
              <a:ea typeface="+mn-ea"/>
              <a:cs typeface="+mn-cs"/>
            </a:rPr>
            <a:t>指产品</a:t>
          </a:r>
          <a:r>
            <a:rPr lang="en-US" altLang="zh-CN" sz="1100">
              <a:effectLst/>
              <a:latin typeface="+mn-lt"/>
              <a:ea typeface="+mn-ea"/>
              <a:cs typeface="+mn-cs"/>
            </a:rPr>
            <a:t>B</a:t>
          </a:r>
          <a:r>
            <a:rPr lang="zh-CN" altLang="zh-CN" sz="1100">
              <a:effectLst/>
              <a:latin typeface="+mn-lt"/>
              <a:ea typeface="+mn-ea"/>
              <a:cs typeface="+mn-cs"/>
            </a:rPr>
            <a:t>的销量）。两产品各自的</a:t>
          </a:r>
          <a:r>
            <a:rPr lang="en-US" altLang="zh-CN" sz="1100">
              <a:effectLst/>
              <a:latin typeface="+mn-lt"/>
              <a:ea typeface="+mn-ea"/>
              <a:cs typeface="+mn-cs"/>
            </a:rPr>
            <a:t>a,b</a:t>
          </a:r>
          <a:r>
            <a:rPr lang="zh-CN" altLang="zh-CN" sz="1100">
              <a:effectLst/>
              <a:latin typeface="+mn-lt"/>
              <a:ea typeface="+mn-ea"/>
              <a:cs typeface="+mn-cs"/>
            </a:rPr>
            <a:t>值如本工作表单元格区域</a:t>
          </a:r>
          <a:r>
            <a:rPr lang="en-US" altLang="zh-CN" sz="1100">
              <a:effectLst/>
              <a:latin typeface="+mn-lt"/>
              <a:ea typeface="+mn-ea"/>
              <a:cs typeface="+mn-cs"/>
            </a:rPr>
            <a:t>C8:D9</a:t>
          </a:r>
          <a:r>
            <a:rPr lang="zh-CN" altLang="zh-CN" sz="1100">
              <a:effectLst/>
              <a:latin typeface="+mn-lt"/>
              <a:ea typeface="+mn-ea"/>
              <a:cs typeface="+mn-cs"/>
            </a:rPr>
            <a:t>所示。两种产品销量之和必须等于</a:t>
          </a:r>
          <a:r>
            <a:rPr lang="en-US" altLang="zh-CN" sz="1100">
              <a:effectLst/>
              <a:latin typeface="+mn-lt"/>
              <a:ea typeface="+mn-ea"/>
              <a:cs typeface="+mn-cs"/>
            </a:rPr>
            <a:t>3000</a:t>
          </a:r>
          <a:r>
            <a:rPr lang="zh-CN" altLang="zh-CN" sz="1100">
              <a:effectLst/>
              <a:latin typeface="+mn-lt"/>
              <a:ea typeface="+mn-ea"/>
              <a:cs typeface="+mn-cs"/>
            </a:rPr>
            <a:t>。所有产品都能全部售出。生产产品</a:t>
          </a:r>
          <a:r>
            <a:rPr lang="en-US" altLang="zh-CN" sz="1100">
              <a:effectLst/>
              <a:latin typeface="+mn-lt"/>
              <a:ea typeface="+mn-ea"/>
              <a:cs typeface="+mn-cs"/>
            </a:rPr>
            <a:t>A</a:t>
          </a:r>
          <a:r>
            <a:rPr lang="zh-CN" altLang="zh-CN" sz="1100">
              <a:effectLst/>
              <a:latin typeface="+mn-lt"/>
              <a:ea typeface="+mn-ea"/>
              <a:cs typeface="+mn-cs"/>
            </a:rPr>
            <a:t>的单位变动成本为</a:t>
          </a:r>
          <a:r>
            <a:rPr lang="en-US" altLang="zh-CN" sz="1100">
              <a:effectLst/>
              <a:latin typeface="+mn-lt"/>
              <a:ea typeface="+mn-ea"/>
              <a:cs typeface="+mn-cs"/>
            </a:rPr>
            <a:t>280</a:t>
          </a:r>
          <a:r>
            <a:rPr lang="zh-CN" altLang="zh-CN" sz="1100">
              <a:effectLst/>
              <a:latin typeface="+mn-lt"/>
              <a:ea typeface="+mn-ea"/>
              <a:cs typeface="+mn-cs"/>
            </a:rPr>
            <a:t>元，另需支出专用设备购置费</a:t>
          </a:r>
          <a:r>
            <a:rPr lang="en-US" altLang="zh-CN" sz="1100">
              <a:effectLst/>
              <a:latin typeface="+mn-lt"/>
              <a:ea typeface="+mn-ea"/>
              <a:cs typeface="+mn-cs"/>
            </a:rPr>
            <a:t>10000</a:t>
          </a:r>
          <a:r>
            <a:rPr lang="zh-CN" altLang="zh-CN" sz="1100">
              <a:effectLst/>
              <a:latin typeface="+mn-lt"/>
              <a:ea typeface="+mn-ea"/>
              <a:cs typeface="+mn-cs"/>
            </a:rPr>
            <a:t>元；生产产品</a:t>
          </a:r>
          <a:r>
            <a:rPr lang="en-US" altLang="zh-CN" sz="1100">
              <a:effectLst/>
              <a:latin typeface="+mn-lt"/>
              <a:ea typeface="+mn-ea"/>
              <a:cs typeface="+mn-cs"/>
            </a:rPr>
            <a:t>B</a:t>
          </a:r>
          <a:r>
            <a:rPr lang="zh-CN" altLang="zh-CN" sz="1100">
              <a:effectLst/>
              <a:latin typeface="+mn-lt"/>
              <a:ea typeface="+mn-ea"/>
              <a:cs typeface="+mn-cs"/>
            </a:rPr>
            <a:t>的单位变动成本为</a:t>
          </a:r>
          <a:r>
            <a:rPr lang="en-US" altLang="zh-CN" sz="1100">
              <a:effectLst/>
              <a:latin typeface="+mn-lt"/>
              <a:ea typeface="+mn-ea"/>
              <a:cs typeface="+mn-cs"/>
            </a:rPr>
            <a:t>250</a:t>
          </a:r>
          <a:r>
            <a:rPr lang="zh-CN" altLang="zh-CN" sz="1100">
              <a:effectLst/>
              <a:latin typeface="+mn-lt"/>
              <a:ea typeface="+mn-ea"/>
              <a:cs typeface="+mn-cs"/>
            </a:rPr>
            <a:t>元，另需支出专用设备购置费</a:t>
          </a:r>
          <a:r>
            <a:rPr lang="en-US" altLang="zh-CN" sz="1100">
              <a:effectLst/>
              <a:latin typeface="+mn-lt"/>
              <a:ea typeface="+mn-ea"/>
              <a:cs typeface="+mn-cs"/>
            </a:rPr>
            <a:t>5000</a:t>
          </a:r>
          <a:r>
            <a:rPr lang="zh-CN" altLang="zh-CN" sz="1100">
              <a:effectLst/>
              <a:latin typeface="+mn-lt"/>
              <a:ea typeface="+mn-ea"/>
              <a:cs typeface="+mn-cs"/>
            </a:rPr>
            <a:t>元。要求：</a:t>
          </a:r>
        </a:p>
        <a:p>
          <a:r>
            <a:rPr lang="en-US" altLang="zh-CN" sz="1100">
              <a:effectLst/>
              <a:latin typeface="+mn-lt"/>
              <a:ea typeface="+mn-ea"/>
              <a:cs typeface="+mn-cs"/>
            </a:rPr>
            <a:t>1.</a:t>
          </a:r>
          <a:r>
            <a:rPr lang="zh-CN" altLang="zh-CN" sz="1100">
              <a:effectLst/>
              <a:latin typeface="+mn-lt"/>
              <a:ea typeface="+mn-ea"/>
              <a:cs typeface="+mn-cs"/>
            </a:rPr>
            <a:t>假定产品</a:t>
          </a:r>
          <a:r>
            <a:rPr lang="en-US" altLang="zh-CN" sz="1100">
              <a:effectLst/>
              <a:latin typeface="+mn-lt"/>
              <a:ea typeface="+mn-ea"/>
              <a:cs typeface="+mn-cs"/>
            </a:rPr>
            <a:t>A</a:t>
          </a:r>
          <a:r>
            <a:rPr lang="zh-CN" altLang="zh-CN" sz="1100">
              <a:effectLst/>
              <a:latin typeface="+mn-lt"/>
              <a:ea typeface="+mn-ea"/>
              <a:cs typeface="+mn-cs"/>
            </a:rPr>
            <a:t>所占比例为</a:t>
          </a:r>
          <a:r>
            <a:rPr lang="en-US" altLang="zh-CN" sz="1100">
              <a:effectLst/>
              <a:latin typeface="+mn-lt"/>
              <a:ea typeface="+mn-ea"/>
              <a:cs typeface="+mn-cs"/>
            </a:rPr>
            <a:t>45%</a:t>
          </a:r>
          <a:r>
            <a:rPr lang="zh-CN" altLang="zh-CN" sz="1100">
              <a:effectLst/>
              <a:latin typeface="+mn-lt"/>
              <a:ea typeface="+mn-ea"/>
              <a:cs typeface="+mn-cs"/>
            </a:rPr>
            <a:t>，在本工作表中建立了一个针对生产产品</a:t>
          </a:r>
          <a:r>
            <a:rPr lang="en-US" altLang="zh-CN" sz="1100">
              <a:effectLst/>
              <a:latin typeface="+mn-lt"/>
              <a:ea typeface="+mn-ea"/>
              <a:cs typeface="+mn-cs"/>
            </a:rPr>
            <a:t>A</a:t>
          </a:r>
          <a:r>
            <a:rPr lang="zh-CN" altLang="zh-CN" sz="1100">
              <a:effectLst/>
              <a:latin typeface="+mn-lt"/>
              <a:ea typeface="+mn-ea"/>
              <a:cs typeface="+mn-cs"/>
            </a:rPr>
            <a:t>或产品</a:t>
          </a:r>
          <a:r>
            <a:rPr lang="en-US" altLang="zh-CN" sz="1100">
              <a:effectLst/>
              <a:latin typeface="+mn-lt"/>
              <a:ea typeface="+mn-ea"/>
              <a:cs typeface="+mn-cs"/>
            </a:rPr>
            <a:t>B</a:t>
          </a:r>
          <a:r>
            <a:rPr lang="zh-CN" altLang="zh-CN" sz="1100">
              <a:effectLst/>
              <a:latin typeface="+mn-lt"/>
              <a:ea typeface="+mn-ea"/>
              <a:cs typeface="+mn-cs"/>
            </a:rPr>
            <a:t>的利润比较模型；</a:t>
          </a:r>
        </a:p>
        <a:p>
          <a:r>
            <a:rPr lang="en-US" altLang="zh-CN" sz="1100">
              <a:effectLst/>
              <a:latin typeface="+mn-lt"/>
              <a:ea typeface="+mn-ea"/>
              <a:cs typeface="+mn-cs"/>
            </a:rPr>
            <a:t>2.</a:t>
          </a:r>
          <a:r>
            <a:rPr lang="zh-CN" altLang="zh-CN" sz="1100">
              <a:effectLst/>
              <a:latin typeface="+mn-lt"/>
              <a:ea typeface="+mn-ea"/>
              <a:cs typeface="+mn-cs"/>
            </a:rPr>
            <a:t>添加一个微调项，可以使产品</a:t>
          </a:r>
          <a:r>
            <a:rPr lang="en-US" altLang="zh-CN" sz="1100">
              <a:effectLst/>
              <a:latin typeface="+mn-lt"/>
              <a:ea typeface="+mn-ea"/>
              <a:cs typeface="+mn-cs"/>
            </a:rPr>
            <a:t>A</a:t>
          </a:r>
          <a:r>
            <a:rPr lang="zh-CN" altLang="zh-CN" sz="1100">
              <a:effectLst/>
              <a:latin typeface="+mn-lt"/>
              <a:ea typeface="+mn-ea"/>
              <a:cs typeface="+mn-cs"/>
            </a:rPr>
            <a:t>销量比例从</a:t>
          </a:r>
          <a:r>
            <a:rPr lang="en-US" altLang="zh-CN" sz="1100">
              <a:effectLst/>
              <a:latin typeface="+mn-lt"/>
              <a:ea typeface="+mn-ea"/>
              <a:cs typeface="+mn-cs"/>
            </a:rPr>
            <a:t>20%</a:t>
          </a:r>
          <a:r>
            <a:rPr lang="zh-CN" altLang="zh-CN" sz="1100">
              <a:effectLst/>
              <a:latin typeface="+mn-lt"/>
              <a:ea typeface="+mn-ea"/>
              <a:cs typeface="+mn-cs"/>
            </a:rPr>
            <a:t>按步长</a:t>
          </a:r>
          <a:r>
            <a:rPr lang="en-US" altLang="zh-CN" sz="1100">
              <a:effectLst/>
              <a:latin typeface="+mn-lt"/>
              <a:ea typeface="+mn-ea"/>
              <a:cs typeface="+mn-cs"/>
            </a:rPr>
            <a:t>5%</a:t>
          </a:r>
          <a:r>
            <a:rPr lang="zh-CN" altLang="zh-CN" sz="1100">
              <a:effectLst/>
              <a:latin typeface="+mn-lt"/>
              <a:ea typeface="+mn-ea"/>
              <a:cs typeface="+mn-cs"/>
            </a:rPr>
            <a:t>变化到</a:t>
          </a:r>
          <a:r>
            <a:rPr lang="en-US" altLang="zh-CN" sz="1100">
              <a:effectLst/>
              <a:latin typeface="+mn-lt"/>
              <a:ea typeface="+mn-ea"/>
              <a:cs typeface="+mn-cs"/>
            </a:rPr>
            <a:t>50%</a:t>
          </a:r>
          <a:r>
            <a:rPr lang="zh-CN" altLang="zh-CN" sz="1100">
              <a:effectLst/>
              <a:latin typeface="+mn-lt"/>
              <a:ea typeface="+mn-ea"/>
              <a:cs typeface="+mn-cs"/>
            </a:rPr>
            <a:t>；</a:t>
          </a:r>
        </a:p>
        <a:p>
          <a:r>
            <a:rPr lang="en-US" altLang="zh-CN" sz="1100">
              <a:effectLst/>
              <a:latin typeface="+mn-lt"/>
              <a:ea typeface="+mn-ea"/>
              <a:cs typeface="+mn-cs"/>
            </a:rPr>
            <a:t>3.</a:t>
          </a:r>
          <a:r>
            <a:rPr lang="zh-CN" altLang="zh-CN" sz="1100">
              <a:effectLst/>
              <a:latin typeface="+mn-lt"/>
              <a:ea typeface="+mn-ea"/>
              <a:cs typeface="+mn-cs"/>
            </a:rPr>
            <a:t>建立以产品</a:t>
          </a:r>
          <a:r>
            <a:rPr lang="en-US" altLang="zh-CN" sz="1100">
              <a:effectLst/>
              <a:latin typeface="+mn-lt"/>
              <a:ea typeface="+mn-ea"/>
              <a:cs typeface="+mn-cs"/>
            </a:rPr>
            <a:t>A</a:t>
          </a:r>
          <a:r>
            <a:rPr lang="zh-CN" altLang="zh-CN" sz="1100">
              <a:effectLst/>
              <a:latin typeface="+mn-lt"/>
              <a:ea typeface="+mn-ea"/>
              <a:cs typeface="+mn-cs"/>
            </a:rPr>
            <a:t>所占比例为自变量，两产品利润为函数的模拟运算表，利用模拟运算表加内插法计算出两种产品利润相等时产品</a:t>
          </a:r>
          <a:r>
            <a:rPr lang="en-US" altLang="zh-CN" sz="1100">
              <a:effectLst/>
              <a:latin typeface="+mn-lt"/>
              <a:ea typeface="+mn-ea"/>
              <a:cs typeface="+mn-cs"/>
            </a:rPr>
            <a:t>A</a:t>
          </a:r>
          <a:r>
            <a:rPr lang="zh-CN" altLang="zh-CN" sz="1100">
              <a:effectLst/>
              <a:latin typeface="+mn-lt"/>
              <a:ea typeface="+mn-ea"/>
              <a:cs typeface="+mn-cs"/>
            </a:rPr>
            <a:t>的销量和利润值。</a:t>
          </a:r>
        </a:p>
        <a:p>
          <a:r>
            <a:rPr lang="en-US" altLang="zh-CN" sz="1100">
              <a:effectLst/>
              <a:latin typeface="+mn-lt"/>
              <a:ea typeface="+mn-ea"/>
              <a:cs typeface="+mn-cs"/>
            </a:rPr>
            <a:t>4.</a:t>
          </a:r>
          <a:r>
            <a:rPr lang="zh-CN" altLang="zh-CN" sz="1100">
              <a:effectLst/>
              <a:latin typeface="+mn-lt"/>
              <a:ea typeface="+mn-ea"/>
              <a:cs typeface="+mn-cs"/>
            </a:rPr>
            <a:t>在单元格</a:t>
          </a:r>
          <a:r>
            <a:rPr lang="en-US" altLang="zh-CN" sz="1100">
              <a:effectLst/>
              <a:latin typeface="+mn-lt"/>
              <a:ea typeface="+mn-ea"/>
              <a:cs typeface="+mn-cs"/>
            </a:rPr>
            <a:t>B16</a:t>
          </a:r>
          <a:r>
            <a:rPr lang="zh-CN" altLang="zh-CN" sz="1100">
              <a:effectLst/>
              <a:latin typeface="+mn-lt"/>
              <a:ea typeface="+mn-ea"/>
              <a:cs typeface="+mn-cs"/>
            </a:rPr>
            <a:t>内输入公式，根据两种产品的利润值，显示随销量变化的结论文字：“产品</a:t>
          </a:r>
          <a:r>
            <a:rPr lang="en-US" altLang="zh-CN" sz="1100">
              <a:effectLst/>
              <a:latin typeface="+mn-lt"/>
              <a:ea typeface="+mn-ea"/>
              <a:cs typeface="+mn-cs"/>
            </a:rPr>
            <a:t>A</a:t>
          </a:r>
          <a:r>
            <a:rPr lang="zh-CN" altLang="zh-CN" sz="1100">
              <a:effectLst/>
              <a:latin typeface="+mn-lt"/>
              <a:ea typeface="+mn-ea"/>
              <a:cs typeface="+mn-cs"/>
            </a:rPr>
            <a:t>利润高”、“产品</a:t>
          </a:r>
          <a:r>
            <a:rPr lang="en-US" altLang="zh-CN" sz="1100">
              <a:effectLst/>
              <a:latin typeface="+mn-lt"/>
              <a:ea typeface="+mn-ea"/>
              <a:cs typeface="+mn-cs"/>
            </a:rPr>
            <a:t>B</a:t>
          </a:r>
          <a:r>
            <a:rPr lang="zh-CN" altLang="zh-CN" sz="1100">
              <a:effectLst/>
              <a:latin typeface="+mn-lt"/>
              <a:ea typeface="+mn-ea"/>
              <a:cs typeface="+mn-cs"/>
            </a:rPr>
            <a:t>利润高”或“相等”。</a:t>
          </a:r>
        </a:p>
      </xdr:txBody>
    </xdr:sp>
    <xdr:clientData/>
  </xdr:twoCellAnchor>
  <mc:AlternateContent xmlns:mc="http://schemas.openxmlformats.org/markup-compatibility/2006">
    <mc:Choice xmlns:a14="http://schemas.microsoft.com/office/drawing/2010/main" Requires="a14">
      <xdr:twoCellAnchor>
        <xdr:from>
          <xdr:col>0</xdr:col>
          <xdr:colOff>1562100</xdr:colOff>
          <xdr:row>2</xdr:row>
          <xdr:rowOff>161925</xdr:rowOff>
        </xdr:from>
        <xdr:to>
          <xdr:col>1</xdr:col>
          <xdr:colOff>190500</xdr:colOff>
          <xdr:row>4</xdr:row>
          <xdr:rowOff>9525</xdr:rowOff>
        </xdr:to>
        <xdr:sp macro="" textlink="">
          <xdr:nvSpPr>
            <xdr:cNvPr id="7169" name="Spinner 1" hidden="1">
              <a:extLst>
                <a:ext uri="{63B3BB69-23CF-44E3-9099-C40C66FF867C}">
                  <a14:compatExt spid="_x0000_s7169"/>
                </a:ext>
                <a:ext uri="{FF2B5EF4-FFF2-40B4-BE49-F238E27FC236}">
                  <a16:creationId xmlns:a16="http://schemas.microsoft.com/office/drawing/2014/main" id="{2BF0940B-4D1A-45F6-BCE9-D6642AF1896C}"/>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5.xml><?xml version="1.0" encoding="utf-8"?>
<xdr:wsDr xmlns:xdr="http://schemas.openxmlformats.org/drawingml/2006/spreadsheetDrawing" xmlns:a="http://schemas.openxmlformats.org/drawingml/2006/main">
  <xdr:twoCellAnchor>
    <xdr:from>
      <xdr:col>11</xdr:col>
      <xdr:colOff>419100</xdr:colOff>
      <xdr:row>0</xdr:row>
      <xdr:rowOff>76199</xdr:rowOff>
    </xdr:from>
    <xdr:to>
      <xdr:col>18</xdr:col>
      <xdr:colOff>333375</xdr:colOff>
      <xdr:row>13</xdr:row>
      <xdr:rowOff>171449</xdr:rowOff>
    </xdr:to>
    <xdr:sp macro="" textlink="">
      <xdr:nvSpPr>
        <xdr:cNvPr id="2" name="Text Box 5">
          <a:extLst>
            <a:ext uri="{FF2B5EF4-FFF2-40B4-BE49-F238E27FC236}">
              <a16:creationId xmlns:a16="http://schemas.microsoft.com/office/drawing/2014/main" id="{00000000-0008-0000-0600-000002000000}"/>
            </a:ext>
          </a:extLst>
        </xdr:cNvPr>
        <xdr:cNvSpPr txBox="1">
          <a:spLocks noChangeArrowheads="1"/>
        </xdr:cNvSpPr>
      </xdr:nvSpPr>
      <xdr:spPr bwMode="auto">
        <a:xfrm>
          <a:off x="6143625" y="76199"/>
          <a:ext cx="4714875" cy="2695575"/>
        </a:xfrm>
        <a:prstGeom prst="rect">
          <a:avLst/>
        </a:prstGeom>
        <a:solidFill>
          <a:schemeClr val="accent5">
            <a:lumMod val="40000"/>
            <a:lumOff val="60000"/>
          </a:schemeClr>
        </a:solidFill>
        <a:ln w="9525">
          <a:solidFill>
            <a:schemeClr val="bg1">
              <a:lumMod val="75000"/>
            </a:schemeClr>
          </a:solidFill>
          <a:miter lim="800000"/>
          <a:headEnd/>
          <a:tailEnd/>
        </a:ln>
      </xdr:spPr>
      <xdr:txBody>
        <a:bodyPr vertOverflow="clip" wrap="square" lIns="36576" tIns="18288" rIns="0" bIns="0" anchor="t" upright="1"/>
        <a:lstStyle/>
        <a:p>
          <a:r>
            <a:rPr lang="zh-CN" altLang="en-US" sz="1100" b="1" i="0" u="none" strike="noStrike" baseline="0">
              <a:solidFill>
                <a:srgbClr val="000000"/>
              </a:solidFill>
              <a:latin typeface="宋体"/>
              <a:ea typeface="宋体"/>
            </a:rPr>
            <a:t>第</a:t>
          </a:r>
          <a:r>
            <a:rPr lang="en-US" altLang="zh-CN" sz="1100" b="1" i="0" u="none" strike="noStrike" baseline="0">
              <a:solidFill>
                <a:srgbClr val="000000"/>
              </a:solidFill>
              <a:latin typeface="宋体"/>
              <a:ea typeface="宋体"/>
            </a:rPr>
            <a:t>5</a:t>
          </a:r>
          <a:r>
            <a:rPr lang="zh-CN" altLang="en-US" sz="1100" b="1" i="0" u="none" strike="noStrike" baseline="0">
              <a:solidFill>
                <a:srgbClr val="000000"/>
              </a:solidFill>
              <a:latin typeface="宋体"/>
              <a:ea typeface="宋体"/>
            </a:rPr>
            <a:t>题</a:t>
          </a:r>
          <a:r>
            <a:rPr lang="zh-CN" altLang="en-US" sz="1100" b="0" i="0" u="none" strike="noStrike" baseline="0">
              <a:solidFill>
                <a:srgbClr val="000000"/>
              </a:solidFill>
              <a:latin typeface="宋体"/>
              <a:ea typeface="宋体"/>
            </a:rPr>
            <a:t>　</a:t>
          </a:r>
          <a:r>
            <a:rPr lang="zh-CN" altLang="zh-CN" sz="1100">
              <a:effectLst/>
              <a:latin typeface="+mn-lt"/>
              <a:ea typeface="+mn-ea"/>
              <a:cs typeface="+mn-cs"/>
            </a:rPr>
            <a:t>铁路上海机务段分别承担上海至蚌埠、金华西两个方向的旅客列车牵引任务。上海至蚌埠、金华西两地的距离分别为</a:t>
          </a:r>
          <a:r>
            <a:rPr lang="en-US" altLang="zh-CN" sz="1100">
              <a:effectLst/>
              <a:latin typeface="+mn-lt"/>
              <a:ea typeface="+mn-ea"/>
              <a:cs typeface="+mn-cs"/>
            </a:rPr>
            <a:t>484</a:t>
          </a:r>
          <a:r>
            <a:rPr lang="zh-CN" altLang="zh-CN" sz="1100">
              <a:effectLst/>
              <a:latin typeface="+mn-lt"/>
              <a:ea typeface="+mn-ea"/>
              <a:cs typeface="+mn-cs"/>
            </a:rPr>
            <a:t>、</a:t>
          </a:r>
          <a:r>
            <a:rPr lang="en-US" altLang="zh-CN" sz="1100">
              <a:effectLst/>
              <a:latin typeface="+mn-lt"/>
              <a:ea typeface="+mn-ea"/>
              <a:cs typeface="+mn-cs"/>
            </a:rPr>
            <a:t>360</a:t>
          </a:r>
          <a:r>
            <a:rPr lang="zh-CN" altLang="zh-CN" sz="1100">
              <a:effectLst/>
              <a:latin typeface="+mn-lt"/>
              <a:ea typeface="+mn-ea"/>
              <a:cs typeface="+mn-cs"/>
            </a:rPr>
            <a:t>公里。</a:t>
          </a:r>
        </a:p>
        <a:p>
          <a:r>
            <a:rPr lang="en-US" altLang="zh-CN" sz="1100">
              <a:effectLst/>
              <a:latin typeface="+mn-lt"/>
              <a:ea typeface="+mn-ea"/>
              <a:cs typeface="+mn-cs"/>
            </a:rPr>
            <a:t>  </a:t>
          </a:r>
          <a:r>
            <a:rPr lang="zh-CN" altLang="zh-CN" sz="1100">
              <a:effectLst/>
              <a:latin typeface="+mn-lt"/>
              <a:ea typeface="+mn-ea"/>
              <a:cs typeface="+mn-cs"/>
            </a:rPr>
            <a:t>该机务段现有东风型内燃机车和韶山型电力机车各</a:t>
          </a:r>
          <a:r>
            <a:rPr lang="en-US" altLang="zh-CN" sz="1100">
              <a:effectLst/>
              <a:latin typeface="+mn-lt"/>
              <a:ea typeface="+mn-ea"/>
              <a:cs typeface="+mn-cs"/>
            </a:rPr>
            <a:t>90</a:t>
          </a:r>
          <a:r>
            <a:rPr lang="zh-CN" altLang="zh-CN" sz="1100">
              <a:effectLst/>
              <a:latin typeface="+mn-lt"/>
              <a:ea typeface="+mn-ea"/>
              <a:cs typeface="+mn-cs"/>
            </a:rPr>
            <a:t>台。每台东风型机车耗油量为每</a:t>
          </a:r>
          <a:r>
            <a:rPr lang="en-US" altLang="zh-CN" sz="1100">
              <a:effectLst/>
              <a:latin typeface="+mn-lt"/>
              <a:ea typeface="+mn-ea"/>
              <a:cs typeface="+mn-cs"/>
            </a:rPr>
            <a:t>100</a:t>
          </a:r>
          <a:r>
            <a:rPr lang="zh-CN" altLang="zh-CN" sz="1100">
              <a:effectLst/>
              <a:latin typeface="+mn-lt"/>
              <a:ea typeface="+mn-ea"/>
              <a:cs typeface="+mn-cs"/>
            </a:rPr>
            <a:t>公里</a:t>
          </a:r>
          <a:r>
            <a:rPr lang="en-US" altLang="zh-CN" sz="1100">
              <a:effectLst/>
              <a:latin typeface="+mn-lt"/>
              <a:ea typeface="+mn-ea"/>
              <a:cs typeface="+mn-cs"/>
            </a:rPr>
            <a:t>3</a:t>
          </a:r>
          <a:r>
            <a:rPr lang="zh-CN" altLang="zh-CN" sz="1100">
              <a:effectLst/>
              <a:latin typeface="+mn-lt"/>
              <a:ea typeface="+mn-ea"/>
              <a:cs typeface="+mn-cs"/>
            </a:rPr>
            <a:t>吨；每台韶山型机车耗电量为每</a:t>
          </a:r>
          <a:r>
            <a:rPr lang="en-US" altLang="zh-CN" sz="1100">
              <a:effectLst/>
              <a:latin typeface="+mn-lt"/>
              <a:ea typeface="+mn-ea"/>
              <a:cs typeface="+mn-cs"/>
            </a:rPr>
            <a:t>100</a:t>
          </a:r>
          <a:r>
            <a:rPr lang="zh-CN" altLang="zh-CN" sz="1100">
              <a:effectLst/>
              <a:latin typeface="+mn-lt"/>
              <a:ea typeface="+mn-ea"/>
              <a:cs typeface="+mn-cs"/>
            </a:rPr>
            <a:t>公里</a:t>
          </a:r>
          <a:r>
            <a:rPr lang="en-US" altLang="zh-CN" sz="1100">
              <a:effectLst/>
              <a:latin typeface="+mn-lt"/>
              <a:ea typeface="+mn-ea"/>
              <a:cs typeface="+mn-cs"/>
            </a:rPr>
            <a:t>5000</a:t>
          </a:r>
          <a:r>
            <a:rPr lang="zh-CN" altLang="zh-CN" sz="1100">
              <a:effectLst/>
              <a:latin typeface="+mn-lt"/>
              <a:ea typeface="+mn-ea"/>
              <a:cs typeface="+mn-cs"/>
            </a:rPr>
            <a:t>千瓦。每吨柴油价格为</a:t>
          </a:r>
          <a:r>
            <a:rPr lang="en-US" altLang="zh-CN" sz="1100">
              <a:effectLst/>
              <a:latin typeface="+mn-lt"/>
              <a:ea typeface="+mn-ea"/>
              <a:cs typeface="+mn-cs"/>
            </a:rPr>
            <a:t>4000</a:t>
          </a:r>
          <a:r>
            <a:rPr lang="zh-CN" altLang="zh-CN" sz="1100">
              <a:effectLst/>
              <a:latin typeface="+mn-lt"/>
              <a:ea typeface="+mn-ea"/>
              <a:cs typeface="+mn-cs"/>
            </a:rPr>
            <a:t>元，每千瓦电费价格为</a:t>
          </a:r>
          <a:r>
            <a:rPr lang="en-US" altLang="zh-CN" sz="1100">
              <a:effectLst/>
              <a:latin typeface="+mn-lt"/>
              <a:ea typeface="+mn-ea"/>
              <a:cs typeface="+mn-cs"/>
            </a:rPr>
            <a:t>0.8</a:t>
          </a:r>
          <a:r>
            <a:rPr lang="zh-CN" altLang="zh-CN" sz="1100">
              <a:effectLst/>
              <a:latin typeface="+mn-lt"/>
              <a:ea typeface="+mn-ea"/>
              <a:cs typeface="+mn-cs"/>
            </a:rPr>
            <a:t>元。</a:t>
          </a:r>
        </a:p>
        <a:p>
          <a:r>
            <a:rPr lang="en-US" altLang="zh-CN" sz="1100">
              <a:effectLst/>
              <a:latin typeface="+mn-lt"/>
              <a:ea typeface="+mn-ea"/>
              <a:cs typeface="+mn-cs"/>
            </a:rPr>
            <a:t>  </a:t>
          </a:r>
          <a:r>
            <a:rPr lang="zh-CN" altLang="zh-CN" sz="1100">
              <a:effectLst/>
              <a:latin typeface="+mn-lt"/>
              <a:ea typeface="+mn-ea"/>
              <a:cs typeface="+mn-cs"/>
            </a:rPr>
            <a:t>每天上海至蚌埠方向有</a:t>
          </a:r>
          <a:r>
            <a:rPr lang="en-US" altLang="zh-CN" sz="1100">
              <a:effectLst/>
              <a:latin typeface="+mn-lt"/>
              <a:ea typeface="+mn-ea"/>
              <a:cs typeface="+mn-cs"/>
            </a:rPr>
            <a:t>92</a:t>
          </a:r>
          <a:r>
            <a:rPr lang="zh-CN" altLang="zh-CN" sz="1100">
              <a:effectLst/>
              <a:latin typeface="+mn-lt"/>
              <a:ea typeface="+mn-ea"/>
              <a:cs typeface="+mn-cs"/>
            </a:rPr>
            <a:t>趟旅客列车需要牵引，上海至金华西方向则有</a:t>
          </a:r>
          <a:r>
            <a:rPr lang="en-US" altLang="zh-CN" sz="1100">
              <a:effectLst/>
              <a:latin typeface="+mn-lt"/>
              <a:ea typeface="+mn-ea"/>
              <a:cs typeface="+mn-cs"/>
            </a:rPr>
            <a:t>86</a:t>
          </a:r>
          <a:r>
            <a:rPr lang="zh-CN" altLang="zh-CN" sz="1100">
              <a:effectLst/>
              <a:latin typeface="+mn-lt"/>
              <a:ea typeface="+mn-ea"/>
              <a:cs typeface="+mn-cs"/>
            </a:rPr>
            <a:t>趟旅客列车需要牵引。要求：</a:t>
          </a:r>
        </a:p>
        <a:p>
          <a:r>
            <a:rPr lang="en-US" altLang="zh-CN" sz="1100">
              <a:effectLst/>
              <a:latin typeface="+mn-lt"/>
              <a:ea typeface="+mn-ea"/>
              <a:cs typeface="+mn-cs"/>
            </a:rPr>
            <a:t>1.</a:t>
          </a:r>
          <a:r>
            <a:rPr lang="zh-CN" altLang="zh-CN" sz="1100">
              <a:effectLst/>
              <a:latin typeface="+mn-lt"/>
              <a:ea typeface="+mn-ea"/>
              <a:cs typeface="+mn-cs"/>
            </a:rPr>
            <a:t>利用“规划求解”工具确定在两个方向各应安排两种型号机车多少台，才能使机务段的日耗油、耗电总成本最小？</a:t>
          </a:r>
        </a:p>
        <a:p>
          <a:r>
            <a:rPr lang="en-US" altLang="zh-CN" sz="1100">
              <a:effectLst/>
              <a:latin typeface="+mn-lt"/>
              <a:ea typeface="+mn-ea"/>
              <a:cs typeface="+mn-cs"/>
            </a:rPr>
            <a:t>2.</a:t>
          </a:r>
          <a:r>
            <a:rPr lang="zh-CN" altLang="zh-CN" sz="1100">
              <a:effectLst/>
              <a:latin typeface="+mn-lt"/>
              <a:ea typeface="+mn-ea"/>
              <a:cs typeface="+mn-cs"/>
            </a:rPr>
            <a:t>将规划求解的模型设置保存在从</a:t>
          </a:r>
          <a:r>
            <a:rPr lang="en-US" altLang="zh-CN" sz="1100">
              <a:effectLst/>
              <a:latin typeface="+mn-lt"/>
              <a:ea typeface="+mn-ea"/>
              <a:cs typeface="+mn-cs"/>
            </a:rPr>
            <a:t>A1</a:t>
          </a:r>
          <a:r>
            <a:rPr lang="zh-CN" altLang="zh-CN" sz="1100">
              <a:effectLst/>
              <a:latin typeface="+mn-lt"/>
              <a:ea typeface="+mn-ea"/>
              <a:cs typeface="+mn-cs"/>
            </a:rPr>
            <a:t>开始的单元内。</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11</xdr:col>
      <xdr:colOff>9525</xdr:colOff>
      <xdr:row>2</xdr:row>
      <xdr:rowOff>47625</xdr:rowOff>
    </xdr:from>
    <xdr:to>
      <xdr:col>19</xdr:col>
      <xdr:colOff>104775</xdr:colOff>
      <xdr:row>128</xdr:row>
      <xdr:rowOff>47625</xdr:rowOff>
    </xdr:to>
    <xdr:grpSp>
      <xdr:nvGrpSpPr>
        <xdr:cNvPr id="6" name="组合 5">
          <a:extLst>
            <a:ext uri="{FF2B5EF4-FFF2-40B4-BE49-F238E27FC236}">
              <a16:creationId xmlns:a16="http://schemas.microsoft.com/office/drawing/2014/main" id="{00000000-0008-0000-0700-000006000000}"/>
            </a:ext>
          </a:extLst>
        </xdr:cNvPr>
        <xdr:cNvGrpSpPr/>
      </xdr:nvGrpSpPr>
      <xdr:grpSpPr>
        <a:xfrm>
          <a:off x="9239250" y="390525"/>
          <a:ext cx="4972050" cy="3943350"/>
          <a:chOff x="2371725" y="4080431"/>
          <a:chExt cx="4972050" cy="4751109"/>
        </a:xfrm>
      </xdr:grpSpPr>
      <xdr:sp macro="" textlink="">
        <xdr:nvSpPr>
          <xdr:cNvPr id="3" name="Text Box 5">
            <a:extLst>
              <a:ext uri="{FF2B5EF4-FFF2-40B4-BE49-F238E27FC236}">
                <a16:creationId xmlns:a16="http://schemas.microsoft.com/office/drawing/2014/main" id="{00000000-0008-0000-0700-000003000000}"/>
              </a:ext>
            </a:extLst>
          </xdr:cNvPr>
          <xdr:cNvSpPr txBox="1">
            <a:spLocks noChangeArrowheads="1"/>
          </xdr:cNvSpPr>
        </xdr:nvSpPr>
        <xdr:spPr bwMode="auto">
          <a:xfrm>
            <a:off x="2371725" y="4080431"/>
            <a:ext cx="4972050" cy="4751109"/>
          </a:xfrm>
          <a:prstGeom prst="rect">
            <a:avLst/>
          </a:prstGeom>
          <a:solidFill>
            <a:schemeClr val="accent5">
              <a:lumMod val="40000"/>
              <a:lumOff val="60000"/>
            </a:schemeClr>
          </a:solidFill>
          <a:ln w="9525">
            <a:solidFill>
              <a:schemeClr val="bg1">
                <a:lumMod val="75000"/>
              </a:schemeClr>
            </a:solidFill>
            <a:miter lim="800000"/>
            <a:headEnd/>
            <a:tailEnd/>
          </a:ln>
        </xdr:spPr>
        <xdr:txBody>
          <a:bodyPr vertOverflow="clip" wrap="square" lIns="27432" tIns="18288" rIns="0" bIns="0" anchor="t" upright="1"/>
          <a:lstStyle/>
          <a:p>
            <a:pPr algn="l" rtl="0">
              <a:lnSpc>
                <a:spcPts val="1200"/>
              </a:lnSpc>
              <a:defRPr sz="1000"/>
            </a:pPr>
            <a:r>
              <a:rPr lang="zh-CN" altLang="en-US" sz="1050" b="1" i="0" u="none" strike="noStrike" baseline="0">
                <a:solidFill>
                  <a:srgbClr val="000000"/>
                </a:solidFill>
                <a:latin typeface="宋体"/>
                <a:ea typeface="宋体"/>
              </a:rPr>
              <a:t>第</a:t>
            </a:r>
            <a:r>
              <a:rPr lang="en-US" altLang="zh-CN" sz="1050" b="1" i="0" u="none" strike="noStrike" baseline="0">
                <a:solidFill>
                  <a:srgbClr val="000000"/>
                </a:solidFill>
                <a:latin typeface="Times New Roman"/>
                <a:ea typeface="宋体"/>
                <a:cs typeface="Times New Roman"/>
              </a:rPr>
              <a:t>6</a:t>
            </a:r>
            <a:r>
              <a:rPr lang="zh-CN" altLang="en-US" sz="1050" b="1" i="0" u="none" strike="noStrike" baseline="0">
                <a:solidFill>
                  <a:srgbClr val="000000"/>
                </a:solidFill>
                <a:latin typeface="宋体"/>
                <a:ea typeface="宋体"/>
                <a:cs typeface="Times New Roman"/>
              </a:rPr>
              <a:t>题</a:t>
            </a:r>
            <a:r>
              <a:rPr lang="zh-CN" altLang="en-US" sz="1050" b="0" i="0" u="none" strike="noStrike" baseline="0">
                <a:solidFill>
                  <a:srgbClr val="000000"/>
                </a:solidFill>
                <a:latin typeface="Times New Roman"/>
                <a:ea typeface="宋体"/>
                <a:cs typeface="Times New Roman"/>
              </a:rPr>
              <a:t> </a:t>
            </a:r>
            <a:r>
              <a:rPr lang="zh-CN" altLang="en-US" sz="1050" b="0" i="0" u="none" strike="noStrike" baseline="0">
                <a:solidFill>
                  <a:srgbClr val="000000"/>
                </a:solidFill>
                <a:latin typeface="宋体"/>
                <a:ea typeface="宋体"/>
                <a:cs typeface="Times New Roman"/>
              </a:rPr>
              <a:t>　某投资者在20</a:t>
            </a:r>
            <a:r>
              <a:rPr lang="en-US" altLang="zh-CN" sz="1050" b="0" i="0" u="none" strike="noStrike" baseline="0">
                <a:solidFill>
                  <a:srgbClr val="000000"/>
                </a:solidFill>
                <a:latin typeface="宋体"/>
                <a:ea typeface="宋体"/>
                <a:cs typeface="Times New Roman"/>
              </a:rPr>
              <a:t>1</a:t>
            </a:r>
            <a:r>
              <a:rPr lang="zh-CN" altLang="en-US" sz="1050" b="0" i="0" u="none" strike="noStrike" baseline="0">
                <a:solidFill>
                  <a:srgbClr val="000000"/>
                </a:solidFill>
                <a:latin typeface="宋体"/>
                <a:ea typeface="宋体"/>
                <a:cs typeface="Times New Roman"/>
              </a:rPr>
              <a:t>2年年初以</a:t>
            </a:r>
            <a:r>
              <a:rPr lang="en-US" altLang="zh-CN" sz="1050" b="0" i="0" u="none" strike="noStrike" baseline="0">
                <a:solidFill>
                  <a:srgbClr val="000000"/>
                </a:solidFill>
                <a:latin typeface="宋体"/>
                <a:ea typeface="宋体"/>
                <a:cs typeface="Times New Roman"/>
              </a:rPr>
              <a:t>30</a:t>
            </a:r>
            <a:r>
              <a:rPr lang="zh-CN" altLang="en-US" sz="1050" b="0" i="0" u="none" strike="noStrike" baseline="0">
                <a:solidFill>
                  <a:srgbClr val="000000"/>
                </a:solidFill>
                <a:latin typeface="宋体"/>
                <a:ea typeface="宋体"/>
                <a:cs typeface="Times New Roman"/>
              </a:rPr>
              <a:t>0万的总价购买了一处房产,首付</a:t>
            </a:r>
            <a:r>
              <a:rPr lang="en-US" altLang="zh-CN" sz="1050" b="0" i="0" u="none" strike="noStrike" baseline="0">
                <a:solidFill>
                  <a:srgbClr val="000000"/>
                </a:solidFill>
                <a:latin typeface="宋体"/>
                <a:ea typeface="宋体"/>
                <a:cs typeface="Times New Roman"/>
              </a:rPr>
              <a:t>9</a:t>
            </a:r>
            <a:r>
              <a:rPr lang="zh-CN" altLang="en-US" sz="1050" b="0" i="0" u="none" strike="noStrike" baseline="0">
                <a:solidFill>
                  <a:srgbClr val="000000"/>
                </a:solidFill>
                <a:latin typeface="宋体"/>
                <a:ea typeface="宋体"/>
                <a:cs typeface="Times New Roman"/>
              </a:rPr>
              <a:t>0万,商业贷款</a:t>
            </a:r>
            <a:r>
              <a:rPr lang="en-US" altLang="zh-CN" sz="1050" b="0" i="0" u="none" strike="noStrike" baseline="0">
                <a:solidFill>
                  <a:srgbClr val="000000"/>
                </a:solidFill>
                <a:latin typeface="宋体"/>
                <a:ea typeface="宋体"/>
                <a:cs typeface="Times New Roman"/>
              </a:rPr>
              <a:t>21</a:t>
            </a:r>
            <a:r>
              <a:rPr lang="zh-CN" altLang="en-US" sz="1050" b="0" i="0" u="none" strike="noStrike" baseline="0">
                <a:solidFill>
                  <a:srgbClr val="000000"/>
                </a:solidFill>
                <a:latin typeface="宋体"/>
                <a:ea typeface="宋体"/>
                <a:cs typeface="Times New Roman"/>
              </a:rPr>
              <a:t>0万,贷款年限10年（至20</a:t>
            </a:r>
            <a:r>
              <a:rPr lang="en-US" altLang="zh-CN" sz="1050" b="0" i="0" u="none" strike="noStrike" baseline="0">
                <a:solidFill>
                  <a:srgbClr val="000000"/>
                </a:solidFill>
                <a:latin typeface="宋体"/>
                <a:ea typeface="宋体"/>
                <a:cs typeface="Times New Roman"/>
              </a:rPr>
              <a:t>2</a:t>
            </a:r>
            <a:r>
              <a:rPr lang="zh-CN" altLang="en-US" sz="1050" b="0" i="0" u="none" strike="noStrike" baseline="0">
                <a:solidFill>
                  <a:srgbClr val="000000"/>
                </a:solidFill>
                <a:latin typeface="宋体"/>
                <a:ea typeface="宋体"/>
                <a:cs typeface="Times New Roman"/>
              </a:rPr>
              <a:t>1年末）,按月等额还款,月贷款利率为0.4875%。试按如下各自要求求解：</a:t>
            </a:r>
          </a:p>
          <a:p>
            <a:pPr algn="l" rtl="0">
              <a:lnSpc>
                <a:spcPts val="1200"/>
              </a:lnSpc>
              <a:defRPr sz="1000"/>
            </a:pPr>
            <a:r>
              <a:rPr lang="zh-CN" altLang="en-US" sz="1050" b="0" i="0" u="none" strike="noStrike" baseline="0">
                <a:solidFill>
                  <a:srgbClr val="000000"/>
                </a:solidFill>
                <a:latin typeface="宋体"/>
                <a:ea typeface="宋体"/>
                <a:cs typeface="Times New Roman"/>
              </a:rPr>
              <a:t>1</a:t>
            </a:r>
            <a:r>
              <a:rPr lang="en-US" altLang="zh-CN" sz="1050" b="0" i="0" u="none" strike="noStrike" baseline="0">
                <a:solidFill>
                  <a:srgbClr val="000000"/>
                </a:solidFill>
                <a:latin typeface="宋体"/>
                <a:ea typeface="宋体"/>
                <a:cs typeface="Times New Roman"/>
              </a:rPr>
              <a:t>.</a:t>
            </a:r>
            <a:r>
              <a:rPr lang="zh-CN" altLang="en-US" sz="1050" b="0" i="0" u="none" strike="noStrike" baseline="0">
                <a:solidFill>
                  <a:srgbClr val="000000"/>
                </a:solidFill>
                <a:latin typeface="宋体"/>
                <a:ea typeface="宋体"/>
                <a:cs typeface="Times New Roman"/>
              </a:rPr>
              <a:t>计算每月等额还款额，并制作年度还款报表。报表格式如下：</a:t>
            </a:r>
          </a:p>
          <a:p>
            <a:pPr algn="l" rtl="0">
              <a:lnSpc>
                <a:spcPts val="1200"/>
              </a:lnSpc>
              <a:defRPr sz="1000"/>
            </a:pPr>
            <a:endParaRPr lang="zh-CN" altLang="en-US" sz="1050" b="0" i="0" u="none" strike="noStrike" baseline="0">
              <a:solidFill>
                <a:srgbClr val="000000"/>
              </a:solidFill>
              <a:latin typeface="宋体"/>
              <a:ea typeface="宋体"/>
              <a:cs typeface="Times New Roman"/>
            </a:endParaRPr>
          </a:p>
          <a:p>
            <a:pPr algn="l" rtl="0">
              <a:lnSpc>
                <a:spcPts val="1200"/>
              </a:lnSpc>
              <a:defRPr sz="1000"/>
            </a:pPr>
            <a:endParaRPr lang="zh-CN" altLang="en-US" sz="1050" b="0" i="0" u="none" strike="noStrike" baseline="0">
              <a:solidFill>
                <a:srgbClr val="000000"/>
              </a:solidFill>
              <a:latin typeface="宋体"/>
              <a:ea typeface="宋体"/>
              <a:cs typeface="Times New Roman"/>
            </a:endParaRPr>
          </a:p>
          <a:p>
            <a:pPr algn="l" rtl="0">
              <a:lnSpc>
                <a:spcPts val="1200"/>
              </a:lnSpc>
              <a:defRPr sz="1000"/>
            </a:pPr>
            <a:endParaRPr lang="zh-CN" altLang="en-US" sz="1050" b="0" i="0" u="none" strike="noStrike" baseline="0">
              <a:solidFill>
                <a:srgbClr val="000000"/>
              </a:solidFill>
              <a:latin typeface="宋体"/>
              <a:ea typeface="宋体"/>
              <a:cs typeface="Times New Roman"/>
            </a:endParaRPr>
          </a:p>
          <a:p>
            <a:pPr algn="l" rtl="0">
              <a:lnSpc>
                <a:spcPts val="1200"/>
              </a:lnSpc>
              <a:defRPr sz="1000"/>
            </a:pPr>
            <a:endParaRPr lang="en-US" altLang="zh-CN" sz="1050" b="0" i="0" u="none" strike="noStrike" baseline="0">
              <a:solidFill>
                <a:srgbClr val="000000"/>
              </a:solidFill>
              <a:latin typeface="宋体"/>
              <a:ea typeface="宋体"/>
              <a:cs typeface="Times New Roman"/>
            </a:endParaRPr>
          </a:p>
          <a:p>
            <a:pPr algn="l" rtl="0">
              <a:lnSpc>
                <a:spcPts val="1200"/>
              </a:lnSpc>
              <a:defRPr sz="1000"/>
            </a:pPr>
            <a:endParaRPr lang="en-US" altLang="zh-CN" sz="1050" b="0" i="0" u="none" strike="noStrike" baseline="0">
              <a:solidFill>
                <a:srgbClr val="000000"/>
              </a:solidFill>
              <a:latin typeface="宋体"/>
              <a:ea typeface="宋体"/>
              <a:cs typeface="Times New Roman"/>
            </a:endParaRPr>
          </a:p>
          <a:p>
            <a:pPr algn="l" rtl="0">
              <a:lnSpc>
                <a:spcPts val="1200"/>
              </a:lnSpc>
              <a:defRPr sz="1000"/>
            </a:pPr>
            <a:endParaRPr lang="en-US" altLang="zh-CN" sz="1050" b="0" i="0" u="none" strike="noStrike" baseline="0">
              <a:solidFill>
                <a:srgbClr val="000000"/>
              </a:solidFill>
              <a:latin typeface="宋体"/>
              <a:ea typeface="宋体"/>
              <a:cs typeface="Times New Roman"/>
            </a:endParaRPr>
          </a:p>
          <a:p>
            <a:pPr algn="l" rtl="0">
              <a:lnSpc>
                <a:spcPts val="1200"/>
              </a:lnSpc>
              <a:defRPr sz="1000"/>
            </a:pPr>
            <a:endParaRPr lang="zh-CN" altLang="en-US" sz="1050" b="0" i="0" u="none" strike="noStrike" baseline="0">
              <a:solidFill>
                <a:srgbClr val="000000"/>
              </a:solidFill>
              <a:latin typeface="宋体"/>
              <a:ea typeface="宋体"/>
              <a:cs typeface="Times New Roman"/>
            </a:endParaRPr>
          </a:p>
          <a:p>
            <a:pPr algn="l" rtl="0">
              <a:lnSpc>
                <a:spcPts val="1200"/>
              </a:lnSpc>
              <a:defRPr sz="1000"/>
            </a:pPr>
            <a:endParaRPr lang="zh-CN" altLang="en-US" sz="1050" b="0" i="0" u="none" strike="noStrike" baseline="0">
              <a:solidFill>
                <a:srgbClr val="000000"/>
              </a:solidFill>
              <a:latin typeface="宋体"/>
              <a:ea typeface="宋体"/>
              <a:cs typeface="Times New Roman"/>
            </a:endParaRPr>
          </a:p>
          <a:p>
            <a:pPr algn="l" rtl="0">
              <a:lnSpc>
                <a:spcPts val="1200"/>
              </a:lnSpc>
              <a:defRPr sz="1000"/>
            </a:pPr>
            <a:endParaRPr lang="zh-CN" altLang="en-US" sz="1050" b="0" i="0" u="none" strike="noStrike" baseline="0">
              <a:solidFill>
                <a:srgbClr val="000000"/>
              </a:solidFill>
              <a:latin typeface="宋体"/>
              <a:ea typeface="宋体"/>
              <a:cs typeface="Times New Roman"/>
            </a:endParaRPr>
          </a:p>
          <a:p>
            <a:pPr algn="l" rtl="0">
              <a:lnSpc>
                <a:spcPts val="1200"/>
              </a:lnSpc>
              <a:defRPr sz="1000"/>
            </a:pPr>
            <a:endParaRPr lang="zh-CN" altLang="en-US" sz="1050" b="0" i="0" u="none" strike="noStrike" baseline="0">
              <a:solidFill>
                <a:srgbClr val="000000"/>
              </a:solidFill>
              <a:latin typeface="宋体"/>
              <a:ea typeface="宋体"/>
              <a:cs typeface="Times New Roman"/>
            </a:endParaRPr>
          </a:p>
          <a:p>
            <a:pPr algn="l" rtl="0">
              <a:lnSpc>
                <a:spcPts val="1200"/>
              </a:lnSpc>
              <a:defRPr sz="1000"/>
            </a:pPr>
            <a:endParaRPr lang="zh-CN" altLang="en-US" sz="1050" b="0" i="0" u="none" strike="noStrike" baseline="0">
              <a:solidFill>
                <a:srgbClr val="000000"/>
              </a:solidFill>
              <a:latin typeface="宋体"/>
              <a:ea typeface="宋体"/>
              <a:cs typeface="Times New Roman"/>
            </a:endParaRPr>
          </a:p>
          <a:p>
            <a:pPr algn="l" rtl="0">
              <a:lnSpc>
                <a:spcPts val="1200"/>
              </a:lnSpc>
              <a:defRPr sz="1000"/>
            </a:pPr>
            <a:endParaRPr lang="zh-CN" altLang="en-US" sz="1050" b="0" i="0" u="none" strike="noStrike" baseline="0">
              <a:solidFill>
                <a:srgbClr val="000000"/>
              </a:solidFill>
              <a:latin typeface="宋体"/>
              <a:ea typeface="宋体"/>
              <a:cs typeface="Times New Roman"/>
            </a:endParaRPr>
          </a:p>
          <a:p>
            <a:pPr algn="l" rtl="0">
              <a:lnSpc>
                <a:spcPts val="1200"/>
              </a:lnSpc>
              <a:defRPr sz="1000"/>
            </a:pPr>
            <a:endParaRPr lang="zh-CN" altLang="en-US" sz="1050" b="0" i="0" u="none" strike="noStrike" baseline="0">
              <a:solidFill>
                <a:srgbClr val="000000"/>
              </a:solidFill>
              <a:latin typeface="宋体"/>
              <a:ea typeface="宋体"/>
              <a:cs typeface="Times New Roman"/>
            </a:endParaRPr>
          </a:p>
          <a:p>
            <a:pPr algn="l" rtl="0">
              <a:lnSpc>
                <a:spcPts val="1200"/>
              </a:lnSpc>
              <a:defRPr sz="1000"/>
            </a:pPr>
            <a:r>
              <a:rPr lang="zh-CN" altLang="en-US" sz="1050" b="0" i="0" u="none" strike="noStrike" baseline="0">
                <a:solidFill>
                  <a:srgbClr val="000000"/>
                </a:solidFill>
                <a:latin typeface="宋体"/>
                <a:ea typeface="宋体"/>
                <a:cs typeface="Times New Roman"/>
              </a:rPr>
              <a:t>2</a:t>
            </a:r>
            <a:r>
              <a:rPr lang="en-US" altLang="zh-CN" sz="1050" b="0" i="0" u="none" strike="noStrike" baseline="0">
                <a:solidFill>
                  <a:srgbClr val="000000"/>
                </a:solidFill>
                <a:latin typeface="宋体"/>
                <a:ea typeface="宋体"/>
                <a:cs typeface="Times New Roman"/>
              </a:rPr>
              <a:t>.</a:t>
            </a:r>
            <a:r>
              <a:rPr lang="zh-CN" altLang="en-US" sz="1050" b="0" i="0" u="none" strike="noStrike" baseline="0">
                <a:solidFill>
                  <a:srgbClr val="000000"/>
                </a:solidFill>
                <a:latin typeface="宋体"/>
                <a:ea typeface="宋体"/>
                <a:cs typeface="Times New Roman"/>
              </a:rPr>
              <a:t>如果准备在20</a:t>
            </a:r>
            <a:r>
              <a:rPr lang="en-US" altLang="zh-CN" sz="1050" b="0" i="0" u="none" strike="noStrike" baseline="0">
                <a:solidFill>
                  <a:srgbClr val="000000"/>
                </a:solidFill>
                <a:latin typeface="宋体"/>
                <a:ea typeface="宋体"/>
                <a:cs typeface="Times New Roman"/>
              </a:rPr>
              <a:t>1</a:t>
            </a:r>
            <a:r>
              <a:rPr lang="zh-CN" altLang="en-US" sz="1050" b="0" i="0" u="none" strike="noStrike" baseline="0">
                <a:solidFill>
                  <a:srgbClr val="000000"/>
                </a:solidFill>
                <a:latin typeface="宋体"/>
                <a:ea typeface="宋体"/>
                <a:cs typeface="Times New Roman"/>
              </a:rPr>
              <a:t>6年６月底一次性提前归还全部欠款，应该偿还多少金额；</a:t>
            </a:r>
          </a:p>
          <a:p>
            <a:pPr algn="l" rtl="0">
              <a:lnSpc>
                <a:spcPts val="1200"/>
              </a:lnSpc>
              <a:defRPr sz="1000"/>
            </a:pPr>
            <a:r>
              <a:rPr lang="zh-CN" altLang="en-US" sz="1050" b="0" i="0" u="none" strike="noStrike" baseline="0">
                <a:solidFill>
                  <a:srgbClr val="000000"/>
                </a:solidFill>
                <a:latin typeface="宋体"/>
                <a:ea typeface="宋体"/>
                <a:cs typeface="Times New Roman"/>
              </a:rPr>
              <a:t>3</a:t>
            </a:r>
            <a:r>
              <a:rPr lang="en-US" altLang="zh-CN" sz="1050" b="0" i="0" u="none" strike="noStrike" baseline="0">
                <a:solidFill>
                  <a:srgbClr val="000000"/>
                </a:solidFill>
                <a:latin typeface="宋体"/>
                <a:ea typeface="宋体"/>
                <a:cs typeface="Times New Roman"/>
              </a:rPr>
              <a:t>.</a:t>
            </a:r>
            <a:r>
              <a:rPr lang="zh-CN" altLang="en-US" sz="1050" b="0" i="0" u="none" strike="noStrike" baseline="0">
                <a:solidFill>
                  <a:srgbClr val="000000"/>
                </a:solidFill>
                <a:latin typeface="宋体"/>
                <a:ea typeface="宋体"/>
                <a:cs typeface="Times New Roman"/>
              </a:rPr>
              <a:t>如果从20</a:t>
            </a:r>
            <a:r>
              <a:rPr lang="en-US" altLang="zh-CN" sz="1050" b="0" i="0" u="none" strike="noStrike" baseline="0">
                <a:solidFill>
                  <a:srgbClr val="000000"/>
                </a:solidFill>
                <a:latin typeface="宋体"/>
                <a:ea typeface="宋体"/>
                <a:cs typeface="Times New Roman"/>
              </a:rPr>
              <a:t>1</a:t>
            </a:r>
            <a:r>
              <a:rPr lang="zh-CN" altLang="en-US" sz="1050" b="0" i="0" u="none" strike="noStrike" baseline="0">
                <a:solidFill>
                  <a:srgbClr val="000000"/>
                </a:solidFill>
                <a:latin typeface="宋体"/>
                <a:ea typeface="宋体"/>
                <a:cs typeface="Times New Roman"/>
              </a:rPr>
              <a:t>7年开始调整月贷款利率为0.５%，那么每月的还款额调整为多少；</a:t>
            </a:r>
          </a:p>
          <a:p>
            <a:pPr algn="l" rtl="0">
              <a:lnSpc>
                <a:spcPts val="1200"/>
              </a:lnSpc>
              <a:defRPr sz="1000"/>
            </a:pPr>
            <a:r>
              <a:rPr lang="en-US" altLang="zh-CN" sz="1050" b="0" i="0" u="none" strike="noStrike" baseline="0">
                <a:solidFill>
                  <a:srgbClr val="000000"/>
                </a:solidFill>
                <a:latin typeface="宋体"/>
                <a:ea typeface="宋体"/>
                <a:cs typeface="Times New Roman"/>
              </a:rPr>
              <a:t>4.</a:t>
            </a:r>
            <a:r>
              <a:rPr lang="zh-CN" altLang="en-US" sz="1050" b="0" i="0" u="none" strike="noStrike" baseline="0">
                <a:solidFill>
                  <a:srgbClr val="000000"/>
                </a:solidFill>
                <a:latin typeface="宋体"/>
                <a:ea typeface="宋体"/>
                <a:cs typeface="Times New Roman"/>
              </a:rPr>
              <a:t>如果房产出租每月还有1500元的租金收入，且在20</a:t>
            </a:r>
            <a:r>
              <a:rPr lang="en-US" altLang="zh-CN" sz="1050" b="0" i="0" u="none" strike="noStrike" baseline="0">
                <a:solidFill>
                  <a:srgbClr val="000000"/>
                </a:solidFill>
                <a:latin typeface="宋体"/>
                <a:ea typeface="宋体"/>
                <a:cs typeface="Times New Roman"/>
              </a:rPr>
              <a:t>2</a:t>
            </a:r>
            <a:r>
              <a:rPr lang="zh-CN" altLang="en-US" sz="1050" b="0" i="0" u="none" strike="noStrike" baseline="0">
                <a:solidFill>
                  <a:srgbClr val="000000"/>
                </a:solidFill>
                <a:latin typeface="宋体"/>
                <a:ea typeface="宋体"/>
                <a:cs typeface="Times New Roman"/>
              </a:rPr>
              <a:t>1年末能以</a:t>
            </a:r>
            <a:r>
              <a:rPr lang="en-US" altLang="zh-CN" sz="1050" b="0" i="0" u="none" strike="noStrike" baseline="0">
                <a:solidFill>
                  <a:srgbClr val="000000"/>
                </a:solidFill>
                <a:latin typeface="宋体"/>
                <a:ea typeface="宋体"/>
                <a:cs typeface="Times New Roman"/>
              </a:rPr>
              <a:t>4</a:t>
            </a:r>
            <a:r>
              <a:rPr lang="zh-CN" altLang="en-US" sz="1050" b="0" i="0" u="none" strike="noStrike" baseline="0">
                <a:solidFill>
                  <a:srgbClr val="000000"/>
                </a:solidFill>
                <a:latin typeface="宋体"/>
                <a:ea typeface="宋体"/>
                <a:cs typeface="Times New Roman"/>
              </a:rPr>
              <a:t>50万出售，那么这项房产投资的年内部报酬率是多少？</a:t>
            </a:r>
            <a:endParaRPr lang="zh-CN" altLang="en-US" sz="1050" b="0" i="0" u="none" strike="noStrike" baseline="0">
              <a:solidFill>
                <a:srgbClr val="000000"/>
              </a:solidFill>
              <a:latin typeface="宋体"/>
              <a:ea typeface="宋体"/>
            </a:endParaRPr>
          </a:p>
        </xdr:txBody>
      </xdr:sp>
      <xdr:pic>
        <xdr:nvPicPr>
          <xdr:cNvPr id="5" name="图片 4">
            <a:extLst>
              <a:ext uri="{FF2B5EF4-FFF2-40B4-BE49-F238E27FC236}">
                <a16:creationId xmlns:a16="http://schemas.microsoft.com/office/drawing/2014/main" id="{00000000-0008-0000-07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33713" y="5005044"/>
            <a:ext cx="3667125" cy="2171699"/>
          </a:xfrm>
          <a:prstGeom prst="rect">
            <a:avLst/>
          </a:prstGeom>
          <a:solidFill>
            <a:schemeClr val="bg1"/>
          </a:solidFill>
        </xdr:spPr>
      </xdr:pic>
    </xdr:grpSp>
    <xdr:clientData/>
  </xdr:twoCellAnchor>
</xdr:wsDr>
</file>

<file path=xl/drawings/drawing7.xml><?xml version="1.0" encoding="utf-8"?>
<xdr:wsDr xmlns:xdr="http://schemas.openxmlformats.org/drawingml/2006/spreadsheetDrawing" xmlns:a="http://schemas.openxmlformats.org/drawingml/2006/main">
  <xdr:twoCellAnchor>
    <xdr:from>
      <xdr:col>14</xdr:col>
      <xdr:colOff>104775</xdr:colOff>
      <xdr:row>0</xdr:row>
      <xdr:rowOff>19050</xdr:rowOff>
    </xdr:from>
    <xdr:to>
      <xdr:col>24</xdr:col>
      <xdr:colOff>552450</xdr:colOff>
      <xdr:row>110</xdr:row>
      <xdr:rowOff>123825</xdr:rowOff>
    </xdr:to>
    <xdr:sp macro="" textlink="">
      <xdr:nvSpPr>
        <xdr:cNvPr id="2" name="Text Box 2">
          <a:extLst>
            <a:ext uri="{FF2B5EF4-FFF2-40B4-BE49-F238E27FC236}">
              <a16:creationId xmlns:a16="http://schemas.microsoft.com/office/drawing/2014/main" id="{00000000-0008-0000-0800-000002000000}"/>
            </a:ext>
          </a:extLst>
        </xdr:cNvPr>
        <xdr:cNvSpPr txBox="1">
          <a:spLocks noChangeArrowheads="1"/>
        </xdr:cNvSpPr>
      </xdr:nvSpPr>
      <xdr:spPr bwMode="auto">
        <a:xfrm>
          <a:off x="6810375" y="19050"/>
          <a:ext cx="5257800" cy="3238500"/>
        </a:xfrm>
        <a:prstGeom prst="rect">
          <a:avLst/>
        </a:prstGeom>
        <a:solidFill>
          <a:schemeClr val="accent5">
            <a:lumMod val="40000"/>
            <a:lumOff val="60000"/>
          </a:schemeClr>
        </a:solidFill>
        <a:ln w="9525">
          <a:solidFill>
            <a:schemeClr val="bg1">
              <a:lumMod val="75000"/>
            </a:schemeClr>
          </a:solidFill>
          <a:miter lim="800000"/>
          <a:headEnd/>
          <a:tailEnd/>
        </a:ln>
      </xdr:spPr>
      <xdr:txBody>
        <a:bodyPr vertOverflow="clip" wrap="square" lIns="72000" tIns="46800" rIns="90000" bIns="46800" anchor="t" upright="1"/>
        <a:lstStyle/>
        <a:p>
          <a:r>
            <a:rPr lang="zh-CN" altLang="en-US" sz="1100" b="1" i="0" u="none" strike="noStrike" baseline="0">
              <a:solidFill>
                <a:srgbClr val="000000"/>
              </a:solidFill>
              <a:latin typeface="宋体"/>
              <a:ea typeface="宋体"/>
            </a:rPr>
            <a:t>第</a:t>
          </a:r>
          <a:r>
            <a:rPr lang="en-US" altLang="zh-CN" sz="1100" b="1" i="0" u="none" strike="noStrike" baseline="0">
              <a:solidFill>
                <a:srgbClr val="000000"/>
              </a:solidFill>
              <a:latin typeface="宋体"/>
              <a:ea typeface="宋体"/>
            </a:rPr>
            <a:t>7</a:t>
          </a:r>
          <a:r>
            <a:rPr lang="zh-CN" altLang="en-US" sz="1100" b="1" i="0" u="none" strike="noStrike" baseline="0">
              <a:solidFill>
                <a:srgbClr val="000000"/>
              </a:solidFill>
              <a:latin typeface="宋体"/>
              <a:ea typeface="宋体"/>
            </a:rPr>
            <a:t>题</a:t>
          </a:r>
          <a:r>
            <a:rPr lang="zh-CN" altLang="en-US" sz="1100" b="0" i="0" u="none" strike="noStrike" baseline="0">
              <a:solidFill>
                <a:srgbClr val="000000"/>
              </a:solidFill>
              <a:latin typeface="宋体"/>
              <a:ea typeface="宋体"/>
            </a:rPr>
            <a:t>  </a:t>
          </a:r>
          <a:r>
            <a:rPr lang="zh-CN" altLang="zh-CN" sz="1100">
              <a:effectLst/>
              <a:latin typeface="+mn-lt"/>
              <a:ea typeface="+mn-ea"/>
              <a:cs typeface="+mn-cs"/>
            </a:rPr>
            <a:t>一家小便利店新引进一种家庭快餐。市场对这种快餐的日需求量为最小</a:t>
          </a:r>
          <a:r>
            <a:rPr lang="en-US" altLang="zh-CN" sz="1100">
              <a:effectLst/>
              <a:latin typeface="+mn-lt"/>
              <a:ea typeface="+mn-ea"/>
              <a:cs typeface="+mn-cs"/>
            </a:rPr>
            <a:t>65</a:t>
          </a:r>
          <a:r>
            <a:rPr lang="zh-CN" altLang="zh-CN" sz="1100">
              <a:effectLst/>
              <a:latin typeface="+mn-lt"/>
              <a:ea typeface="+mn-ea"/>
              <a:cs typeface="+mn-cs"/>
            </a:rPr>
            <a:t>，最大</a:t>
          </a:r>
          <a:r>
            <a:rPr lang="en-US" altLang="zh-CN" sz="1100">
              <a:effectLst/>
              <a:latin typeface="+mn-lt"/>
              <a:ea typeface="+mn-ea"/>
              <a:cs typeface="+mn-cs"/>
            </a:rPr>
            <a:t>95</a:t>
          </a:r>
          <a:r>
            <a:rPr lang="zh-CN" altLang="zh-CN" sz="1100">
              <a:effectLst/>
              <a:latin typeface="+mn-lt"/>
              <a:ea typeface="+mn-ea"/>
              <a:cs typeface="+mn-cs"/>
            </a:rPr>
            <a:t>的均匀分布随机变量（取整数值）。供应商供货是以箱为单位，每箱</a:t>
          </a:r>
          <a:r>
            <a:rPr lang="en-US" altLang="zh-CN" sz="1100">
              <a:effectLst/>
              <a:latin typeface="+mn-lt"/>
              <a:ea typeface="+mn-ea"/>
              <a:cs typeface="+mn-cs"/>
            </a:rPr>
            <a:t>5</a:t>
          </a:r>
          <a:r>
            <a:rPr lang="zh-CN" altLang="zh-CN" sz="1100">
              <a:effectLst/>
              <a:latin typeface="+mn-lt"/>
              <a:ea typeface="+mn-ea"/>
              <a:cs typeface="+mn-cs"/>
            </a:rPr>
            <a:t>份，采购价为</a:t>
          </a:r>
          <a:r>
            <a:rPr lang="en-US" altLang="zh-CN" sz="1100">
              <a:effectLst/>
              <a:latin typeface="+mn-lt"/>
              <a:ea typeface="+mn-ea"/>
              <a:cs typeface="+mn-cs"/>
            </a:rPr>
            <a:t>80</a:t>
          </a:r>
          <a:r>
            <a:rPr lang="zh-CN" altLang="zh-CN" sz="1100">
              <a:effectLst/>
              <a:latin typeface="+mn-lt"/>
              <a:ea typeface="+mn-ea"/>
              <a:cs typeface="+mn-cs"/>
            </a:rPr>
            <a:t>元</a:t>
          </a:r>
          <a:r>
            <a:rPr lang="en-US" altLang="zh-CN" sz="1100">
              <a:effectLst/>
              <a:latin typeface="+mn-lt"/>
              <a:ea typeface="+mn-ea"/>
              <a:cs typeface="+mn-cs"/>
            </a:rPr>
            <a:t>/</a:t>
          </a:r>
          <a:r>
            <a:rPr lang="zh-CN" altLang="zh-CN" sz="1100">
              <a:effectLst/>
              <a:latin typeface="+mn-lt"/>
              <a:ea typeface="+mn-ea"/>
              <a:cs typeface="+mn-cs"/>
            </a:rPr>
            <a:t>箱。该产品的正常售价为</a:t>
          </a:r>
          <a:r>
            <a:rPr lang="en-US" altLang="zh-CN" sz="1100">
              <a:effectLst/>
              <a:latin typeface="+mn-lt"/>
              <a:ea typeface="+mn-ea"/>
              <a:cs typeface="+mn-cs"/>
            </a:rPr>
            <a:t>30</a:t>
          </a:r>
          <a:r>
            <a:rPr lang="zh-CN" altLang="zh-CN" sz="1100">
              <a:effectLst/>
              <a:latin typeface="+mn-lt"/>
              <a:ea typeface="+mn-ea"/>
              <a:cs typeface="+mn-cs"/>
            </a:rPr>
            <a:t>元</a:t>
          </a:r>
          <a:r>
            <a:rPr lang="en-US" altLang="zh-CN" sz="1100">
              <a:effectLst/>
              <a:latin typeface="+mn-lt"/>
              <a:ea typeface="+mn-ea"/>
              <a:cs typeface="+mn-cs"/>
            </a:rPr>
            <a:t>/</a:t>
          </a:r>
          <a:r>
            <a:rPr lang="zh-CN" altLang="zh-CN" sz="1100">
              <a:effectLst/>
              <a:latin typeface="+mn-lt"/>
              <a:ea typeface="+mn-ea"/>
              <a:cs typeface="+mn-cs"/>
            </a:rPr>
            <a:t>份。每天晚上关门后清点库存，发出订单，第二天一早开门前到货。如订货不足，则失去获利机会；如有剩余，第二天只能半价出售（该折扣价不影响消费者需求，但购买者通常先选择削价的商品，因此不必考虑第二天仍卖不出的情况）。店长的订货策略是每天补货，以保证每天开门时的初始库存尽可能接近一个固定的初始库存基准值。请建立一个模拟模型，要求：</a:t>
          </a:r>
        </a:p>
        <a:p>
          <a:r>
            <a:rPr lang="en-US" altLang="zh-CN" sz="1100">
              <a:effectLst/>
              <a:latin typeface="+mn-lt"/>
              <a:ea typeface="+mn-ea"/>
              <a:cs typeface="+mn-cs"/>
            </a:rPr>
            <a:t>1. </a:t>
          </a:r>
          <a:r>
            <a:rPr lang="zh-CN" altLang="zh-CN" sz="1100">
              <a:effectLst/>
              <a:latin typeface="+mn-lt"/>
              <a:ea typeface="+mn-ea"/>
              <a:cs typeface="+mn-cs"/>
            </a:rPr>
            <a:t>每日初始库存基准定为</a:t>
          </a:r>
          <a:r>
            <a:rPr lang="en-US" altLang="zh-CN" sz="1100">
              <a:effectLst/>
              <a:latin typeface="+mn-lt"/>
              <a:ea typeface="+mn-ea"/>
              <a:cs typeface="+mn-cs"/>
            </a:rPr>
            <a:t>90</a:t>
          </a:r>
          <a:r>
            <a:rPr lang="zh-CN" altLang="zh-CN" sz="1100">
              <a:effectLst/>
              <a:latin typeface="+mn-lt"/>
              <a:ea typeface="+mn-ea"/>
              <a:cs typeface="+mn-cs"/>
            </a:rPr>
            <a:t>份时，模拟该便利店一周七天的订货、销售和库存情况，计算出一周的总订货量、原价销量和打折销量；</a:t>
          </a:r>
        </a:p>
        <a:p>
          <a:r>
            <a:rPr lang="en-US" altLang="zh-CN" sz="1100">
              <a:effectLst/>
              <a:latin typeface="+mn-lt"/>
              <a:ea typeface="+mn-ea"/>
              <a:cs typeface="+mn-cs"/>
            </a:rPr>
            <a:t>2.</a:t>
          </a:r>
          <a:r>
            <a:rPr lang="zh-CN" altLang="zh-CN" sz="1100">
              <a:effectLst/>
              <a:latin typeface="+mn-lt"/>
              <a:ea typeface="+mn-ea"/>
              <a:cs typeface="+mn-cs"/>
            </a:rPr>
            <a:t>计算出一周的订货成本、销售收益和利润；</a:t>
          </a:r>
        </a:p>
        <a:p>
          <a:r>
            <a:rPr lang="en-US" altLang="zh-CN" sz="1100">
              <a:effectLst/>
              <a:latin typeface="+mn-lt"/>
              <a:ea typeface="+mn-ea"/>
              <a:cs typeface="+mn-cs"/>
            </a:rPr>
            <a:t>3.</a:t>
          </a:r>
          <a:r>
            <a:rPr lang="zh-CN" altLang="zh-CN" sz="1100">
              <a:effectLst/>
              <a:latin typeface="+mn-lt"/>
              <a:ea typeface="+mn-ea"/>
              <a:cs typeface="+mn-cs"/>
            </a:rPr>
            <a:t>进行</a:t>
          </a:r>
          <a:r>
            <a:rPr lang="en-US" altLang="zh-CN" sz="1100">
              <a:effectLst/>
              <a:latin typeface="+mn-lt"/>
              <a:ea typeface="+mn-ea"/>
              <a:cs typeface="+mn-cs"/>
            </a:rPr>
            <a:t>100</a:t>
          </a:r>
          <a:r>
            <a:rPr lang="zh-CN" altLang="zh-CN" sz="1100">
              <a:effectLst/>
              <a:latin typeface="+mn-lt"/>
              <a:ea typeface="+mn-ea"/>
              <a:cs typeface="+mn-cs"/>
            </a:rPr>
            <a:t>次试验，观察每日初始库存基准值分别为</a:t>
          </a:r>
          <a:r>
            <a:rPr lang="en-US" altLang="zh-CN" sz="1100">
              <a:effectLst/>
              <a:latin typeface="+mn-lt"/>
              <a:ea typeface="+mn-ea"/>
              <a:cs typeface="+mn-cs"/>
            </a:rPr>
            <a:t>50</a:t>
          </a:r>
          <a:r>
            <a:rPr lang="zh-CN" altLang="zh-CN" sz="1100">
              <a:effectLst/>
              <a:latin typeface="+mn-lt"/>
              <a:ea typeface="+mn-ea"/>
              <a:cs typeface="+mn-cs"/>
            </a:rPr>
            <a:t>、</a:t>
          </a:r>
          <a:r>
            <a:rPr lang="en-US" altLang="zh-CN" sz="1100">
              <a:effectLst/>
              <a:latin typeface="+mn-lt"/>
              <a:ea typeface="+mn-ea"/>
              <a:cs typeface="+mn-cs"/>
            </a:rPr>
            <a:t>60</a:t>
          </a:r>
          <a:r>
            <a:rPr lang="zh-CN" altLang="zh-CN" sz="1100">
              <a:effectLst/>
              <a:latin typeface="+mn-lt"/>
              <a:ea typeface="+mn-ea"/>
              <a:cs typeface="+mn-cs"/>
            </a:rPr>
            <a:t>、</a:t>
          </a:r>
          <a:r>
            <a:rPr lang="en-US" altLang="zh-CN" sz="1100">
              <a:effectLst/>
              <a:latin typeface="+mn-lt"/>
              <a:ea typeface="+mn-ea"/>
              <a:cs typeface="+mn-cs"/>
            </a:rPr>
            <a:t>70</a:t>
          </a:r>
          <a:r>
            <a:rPr lang="zh-CN" altLang="zh-CN" sz="1100">
              <a:effectLst/>
              <a:latin typeface="+mn-lt"/>
              <a:ea typeface="+mn-ea"/>
              <a:cs typeface="+mn-cs"/>
            </a:rPr>
            <a:t>、</a:t>
          </a:r>
          <a:r>
            <a:rPr lang="en-US" altLang="zh-CN" sz="1100">
              <a:effectLst/>
              <a:latin typeface="+mn-lt"/>
              <a:ea typeface="+mn-ea"/>
              <a:cs typeface="+mn-cs"/>
            </a:rPr>
            <a:t>80</a:t>
          </a:r>
          <a:r>
            <a:rPr lang="zh-CN" altLang="zh-CN" sz="1100">
              <a:effectLst/>
              <a:latin typeface="+mn-lt"/>
              <a:ea typeface="+mn-ea"/>
              <a:cs typeface="+mn-cs"/>
            </a:rPr>
            <a:t>、</a:t>
          </a:r>
          <a:r>
            <a:rPr lang="en-US" altLang="zh-CN" sz="1100">
              <a:effectLst/>
              <a:latin typeface="+mn-lt"/>
              <a:ea typeface="+mn-ea"/>
              <a:cs typeface="+mn-cs"/>
            </a:rPr>
            <a:t>90</a:t>
          </a:r>
          <a:r>
            <a:rPr lang="zh-CN" altLang="zh-CN" sz="1100">
              <a:effectLst/>
              <a:latin typeface="+mn-lt"/>
              <a:ea typeface="+mn-ea"/>
              <a:cs typeface="+mn-cs"/>
            </a:rPr>
            <a:t>、</a:t>
          </a:r>
          <a:r>
            <a:rPr lang="en-US" altLang="zh-CN" sz="1100">
              <a:effectLst/>
              <a:latin typeface="+mn-lt"/>
              <a:ea typeface="+mn-ea"/>
              <a:cs typeface="+mn-cs"/>
            </a:rPr>
            <a:t>100</a:t>
          </a:r>
          <a:r>
            <a:rPr lang="zh-CN" altLang="zh-CN" sz="1100">
              <a:effectLst/>
              <a:latin typeface="+mn-lt"/>
              <a:ea typeface="+mn-ea"/>
              <a:cs typeface="+mn-cs"/>
            </a:rPr>
            <a:t>、</a:t>
          </a:r>
          <a:r>
            <a:rPr lang="en-US" altLang="zh-CN" sz="1100">
              <a:effectLst/>
              <a:latin typeface="+mn-lt"/>
              <a:ea typeface="+mn-ea"/>
              <a:cs typeface="+mn-cs"/>
            </a:rPr>
            <a:t>110</a:t>
          </a:r>
          <a:r>
            <a:rPr lang="zh-CN" altLang="zh-CN" sz="1100">
              <a:effectLst/>
              <a:latin typeface="+mn-lt"/>
              <a:ea typeface="+mn-ea"/>
              <a:cs typeface="+mn-cs"/>
            </a:rPr>
            <a:t>、</a:t>
          </a:r>
          <a:r>
            <a:rPr lang="en-US" altLang="zh-CN" sz="1100">
              <a:effectLst/>
              <a:latin typeface="+mn-lt"/>
              <a:ea typeface="+mn-ea"/>
              <a:cs typeface="+mn-cs"/>
            </a:rPr>
            <a:t>120</a:t>
          </a:r>
          <a:r>
            <a:rPr lang="zh-CN" altLang="zh-CN" sz="1100">
              <a:effectLst/>
              <a:latin typeface="+mn-lt"/>
              <a:ea typeface="+mn-ea"/>
              <a:cs typeface="+mn-cs"/>
            </a:rPr>
            <a:t>时，该便利店的一周利润平均值的变化情况。</a:t>
          </a:r>
        </a:p>
        <a:p>
          <a:r>
            <a:rPr lang="zh-CN" altLang="zh-CN" sz="1100">
              <a:effectLst/>
              <a:latin typeface="+mn-lt"/>
              <a:ea typeface="+mn-ea"/>
              <a:cs typeface="+mn-cs"/>
            </a:rPr>
            <a:t>（注：因为订货量必须是</a:t>
          </a:r>
          <a:r>
            <a:rPr lang="en-US" altLang="zh-CN" sz="1100">
              <a:effectLst/>
              <a:latin typeface="+mn-lt"/>
              <a:ea typeface="+mn-ea"/>
              <a:cs typeface="+mn-cs"/>
            </a:rPr>
            <a:t>5</a:t>
          </a:r>
          <a:r>
            <a:rPr lang="zh-CN" altLang="zh-CN" sz="1100">
              <a:effectLst/>
              <a:latin typeface="+mn-lt"/>
              <a:ea typeface="+mn-ea"/>
              <a:cs typeface="+mn-cs"/>
            </a:rPr>
            <a:t>的整数倍，每日的实际初始库存量在该基准值附近上下波动。）</a:t>
          </a:r>
        </a:p>
        <a:p>
          <a:pPr algn="l" rtl="0">
            <a:lnSpc>
              <a:spcPts val="1100"/>
            </a:lnSpc>
            <a:defRPr sz="1000"/>
          </a:pPr>
          <a:endParaRPr lang="zh-CN" altLang="en-US" sz="1100" b="0" i="0" u="none" strike="noStrike" baseline="0">
            <a:solidFill>
              <a:srgbClr val="000000"/>
            </a:solidFill>
            <a:latin typeface="宋体"/>
            <a:ea typeface="宋体"/>
          </a:endParaRP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35838;&#31243;/&#36130;&#32463;&#31649;&#29702;&#35745;&#31639;&#26426;&#24212;&#29992;/200502/D&#20989;&#25968;&#32771;&#39064;.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35838;&#31243;/&#36130;&#32463;&#31649;&#29702;&#35745;&#31639;&#26426;&#24212;&#29992;/&#32771;&#35797;&#25104;&#32489;/20050622-0397/&#31572;&#26696;/Set1.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Rawdata/&#31532;3&#31456;.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35838;&#31243;/&#35745;&#31639;&#26426;&#24212;&#29992;/&#32771;&#39064;/2003-1/2002&#31179;&#35745;&#31639;&#26426;&#32771;&#35797;(C)&#31572;&#26696;.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J:\Teaching\2001Fall\&#36741;&#20462;\&#35797;&#39064;&#31572;&#26696;.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TF/Lesson/ComputerApplication/&#25945;&#23398;&#21442;&#32771;&#36164;&#26009;/&#22797;&#20064;&#36164;&#26009;/&#32508;&#21512;&#32451;&#20064;a_j&#21442;&#32771;&#35299;&#31572;/&#32508;&#21512;&#32451;&#20064;D&#21442;&#32771;&#35299;&#31572;.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35745;&#31639;&#26426;&#24212;&#29992;/2007-2008&#23398;&#24180;/&#37325;&#20462;&#29677;&#32771;&#35797;&#39064;&#30446;/&#35745;&#31639;&#26426;&#24212;&#29992;&#31572;&#26696;2007-2008-1.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2003_2004_2&#32771;&#35797;&#35797;&#39064;&#31532;2&#31295;/2003-2004&#31532;2&#23398;&#26399;&#36130;&#22823;&#35745;&#31639;&#26426;&#24212;&#29992;&#35797;&#39064;/2004-06&#36879;&#35270;&#34920;&#19982;D&#20989;&#25968;&#32771;&#39064;.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lgl/yy2/&#32771;&#39064;/2001-07&#32771;&#39064;/Exam1/Exam1.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35745;&#31639;&#26426;&#24212;&#29992;/01-02(1)/2001&#31179;&#35745;&#31639;&#26426;&#24212;&#29992;&#35838;&#31243;&#32771;&#35797;&#39064;A&#31572;&#26696;&#24102;&#35780;&#20998;&#32454;&#21017;.xls"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Desktop/&#31532;16&#22871;&#27169;&#25311;&#35797;&#21367;3&#12289;4.xlsx"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file:///C:\&#35838;&#31243;\&#36130;&#32463;&#31649;&#29702;&#35745;&#31639;&#26426;&#24212;&#29992;\200502\D&#20989;&#25968;&#32771;&#39064;.xls"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file:///C:\&#35838;&#31243;\&#36130;&#32463;&#31649;&#29702;&#35745;&#31639;&#26426;&#24212;&#29992;\&#32771;&#35797;&#25104;&#32489;\20050622-0397\&#31572;&#26696;\Set1.xls"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file:///C:\Rawdata\&#31532;3&#31456;.xls" TargetMode="External"/></Relationships>
</file>

<file path=xl/externalLinks/_rels/externalLink15.xml.rels><?xml version="1.0" encoding="UTF-8" standalone="yes"?>
<Relationships xmlns="http://schemas.openxmlformats.org/package/2006/relationships"><Relationship Id="rId1" Type="http://schemas.openxmlformats.org/officeDocument/2006/relationships/externalLinkPath" Target="file:///C:\&#35838;&#31243;\&#35745;&#31639;&#26426;&#24212;&#29992;\&#32771;&#39064;\2003-1\2002&#31179;&#35745;&#31639;&#26426;&#32771;&#35797;(C)&#31572;&#26696;.xls" TargetMode="External"/></Relationships>
</file>

<file path=xl/externalLinks/_rels/externalLink16.xml.rels><?xml version="1.0" encoding="UTF-8" standalone="yes"?>
<Relationships xmlns="http://schemas.openxmlformats.org/package/2006/relationships"><Relationship Id="rId1" Type="http://schemas.openxmlformats.org/officeDocument/2006/relationships/externalLinkPath" Target="file:///C:\TF\Lesson\ComputerApplication\&#25945;&#23398;&#21442;&#32771;&#36164;&#26009;\&#22797;&#20064;&#36164;&#26009;\&#32508;&#21512;&#32451;&#20064;a_j&#21442;&#32771;&#35299;&#31572;\&#32508;&#21512;&#32451;&#20064;D&#21442;&#32771;&#35299;&#31572;.xls" TargetMode="External"/></Relationships>
</file>

<file path=xl/externalLinks/_rels/externalLink17.xml.rels><?xml version="1.0" encoding="UTF-8" standalone="yes"?>
<Relationships xmlns="http://schemas.openxmlformats.org/package/2006/relationships"><Relationship Id="rId1" Type="http://schemas.openxmlformats.org/officeDocument/2006/relationships/externalLinkPath" Target="file:///C:\&#35745;&#31639;&#26426;&#24212;&#29992;\2007-2008&#23398;&#24180;\&#37325;&#20462;&#29677;&#32771;&#35797;&#39064;&#30446;\&#35745;&#31639;&#26426;&#24212;&#29992;&#31572;&#26696;2007-2008-1.xls" TargetMode="External"/></Relationships>
</file>

<file path=xl/externalLinks/_rels/externalLink18.xml.rels><?xml version="1.0" encoding="UTF-8" standalone="yes"?>
<Relationships xmlns="http://schemas.openxmlformats.org/package/2006/relationships"><Relationship Id="rId1" Type="http://schemas.openxmlformats.org/officeDocument/2006/relationships/externalLinkPath" Target="file:///C:\2003_2004_2&#32771;&#35797;&#35797;&#39064;&#31532;2&#31295;\2003-2004&#31532;2&#23398;&#26399;&#36130;&#22823;&#35745;&#31639;&#26426;&#24212;&#29992;&#35797;&#39064;\2004-06&#36879;&#35270;&#34920;&#19982;D&#20989;&#25968;&#32771;&#39064;.xls" TargetMode="External"/></Relationships>
</file>

<file path=xl/externalLinks/_rels/externalLink19.xml.rels><?xml version="1.0" encoding="UTF-8" standalone="yes"?>
<Relationships xmlns="http://schemas.openxmlformats.org/package/2006/relationships"><Relationship Id="rId1" Type="http://schemas.openxmlformats.org/officeDocument/2006/relationships/externalLinkPath" Target="file:///C:\lgl\yy2\&#32771;&#39064;\2001-07&#32771;&#39064;\Exam1\Exam1.xls" TargetMode="External"/></Relationships>
</file>

<file path=xl/externalLinks/_rels/externalLink20.xml.rels><?xml version="1.0" encoding="UTF-8" standalone="yes"?>
<Relationships xmlns="http://schemas.openxmlformats.org/package/2006/relationships"><Relationship Id="rId1" Type="http://schemas.openxmlformats.org/officeDocument/2006/relationships/externalLinkPath" Target="file:///C:\&#35745;&#31639;&#26426;&#24212;&#29992;\01-02(1)\2001&#31179;&#35745;&#31639;&#26426;&#24212;&#29992;&#35838;&#31243;&#32771;&#35797;&#39064;A&#31572;&#26696;&#24102;&#35780;&#20998;&#32454;&#21017;.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第1套"/>
      <sheetName val="第1套答案"/>
      <sheetName val="第2套"/>
      <sheetName val="第2套答案"/>
      <sheetName val="第3套"/>
      <sheetName val="第3套答案"/>
    </sheetNames>
    <sheetDataSet>
      <sheetData sheetId="0">
        <row r="1">
          <cell r="A1" t="str">
            <v>项目</v>
          </cell>
          <cell r="B1" t="str">
            <v>产量</v>
          </cell>
          <cell r="C1" t="str">
            <v>月份</v>
          </cell>
        </row>
        <row r="2">
          <cell r="A2" t="str">
            <v>彩色电视机</v>
          </cell>
          <cell r="B2">
            <v>374</v>
          </cell>
          <cell r="C2">
            <v>36526</v>
          </cell>
        </row>
        <row r="3">
          <cell r="A3" t="str">
            <v>程控交换机</v>
          </cell>
          <cell r="B3">
            <v>351</v>
          </cell>
          <cell r="C3">
            <v>36526</v>
          </cell>
        </row>
        <row r="4">
          <cell r="A4" t="str">
            <v>家用洗衣机</v>
          </cell>
          <cell r="B4">
            <v>149</v>
          </cell>
          <cell r="C4">
            <v>36526</v>
          </cell>
        </row>
        <row r="5">
          <cell r="A5" t="str">
            <v>家用电冰箱</v>
          </cell>
          <cell r="B5">
            <v>88</v>
          </cell>
          <cell r="C5">
            <v>36526</v>
          </cell>
        </row>
        <row r="6">
          <cell r="A6" t="str">
            <v>微型计算机</v>
          </cell>
          <cell r="B6">
            <v>43</v>
          </cell>
          <cell r="C6">
            <v>36526</v>
          </cell>
        </row>
        <row r="7">
          <cell r="A7" t="str">
            <v>汽车</v>
          </cell>
          <cell r="B7">
            <v>14</v>
          </cell>
          <cell r="C7">
            <v>36526</v>
          </cell>
        </row>
        <row r="8">
          <cell r="A8" t="str">
            <v>彩色电视机</v>
          </cell>
          <cell r="B8">
            <v>283</v>
          </cell>
          <cell r="C8">
            <v>36557</v>
          </cell>
        </row>
        <row r="9">
          <cell r="A9" t="str">
            <v>程控交换机</v>
          </cell>
          <cell r="B9">
            <v>249</v>
          </cell>
          <cell r="C9">
            <v>36557</v>
          </cell>
        </row>
        <row r="10">
          <cell r="A10" t="str">
            <v>家用洗衣机</v>
          </cell>
          <cell r="B10">
            <v>114</v>
          </cell>
          <cell r="C10">
            <v>36557</v>
          </cell>
        </row>
        <row r="11">
          <cell r="A11" t="str">
            <v>家用电冰箱</v>
          </cell>
          <cell r="B11">
            <v>80</v>
          </cell>
          <cell r="C11">
            <v>36557</v>
          </cell>
        </row>
        <row r="12">
          <cell r="A12" t="str">
            <v>微型计算机</v>
          </cell>
          <cell r="B12">
            <v>37</v>
          </cell>
          <cell r="C12">
            <v>36557</v>
          </cell>
        </row>
        <row r="13">
          <cell r="A13" t="str">
            <v>汽车</v>
          </cell>
          <cell r="B13">
            <v>12</v>
          </cell>
          <cell r="C13">
            <v>36557</v>
          </cell>
        </row>
        <row r="14">
          <cell r="A14" t="str">
            <v>程控交换机</v>
          </cell>
          <cell r="B14">
            <v>423</v>
          </cell>
          <cell r="C14">
            <v>36586</v>
          </cell>
        </row>
        <row r="15">
          <cell r="A15" t="str">
            <v>彩色电视机</v>
          </cell>
          <cell r="B15">
            <v>365</v>
          </cell>
          <cell r="C15">
            <v>36586</v>
          </cell>
        </row>
        <row r="16">
          <cell r="A16" t="str">
            <v>家用洗衣机</v>
          </cell>
          <cell r="B16">
            <v>146</v>
          </cell>
          <cell r="C16">
            <v>36586</v>
          </cell>
        </row>
        <row r="17">
          <cell r="A17" t="str">
            <v>家用电冰箱</v>
          </cell>
          <cell r="B17">
            <v>129</v>
          </cell>
          <cell r="C17">
            <v>36586</v>
          </cell>
        </row>
        <row r="18">
          <cell r="A18" t="str">
            <v>微型计算机</v>
          </cell>
          <cell r="B18">
            <v>64</v>
          </cell>
          <cell r="C18">
            <v>36586</v>
          </cell>
        </row>
        <row r="19">
          <cell r="A19" t="str">
            <v>汽车</v>
          </cell>
          <cell r="B19">
            <v>21</v>
          </cell>
          <cell r="C19">
            <v>36586</v>
          </cell>
        </row>
        <row r="20">
          <cell r="A20" t="str">
            <v>程控交换机</v>
          </cell>
          <cell r="B20">
            <v>472</v>
          </cell>
          <cell r="C20">
            <v>36617</v>
          </cell>
        </row>
        <row r="21">
          <cell r="A21" t="str">
            <v>彩色电视机</v>
          </cell>
          <cell r="B21">
            <v>363</v>
          </cell>
          <cell r="C21">
            <v>36617</v>
          </cell>
        </row>
        <row r="22">
          <cell r="A22" t="str">
            <v>家用电冰箱</v>
          </cell>
          <cell r="B22">
            <v>139</v>
          </cell>
          <cell r="C22">
            <v>36617</v>
          </cell>
        </row>
        <row r="23">
          <cell r="A23" t="str">
            <v>家用洗衣机</v>
          </cell>
          <cell r="B23">
            <v>106</v>
          </cell>
          <cell r="C23">
            <v>36617</v>
          </cell>
        </row>
        <row r="24">
          <cell r="A24" t="str">
            <v>微型计算机</v>
          </cell>
          <cell r="B24">
            <v>68</v>
          </cell>
          <cell r="C24">
            <v>36617</v>
          </cell>
        </row>
        <row r="25">
          <cell r="A25" t="str">
            <v>汽车</v>
          </cell>
          <cell r="B25">
            <v>22</v>
          </cell>
          <cell r="C25">
            <v>36617</v>
          </cell>
        </row>
        <row r="26">
          <cell r="A26" t="str">
            <v>程控交换机</v>
          </cell>
          <cell r="B26">
            <v>441</v>
          </cell>
          <cell r="C26">
            <v>36647</v>
          </cell>
        </row>
        <row r="27">
          <cell r="A27" t="str">
            <v>彩色电视机</v>
          </cell>
          <cell r="B27">
            <v>297</v>
          </cell>
          <cell r="C27">
            <v>36647</v>
          </cell>
        </row>
        <row r="28">
          <cell r="A28" t="str">
            <v>家用电冰箱</v>
          </cell>
          <cell r="B28">
            <v>139</v>
          </cell>
          <cell r="C28">
            <v>36647</v>
          </cell>
        </row>
        <row r="29">
          <cell r="A29" t="str">
            <v>家用洗衣机</v>
          </cell>
          <cell r="B29">
            <v>82</v>
          </cell>
          <cell r="C29">
            <v>36647</v>
          </cell>
        </row>
        <row r="30">
          <cell r="A30" t="str">
            <v>微型计算机</v>
          </cell>
          <cell r="B30">
            <v>58</v>
          </cell>
          <cell r="C30">
            <v>36647</v>
          </cell>
        </row>
        <row r="31">
          <cell r="A31" t="str">
            <v>汽车</v>
          </cell>
          <cell r="B31">
            <v>20</v>
          </cell>
          <cell r="C31">
            <v>36647</v>
          </cell>
        </row>
        <row r="32">
          <cell r="A32" t="str">
            <v>程控交换机</v>
          </cell>
          <cell r="B32">
            <v>709</v>
          </cell>
          <cell r="C32">
            <v>36678</v>
          </cell>
        </row>
        <row r="33">
          <cell r="A33" t="str">
            <v>彩色电视机</v>
          </cell>
          <cell r="B33">
            <v>202</v>
          </cell>
          <cell r="C33">
            <v>36678</v>
          </cell>
        </row>
        <row r="34">
          <cell r="A34" t="str">
            <v>家用电冰箱</v>
          </cell>
          <cell r="B34">
            <v>158</v>
          </cell>
          <cell r="C34">
            <v>36678</v>
          </cell>
        </row>
        <row r="35">
          <cell r="A35" t="str">
            <v>家用洗衣机</v>
          </cell>
          <cell r="B35">
            <v>79</v>
          </cell>
          <cell r="C35">
            <v>36678</v>
          </cell>
        </row>
        <row r="36">
          <cell r="A36" t="str">
            <v>微型计算机</v>
          </cell>
          <cell r="B36">
            <v>51</v>
          </cell>
          <cell r="C36">
            <v>36678</v>
          </cell>
        </row>
        <row r="37">
          <cell r="A37" t="str">
            <v>汽车</v>
          </cell>
          <cell r="B37">
            <v>19</v>
          </cell>
          <cell r="C37">
            <v>36678</v>
          </cell>
        </row>
        <row r="38">
          <cell r="A38" t="str">
            <v>程控交换机</v>
          </cell>
          <cell r="B38">
            <v>728</v>
          </cell>
          <cell r="C38">
            <v>36892</v>
          </cell>
        </row>
        <row r="39">
          <cell r="A39" t="str">
            <v>彩色电视机</v>
          </cell>
          <cell r="B39">
            <v>341.6</v>
          </cell>
          <cell r="C39">
            <v>36892</v>
          </cell>
        </row>
        <row r="40">
          <cell r="A40" t="str">
            <v>家用洗衣机</v>
          </cell>
          <cell r="B40">
            <v>124.4</v>
          </cell>
          <cell r="C40">
            <v>36892</v>
          </cell>
        </row>
        <row r="41">
          <cell r="A41" t="str">
            <v>家用电冰箱</v>
          </cell>
          <cell r="B41">
            <v>98.4</v>
          </cell>
          <cell r="C41">
            <v>36892</v>
          </cell>
        </row>
        <row r="42">
          <cell r="A42" t="str">
            <v>微型计算机</v>
          </cell>
          <cell r="B42">
            <v>42.5</v>
          </cell>
          <cell r="C42">
            <v>36892</v>
          </cell>
        </row>
        <row r="43">
          <cell r="A43" t="str">
            <v>汽车</v>
          </cell>
          <cell r="B43">
            <v>18.7</v>
          </cell>
          <cell r="C43">
            <v>36892</v>
          </cell>
        </row>
        <row r="44">
          <cell r="A44" t="str">
            <v>程控交换机</v>
          </cell>
          <cell r="B44">
            <v>728</v>
          </cell>
          <cell r="C44">
            <v>36923</v>
          </cell>
        </row>
        <row r="45">
          <cell r="A45" t="str">
            <v>彩色电视机</v>
          </cell>
          <cell r="B45">
            <v>341.6</v>
          </cell>
          <cell r="C45">
            <v>36923</v>
          </cell>
        </row>
        <row r="46">
          <cell r="A46" t="str">
            <v>家用洗衣机</v>
          </cell>
          <cell r="B46">
            <v>124.4</v>
          </cell>
          <cell r="C46">
            <v>36923</v>
          </cell>
        </row>
        <row r="47">
          <cell r="A47" t="str">
            <v>家用电冰箱</v>
          </cell>
          <cell r="B47">
            <v>98.4</v>
          </cell>
          <cell r="C47">
            <v>36923</v>
          </cell>
        </row>
        <row r="48">
          <cell r="A48" t="str">
            <v>微型计算机</v>
          </cell>
          <cell r="B48">
            <v>42.5</v>
          </cell>
          <cell r="C48">
            <v>36923</v>
          </cell>
        </row>
        <row r="49">
          <cell r="A49" t="str">
            <v>汽车</v>
          </cell>
          <cell r="B49">
            <v>18.7</v>
          </cell>
          <cell r="C49">
            <v>36923</v>
          </cell>
        </row>
        <row r="50">
          <cell r="A50" t="str">
            <v>程控交换机</v>
          </cell>
          <cell r="B50">
            <v>571</v>
          </cell>
          <cell r="C50">
            <v>36951</v>
          </cell>
        </row>
        <row r="51">
          <cell r="A51" t="str">
            <v>彩色电视机</v>
          </cell>
          <cell r="B51">
            <v>317.89999999999998</v>
          </cell>
          <cell r="C51">
            <v>36951</v>
          </cell>
        </row>
        <row r="52">
          <cell r="A52" t="str">
            <v>家用电冰箱</v>
          </cell>
          <cell r="B52">
            <v>143</v>
          </cell>
          <cell r="C52">
            <v>36951</v>
          </cell>
        </row>
        <row r="53">
          <cell r="A53" t="str">
            <v>家用洗衣机</v>
          </cell>
          <cell r="B53">
            <v>110.5</v>
          </cell>
          <cell r="C53">
            <v>36951</v>
          </cell>
        </row>
        <row r="54">
          <cell r="A54" t="str">
            <v>微型计算机</v>
          </cell>
          <cell r="B54">
            <v>58.5</v>
          </cell>
          <cell r="C54">
            <v>36951</v>
          </cell>
        </row>
        <row r="55">
          <cell r="A55" t="str">
            <v>汽车</v>
          </cell>
          <cell r="B55">
            <v>26.6</v>
          </cell>
          <cell r="C55">
            <v>36951</v>
          </cell>
        </row>
        <row r="56">
          <cell r="A56" t="str">
            <v>程控交换机</v>
          </cell>
          <cell r="B56">
            <v>634.9</v>
          </cell>
          <cell r="C56">
            <v>36982</v>
          </cell>
        </row>
        <row r="57">
          <cell r="A57" t="str">
            <v>彩色电视机</v>
          </cell>
          <cell r="B57">
            <v>305.89999999999998</v>
          </cell>
          <cell r="C57">
            <v>36982</v>
          </cell>
        </row>
        <row r="58">
          <cell r="A58" t="str">
            <v>家用电冰箱</v>
          </cell>
          <cell r="B58">
            <v>135.19999999999999</v>
          </cell>
          <cell r="C58">
            <v>36982</v>
          </cell>
        </row>
        <row r="59">
          <cell r="A59" t="str">
            <v>家用洗衣机</v>
          </cell>
          <cell r="B59">
            <v>98.7</v>
          </cell>
          <cell r="C59">
            <v>36982</v>
          </cell>
        </row>
        <row r="60">
          <cell r="A60" t="str">
            <v>微型计算机</v>
          </cell>
          <cell r="B60">
            <v>63.2</v>
          </cell>
          <cell r="C60">
            <v>36982</v>
          </cell>
        </row>
        <row r="61">
          <cell r="A61" t="str">
            <v>汽车</v>
          </cell>
          <cell r="B61">
            <v>24.9</v>
          </cell>
          <cell r="C61">
            <v>36982</v>
          </cell>
        </row>
        <row r="62">
          <cell r="A62" t="str">
            <v>程控交换机</v>
          </cell>
          <cell r="B62">
            <v>808</v>
          </cell>
          <cell r="C62">
            <v>37012</v>
          </cell>
        </row>
        <row r="63">
          <cell r="A63" t="str">
            <v>彩色电视机</v>
          </cell>
          <cell r="B63">
            <v>294.5</v>
          </cell>
          <cell r="C63">
            <v>37012</v>
          </cell>
        </row>
        <row r="64">
          <cell r="A64" t="str">
            <v>家用电冰箱</v>
          </cell>
          <cell r="B64">
            <v>155.19999999999999</v>
          </cell>
          <cell r="C64">
            <v>37012</v>
          </cell>
        </row>
        <row r="65">
          <cell r="A65" t="str">
            <v>家用洗衣机</v>
          </cell>
          <cell r="B65">
            <v>78.2</v>
          </cell>
          <cell r="C65">
            <v>37012</v>
          </cell>
        </row>
        <row r="66">
          <cell r="A66" t="str">
            <v>微型计算机</v>
          </cell>
          <cell r="B66">
            <v>63.4</v>
          </cell>
          <cell r="C66">
            <v>37012</v>
          </cell>
        </row>
        <row r="67">
          <cell r="A67" t="str">
            <v>汽车</v>
          </cell>
          <cell r="B67">
            <v>20.8</v>
          </cell>
          <cell r="C67">
            <v>37012</v>
          </cell>
        </row>
        <row r="68">
          <cell r="A68" t="str">
            <v>程控交换机</v>
          </cell>
          <cell r="B68">
            <v>875.1</v>
          </cell>
          <cell r="C68">
            <v>37043</v>
          </cell>
        </row>
        <row r="69">
          <cell r="A69" t="str">
            <v>彩色电视机</v>
          </cell>
          <cell r="B69">
            <v>256.39999999999998</v>
          </cell>
          <cell r="C69">
            <v>37043</v>
          </cell>
        </row>
        <row r="70">
          <cell r="A70" t="str">
            <v>家用电冰箱</v>
          </cell>
          <cell r="B70">
            <v>168.7</v>
          </cell>
          <cell r="C70">
            <v>37043</v>
          </cell>
        </row>
        <row r="71">
          <cell r="A71" t="str">
            <v>家用洗衣机</v>
          </cell>
          <cell r="B71">
            <v>82.9</v>
          </cell>
          <cell r="C71">
            <v>37043</v>
          </cell>
        </row>
        <row r="72">
          <cell r="A72" t="str">
            <v>微型计算机</v>
          </cell>
          <cell r="B72">
            <v>64.599999999999994</v>
          </cell>
          <cell r="C72">
            <v>37043</v>
          </cell>
        </row>
        <row r="73">
          <cell r="A73" t="str">
            <v>汽车</v>
          </cell>
          <cell r="B73">
            <v>20.8</v>
          </cell>
          <cell r="C73">
            <v>37043</v>
          </cell>
        </row>
      </sheetData>
      <sheetData sheetId="1"/>
      <sheetData sheetId="2">
        <row r="1">
          <cell r="A1" t="str">
            <v>工业类型</v>
          </cell>
          <cell r="B1" t="str">
            <v>企业规模</v>
          </cell>
          <cell r="C1" t="str">
            <v>企业类型</v>
          </cell>
          <cell r="D1" t="str">
            <v>产值</v>
          </cell>
        </row>
        <row r="2">
          <cell r="A2" t="str">
            <v>轻工业</v>
          </cell>
          <cell r="B2" t="str">
            <v>小型</v>
          </cell>
          <cell r="C2" t="str">
            <v>国有及国有控股企业</v>
          </cell>
          <cell r="D2">
            <v>15008.16</v>
          </cell>
        </row>
        <row r="3">
          <cell r="A3" t="str">
            <v>轻工业</v>
          </cell>
          <cell r="B3" t="str">
            <v>小型</v>
          </cell>
          <cell r="C3" t="str">
            <v>国有及国有控股企业</v>
          </cell>
          <cell r="D3">
            <v>55788.45</v>
          </cell>
        </row>
        <row r="4">
          <cell r="A4" t="str">
            <v>重工业</v>
          </cell>
          <cell r="B4" t="str">
            <v>中型</v>
          </cell>
          <cell r="C4" t="str">
            <v>股份有限公司</v>
          </cell>
          <cell r="D4">
            <v>19514.89</v>
          </cell>
        </row>
        <row r="5">
          <cell r="A5" t="str">
            <v>重工业</v>
          </cell>
          <cell r="B5" t="str">
            <v>大型</v>
          </cell>
          <cell r="C5" t="str">
            <v>股份有限公司</v>
          </cell>
          <cell r="D5">
            <v>76910.34</v>
          </cell>
        </row>
        <row r="6">
          <cell r="A6" t="str">
            <v>轻工业</v>
          </cell>
          <cell r="B6" t="str">
            <v>大型</v>
          </cell>
          <cell r="C6" t="str">
            <v>外商投资企业</v>
          </cell>
          <cell r="D6">
            <v>57588.57</v>
          </cell>
        </row>
        <row r="7">
          <cell r="A7" t="str">
            <v>轻工业</v>
          </cell>
          <cell r="B7" t="str">
            <v>小型</v>
          </cell>
          <cell r="C7" t="str">
            <v>港澳台商投资企业</v>
          </cell>
          <cell r="D7">
            <v>98459.91</v>
          </cell>
        </row>
        <row r="8">
          <cell r="A8" t="str">
            <v>轻工业</v>
          </cell>
          <cell r="B8" t="str">
            <v>小型</v>
          </cell>
          <cell r="C8" t="str">
            <v>国有及国有控股企业</v>
          </cell>
          <cell r="D8">
            <v>95950.77</v>
          </cell>
        </row>
        <row r="9">
          <cell r="A9" t="str">
            <v>轻工业</v>
          </cell>
          <cell r="B9" t="str">
            <v>小型</v>
          </cell>
          <cell r="C9" t="str">
            <v>港澳台商投资企业</v>
          </cell>
          <cell r="D9">
            <v>53610.12</v>
          </cell>
        </row>
        <row r="10">
          <cell r="A10" t="str">
            <v>重工业</v>
          </cell>
          <cell r="B10" t="str">
            <v>小型</v>
          </cell>
          <cell r="C10" t="str">
            <v>港澳台商投资企业</v>
          </cell>
          <cell r="D10">
            <v>26083.279999999999</v>
          </cell>
        </row>
        <row r="11">
          <cell r="A11" t="str">
            <v>轻工业</v>
          </cell>
          <cell r="B11" t="str">
            <v>中型</v>
          </cell>
          <cell r="C11" t="str">
            <v>外商投资企业</v>
          </cell>
          <cell r="D11">
            <v>85073.17</v>
          </cell>
        </row>
        <row r="12">
          <cell r="A12" t="str">
            <v>重工业</v>
          </cell>
          <cell r="B12" t="str">
            <v>中型</v>
          </cell>
          <cell r="C12" t="str">
            <v>股份有限公司</v>
          </cell>
          <cell r="D12">
            <v>24690.799999999999</v>
          </cell>
        </row>
        <row r="13">
          <cell r="A13" t="str">
            <v>重工业</v>
          </cell>
          <cell r="B13" t="str">
            <v>小型</v>
          </cell>
          <cell r="C13" t="str">
            <v>港澳台商投资企业</v>
          </cell>
          <cell r="D13">
            <v>9522.1</v>
          </cell>
        </row>
        <row r="14">
          <cell r="A14" t="str">
            <v>轻工业</v>
          </cell>
          <cell r="B14" t="str">
            <v>小型</v>
          </cell>
          <cell r="C14" t="str">
            <v>国有及国有控股企业</v>
          </cell>
          <cell r="D14">
            <v>37684.04</v>
          </cell>
        </row>
        <row r="15">
          <cell r="A15" t="str">
            <v>轻工业</v>
          </cell>
          <cell r="B15" t="str">
            <v>大型</v>
          </cell>
          <cell r="C15" t="str">
            <v>国有及国有控股企业</v>
          </cell>
          <cell r="D15">
            <v>16045.63</v>
          </cell>
        </row>
        <row r="16">
          <cell r="A16" t="str">
            <v>轻工业</v>
          </cell>
          <cell r="B16" t="str">
            <v>中型</v>
          </cell>
          <cell r="C16" t="str">
            <v>股份有限公司</v>
          </cell>
          <cell r="D16">
            <v>5227.33</v>
          </cell>
        </row>
        <row r="17">
          <cell r="A17" t="str">
            <v>轻工业</v>
          </cell>
          <cell r="B17" t="str">
            <v>大型</v>
          </cell>
          <cell r="C17" t="str">
            <v>国有及国有控股企业</v>
          </cell>
          <cell r="D17">
            <v>58695.08</v>
          </cell>
        </row>
        <row r="18">
          <cell r="A18" t="str">
            <v>重工业</v>
          </cell>
          <cell r="B18" t="str">
            <v>中型</v>
          </cell>
          <cell r="C18" t="str">
            <v>集体企业</v>
          </cell>
          <cell r="D18">
            <v>65561.63</v>
          </cell>
        </row>
        <row r="19">
          <cell r="A19" t="str">
            <v>重工业</v>
          </cell>
          <cell r="B19" t="str">
            <v>小型</v>
          </cell>
          <cell r="C19" t="str">
            <v>国有及国有控股企业</v>
          </cell>
          <cell r="D19">
            <v>1873.21</v>
          </cell>
        </row>
        <row r="20">
          <cell r="A20" t="str">
            <v>重工业</v>
          </cell>
          <cell r="B20" t="str">
            <v>中型</v>
          </cell>
          <cell r="C20" t="str">
            <v>集体企业</v>
          </cell>
          <cell r="D20">
            <v>17940.259999999998</v>
          </cell>
        </row>
        <row r="21">
          <cell r="A21" t="str">
            <v>轻工业</v>
          </cell>
          <cell r="B21" t="str">
            <v>大型</v>
          </cell>
          <cell r="C21" t="str">
            <v>集体企业</v>
          </cell>
          <cell r="D21">
            <v>12431.5</v>
          </cell>
        </row>
        <row r="22">
          <cell r="A22" t="str">
            <v>重工业</v>
          </cell>
          <cell r="B22" t="str">
            <v>小型</v>
          </cell>
          <cell r="C22" t="str">
            <v>外商投资企业</v>
          </cell>
          <cell r="D22">
            <v>10913.71</v>
          </cell>
        </row>
        <row r="23">
          <cell r="A23" t="str">
            <v>轻工业</v>
          </cell>
          <cell r="B23" t="str">
            <v>大型</v>
          </cell>
          <cell r="C23" t="str">
            <v>国有及国有控股企业</v>
          </cell>
          <cell r="D23">
            <v>4630.91</v>
          </cell>
        </row>
        <row r="24">
          <cell r="A24" t="str">
            <v>轻工业</v>
          </cell>
          <cell r="B24" t="str">
            <v>小型</v>
          </cell>
          <cell r="C24" t="str">
            <v>港澳台商投资企业</v>
          </cell>
          <cell r="D24">
            <v>1296.26</v>
          </cell>
        </row>
        <row r="25">
          <cell r="A25" t="str">
            <v>轻工业</v>
          </cell>
          <cell r="B25" t="str">
            <v>大型</v>
          </cell>
          <cell r="C25" t="str">
            <v>国有及国有控股企业</v>
          </cell>
          <cell r="D25">
            <v>51686.97</v>
          </cell>
        </row>
        <row r="26">
          <cell r="A26" t="str">
            <v>轻工业</v>
          </cell>
          <cell r="B26" t="str">
            <v>小型</v>
          </cell>
          <cell r="C26" t="str">
            <v>港澳台商投资企业</v>
          </cell>
          <cell r="D26">
            <v>38875.599999999999</v>
          </cell>
        </row>
        <row r="27">
          <cell r="A27" t="str">
            <v>重工业</v>
          </cell>
          <cell r="B27" t="str">
            <v>大型</v>
          </cell>
          <cell r="C27" t="str">
            <v>国有及国有控股企业</v>
          </cell>
          <cell r="D27">
            <v>18409.88</v>
          </cell>
        </row>
        <row r="28">
          <cell r="A28" t="str">
            <v>重工业</v>
          </cell>
          <cell r="B28" t="str">
            <v>大型</v>
          </cell>
          <cell r="C28" t="str">
            <v>集体企业</v>
          </cell>
          <cell r="D28">
            <v>24532.92</v>
          </cell>
        </row>
        <row r="29">
          <cell r="A29" t="str">
            <v>重工业</v>
          </cell>
          <cell r="B29" t="str">
            <v>小型</v>
          </cell>
          <cell r="C29" t="str">
            <v>集体企业</v>
          </cell>
          <cell r="D29">
            <v>58960.84</v>
          </cell>
        </row>
        <row r="30">
          <cell r="A30" t="str">
            <v>轻工业</v>
          </cell>
          <cell r="B30" t="str">
            <v>中型</v>
          </cell>
          <cell r="C30" t="str">
            <v>股份有限公司</v>
          </cell>
          <cell r="D30">
            <v>75499.08</v>
          </cell>
        </row>
        <row r="31">
          <cell r="A31" t="str">
            <v>重工业</v>
          </cell>
          <cell r="B31" t="str">
            <v>中型</v>
          </cell>
          <cell r="C31" t="str">
            <v>集体企业</v>
          </cell>
          <cell r="D31">
            <v>97593.18</v>
          </cell>
        </row>
        <row r="32">
          <cell r="A32" t="str">
            <v>轻工业</v>
          </cell>
          <cell r="B32" t="str">
            <v>小型</v>
          </cell>
          <cell r="C32" t="str">
            <v>国有及国有控股企业</v>
          </cell>
          <cell r="D32">
            <v>83750.720000000001</v>
          </cell>
        </row>
        <row r="33">
          <cell r="A33" t="str">
            <v>轻工业</v>
          </cell>
          <cell r="B33" t="str">
            <v>中型</v>
          </cell>
          <cell r="C33" t="str">
            <v>股份有限公司</v>
          </cell>
          <cell r="D33">
            <v>36999.15</v>
          </cell>
        </row>
        <row r="34">
          <cell r="A34" t="str">
            <v>重工业</v>
          </cell>
          <cell r="B34" t="str">
            <v>中型</v>
          </cell>
          <cell r="C34" t="str">
            <v>外商投资企业</v>
          </cell>
          <cell r="D34">
            <v>89761.17</v>
          </cell>
        </row>
        <row r="35">
          <cell r="A35" t="str">
            <v>轻工业</v>
          </cell>
          <cell r="B35" t="str">
            <v>中型</v>
          </cell>
          <cell r="C35" t="str">
            <v>股份有限公司</v>
          </cell>
          <cell r="D35">
            <v>65555.11</v>
          </cell>
        </row>
        <row r="36">
          <cell r="A36" t="str">
            <v>重工业</v>
          </cell>
          <cell r="B36" t="str">
            <v>中型</v>
          </cell>
          <cell r="C36" t="str">
            <v>国有及国有控股企业</v>
          </cell>
          <cell r="D36">
            <v>37862.28</v>
          </cell>
        </row>
        <row r="37">
          <cell r="A37" t="str">
            <v>重工业</v>
          </cell>
          <cell r="B37" t="str">
            <v>小型</v>
          </cell>
          <cell r="C37" t="str">
            <v>股份有限公司</v>
          </cell>
          <cell r="D37">
            <v>66551.91</v>
          </cell>
        </row>
        <row r="38">
          <cell r="A38" t="str">
            <v>重工业</v>
          </cell>
          <cell r="B38" t="str">
            <v>大型</v>
          </cell>
          <cell r="C38" t="str">
            <v>股份有限公司</v>
          </cell>
          <cell r="D38">
            <v>27469.67</v>
          </cell>
        </row>
        <row r="39">
          <cell r="A39" t="str">
            <v>轻工业</v>
          </cell>
          <cell r="B39" t="str">
            <v>中型</v>
          </cell>
          <cell r="C39" t="str">
            <v>国有及国有控股企业</v>
          </cell>
          <cell r="D39">
            <v>804.44</v>
          </cell>
        </row>
        <row r="40">
          <cell r="A40" t="str">
            <v>轻工业</v>
          </cell>
          <cell r="B40" t="str">
            <v>大型</v>
          </cell>
          <cell r="C40" t="str">
            <v>国有及国有控股企业</v>
          </cell>
          <cell r="D40">
            <v>21530.240000000002</v>
          </cell>
        </row>
        <row r="41">
          <cell r="A41" t="str">
            <v>重工业</v>
          </cell>
          <cell r="B41" t="str">
            <v>中型</v>
          </cell>
          <cell r="C41" t="str">
            <v>国有及国有控股企业</v>
          </cell>
          <cell r="D41">
            <v>69650.320000000007</v>
          </cell>
        </row>
        <row r="42">
          <cell r="A42" t="str">
            <v>重工业</v>
          </cell>
          <cell r="B42" t="str">
            <v>大型</v>
          </cell>
          <cell r="C42" t="str">
            <v>国有及国有控股企业</v>
          </cell>
          <cell r="D42">
            <v>56947.37</v>
          </cell>
        </row>
        <row r="43">
          <cell r="A43" t="str">
            <v>重工业</v>
          </cell>
          <cell r="B43" t="str">
            <v>中型</v>
          </cell>
          <cell r="C43" t="str">
            <v>国有及国有控股企业</v>
          </cell>
          <cell r="D43">
            <v>1213.6300000000001</v>
          </cell>
        </row>
        <row r="44">
          <cell r="A44" t="str">
            <v>轻工业</v>
          </cell>
          <cell r="B44" t="str">
            <v>大型</v>
          </cell>
          <cell r="C44" t="str">
            <v>股份有限公司</v>
          </cell>
          <cell r="D44">
            <v>40162.51</v>
          </cell>
        </row>
        <row r="45">
          <cell r="A45" t="str">
            <v>轻工业</v>
          </cell>
          <cell r="B45" t="str">
            <v>小型</v>
          </cell>
          <cell r="C45" t="str">
            <v>国有及国有控股企业</v>
          </cell>
          <cell r="D45">
            <v>57128.959999999999</v>
          </cell>
        </row>
        <row r="46">
          <cell r="A46" t="str">
            <v>重工业</v>
          </cell>
          <cell r="B46" t="str">
            <v>中型</v>
          </cell>
          <cell r="C46" t="str">
            <v>集体企业</v>
          </cell>
          <cell r="D46">
            <v>84697.89</v>
          </cell>
        </row>
        <row r="47">
          <cell r="A47" t="str">
            <v>重工业</v>
          </cell>
          <cell r="B47" t="str">
            <v>小型</v>
          </cell>
          <cell r="C47" t="str">
            <v>港澳台商投资企业</v>
          </cell>
          <cell r="D47">
            <v>39062.11</v>
          </cell>
        </row>
        <row r="48">
          <cell r="A48" t="str">
            <v>重工业</v>
          </cell>
          <cell r="B48" t="str">
            <v>中型</v>
          </cell>
          <cell r="C48" t="str">
            <v>港澳台商投资企业</v>
          </cell>
          <cell r="D48">
            <v>50101.85</v>
          </cell>
        </row>
        <row r="49">
          <cell r="A49" t="str">
            <v>重工业</v>
          </cell>
          <cell r="B49" t="str">
            <v>大型</v>
          </cell>
          <cell r="C49" t="str">
            <v>股份有限公司</v>
          </cell>
          <cell r="D49">
            <v>71417.38</v>
          </cell>
        </row>
        <row r="50">
          <cell r="A50" t="str">
            <v>重工业</v>
          </cell>
          <cell r="B50" t="str">
            <v>中型</v>
          </cell>
          <cell r="C50" t="str">
            <v>股份有限公司</v>
          </cell>
          <cell r="D50">
            <v>11228.25</v>
          </cell>
        </row>
        <row r="51">
          <cell r="A51" t="str">
            <v>轻工业</v>
          </cell>
          <cell r="B51" t="str">
            <v>大型</v>
          </cell>
          <cell r="C51" t="str">
            <v>外商投资企业</v>
          </cell>
          <cell r="D51">
            <v>93794.1</v>
          </cell>
        </row>
        <row r="52">
          <cell r="A52" t="str">
            <v>轻工业</v>
          </cell>
          <cell r="B52" t="str">
            <v>大型</v>
          </cell>
          <cell r="C52" t="str">
            <v>外商投资企业</v>
          </cell>
          <cell r="D52">
            <v>72956.81</v>
          </cell>
        </row>
        <row r="53">
          <cell r="A53" t="str">
            <v>轻工业</v>
          </cell>
          <cell r="B53" t="str">
            <v>小型</v>
          </cell>
          <cell r="C53" t="str">
            <v>国有及国有控股企业</v>
          </cell>
          <cell r="D53">
            <v>29969.62</v>
          </cell>
        </row>
        <row r="54">
          <cell r="A54" t="str">
            <v>轻工业</v>
          </cell>
          <cell r="B54" t="str">
            <v>大型</v>
          </cell>
          <cell r="C54" t="str">
            <v>股份有限公司</v>
          </cell>
          <cell r="D54">
            <v>52723.33</v>
          </cell>
        </row>
        <row r="55">
          <cell r="A55" t="str">
            <v>重工业</v>
          </cell>
          <cell r="B55" t="str">
            <v>大型</v>
          </cell>
          <cell r="C55" t="str">
            <v>股份有限公司</v>
          </cell>
          <cell r="D55">
            <v>17003.34</v>
          </cell>
        </row>
        <row r="56">
          <cell r="A56" t="str">
            <v>轻工业</v>
          </cell>
          <cell r="B56" t="str">
            <v>大型</v>
          </cell>
          <cell r="C56" t="str">
            <v>外商投资企业</v>
          </cell>
          <cell r="D56">
            <v>10906.14</v>
          </cell>
        </row>
        <row r="57">
          <cell r="A57" t="str">
            <v>轻工业</v>
          </cell>
          <cell r="B57" t="str">
            <v>小型</v>
          </cell>
          <cell r="C57" t="str">
            <v>国有及国有控股企业</v>
          </cell>
          <cell r="D57">
            <v>30315.42</v>
          </cell>
        </row>
        <row r="58">
          <cell r="A58" t="str">
            <v>重工业</v>
          </cell>
          <cell r="B58" t="str">
            <v>小型</v>
          </cell>
          <cell r="C58" t="str">
            <v>外商投资企业</v>
          </cell>
          <cell r="D58">
            <v>48900.3</v>
          </cell>
        </row>
        <row r="59">
          <cell r="A59" t="str">
            <v>轻工业</v>
          </cell>
          <cell r="B59" t="str">
            <v>中型</v>
          </cell>
          <cell r="C59" t="str">
            <v>港澳台商投资企业</v>
          </cell>
          <cell r="D59">
            <v>70978.679999999993</v>
          </cell>
        </row>
        <row r="60">
          <cell r="A60" t="str">
            <v>重工业</v>
          </cell>
          <cell r="B60" t="str">
            <v>小型</v>
          </cell>
          <cell r="C60" t="str">
            <v>集体企业</v>
          </cell>
          <cell r="D60">
            <v>2725.23</v>
          </cell>
        </row>
        <row r="61">
          <cell r="A61" t="str">
            <v>轻工业</v>
          </cell>
          <cell r="B61" t="str">
            <v>小型</v>
          </cell>
          <cell r="C61" t="str">
            <v>股份有限公司</v>
          </cell>
          <cell r="D61">
            <v>85627.46</v>
          </cell>
        </row>
        <row r="62">
          <cell r="A62" t="str">
            <v>轻工业</v>
          </cell>
          <cell r="B62" t="str">
            <v>小型</v>
          </cell>
          <cell r="C62" t="str">
            <v>国有及国有控股企业</v>
          </cell>
          <cell r="D62">
            <v>68407.12</v>
          </cell>
        </row>
        <row r="63">
          <cell r="A63" t="str">
            <v>轻工业</v>
          </cell>
          <cell r="B63" t="str">
            <v>中型</v>
          </cell>
          <cell r="C63" t="str">
            <v>股份有限公司</v>
          </cell>
          <cell r="D63">
            <v>47484.26</v>
          </cell>
        </row>
        <row r="64">
          <cell r="A64" t="str">
            <v>重工业</v>
          </cell>
          <cell r="B64" t="str">
            <v>大型</v>
          </cell>
          <cell r="C64" t="str">
            <v>股份有限公司</v>
          </cell>
          <cell r="D64">
            <v>64035.98</v>
          </cell>
        </row>
        <row r="65">
          <cell r="A65" t="str">
            <v>重工业</v>
          </cell>
          <cell r="B65" t="str">
            <v>小型</v>
          </cell>
          <cell r="C65" t="str">
            <v>外商投资企业</v>
          </cell>
          <cell r="D65">
            <v>18456.32</v>
          </cell>
        </row>
        <row r="66">
          <cell r="A66" t="str">
            <v>轻工业</v>
          </cell>
          <cell r="B66" t="str">
            <v>大型</v>
          </cell>
          <cell r="C66" t="str">
            <v>国有及国有控股企业</v>
          </cell>
          <cell r="D66">
            <v>80635.100000000006</v>
          </cell>
        </row>
        <row r="67">
          <cell r="A67" t="str">
            <v>重工业</v>
          </cell>
          <cell r="B67" t="str">
            <v>大型</v>
          </cell>
          <cell r="C67" t="str">
            <v>国有及国有控股企业</v>
          </cell>
          <cell r="D67">
            <v>38460.33</v>
          </cell>
        </row>
        <row r="68">
          <cell r="A68" t="str">
            <v>重工业</v>
          </cell>
          <cell r="B68" t="str">
            <v>中型</v>
          </cell>
          <cell r="C68" t="str">
            <v>港澳台商投资企业</v>
          </cell>
          <cell r="D68">
            <v>40062.35</v>
          </cell>
        </row>
        <row r="69">
          <cell r="A69" t="str">
            <v>重工业</v>
          </cell>
          <cell r="B69" t="str">
            <v>小型</v>
          </cell>
          <cell r="C69" t="str">
            <v>集体企业</v>
          </cell>
          <cell r="D69">
            <v>73520.009999999995</v>
          </cell>
        </row>
        <row r="70">
          <cell r="A70" t="str">
            <v>轻工业</v>
          </cell>
          <cell r="B70" t="str">
            <v>小型</v>
          </cell>
          <cell r="C70" t="str">
            <v>集体企业</v>
          </cell>
          <cell r="D70">
            <v>61172.88</v>
          </cell>
        </row>
        <row r="71">
          <cell r="A71" t="str">
            <v>轻工业</v>
          </cell>
          <cell r="B71" t="str">
            <v>大型</v>
          </cell>
          <cell r="C71" t="str">
            <v>股份有限公司</v>
          </cell>
          <cell r="D71">
            <v>402.06</v>
          </cell>
        </row>
        <row r="72">
          <cell r="A72" t="str">
            <v>重工业</v>
          </cell>
          <cell r="B72" t="str">
            <v>大型</v>
          </cell>
          <cell r="C72" t="str">
            <v>国有及国有控股企业</v>
          </cell>
          <cell r="D72">
            <v>61037.07</v>
          </cell>
        </row>
        <row r="73">
          <cell r="A73" t="str">
            <v>轻工业</v>
          </cell>
          <cell r="B73" t="str">
            <v>中型</v>
          </cell>
          <cell r="C73" t="str">
            <v>国有及国有控股企业</v>
          </cell>
          <cell r="D73">
            <v>66200.12</v>
          </cell>
        </row>
        <row r="74">
          <cell r="A74" t="str">
            <v>重工业</v>
          </cell>
          <cell r="B74" t="str">
            <v>中型</v>
          </cell>
          <cell r="C74" t="str">
            <v>外商投资企业</v>
          </cell>
          <cell r="D74">
            <v>72511.45</v>
          </cell>
        </row>
        <row r="75">
          <cell r="A75" t="str">
            <v>重工业</v>
          </cell>
          <cell r="B75" t="str">
            <v>大型</v>
          </cell>
          <cell r="C75" t="str">
            <v>集体企业</v>
          </cell>
          <cell r="D75">
            <v>56101.94</v>
          </cell>
        </row>
        <row r="76">
          <cell r="A76" t="str">
            <v>轻工业</v>
          </cell>
          <cell r="B76" t="str">
            <v>大型</v>
          </cell>
          <cell r="C76" t="str">
            <v>外商投资企业</v>
          </cell>
          <cell r="D76">
            <v>98329.3</v>
          </cell>
        </row>
        <row r="77">
          <cell r="A77" t="str">
            <v>轻工业</v>
          </cell>
          <cell r="B77" t="str">
            <v>中型</v>
          </cell>
          <cell r="C77" t="str">
            <v>外商投资企业</v>
          </cell>
          <cell r="D77">
            <v>13162.02</v>
          </cell>
        </row>
        <row r="78">
          <cell r="A78" t="str">
            <v>轻工业</v>
          </cell>
          <cell r="B78" t="str">
            <v>中型</v>
          </cell>
          <cell r="C78" t="str">
            <v>集体企业</v>
          </cell>
          <cell r="D78">
            <v>85317.53</v>
          </cell>
        </row>
        <row r="79">
          <cell r="A79" t="str">
            <v>轻工业</v>
          </cell>
          <cell r="B79" t="str">
            <v>中型</v>
          </cell>
          <cell r="C79" t="str">
            <v>国有及国有控股企业</v>
          </cell>
          <cell r="D79">
            <v>24638.69</v>
          </cell>
        </row>
        <row r="80">
          <cell r="A80" t="str">
            <v>重工业</v>
          </cell>
          <cell r="B80" t="str">
            <v>大型</v>
          </cell>
          <cell r="C80" t="str">
            <v>国有及国有控股企业</v>
          </cell>
          <cell r="D80">
            <v>97692.67</v>
          </cell>
        </row>
        <row r="81">
          <cell r="A81" t="str">
            <v>重工业</v>
          </cell>
          <cell r="B81" t="str">
            <v>大型</v>
          </cell>
          <cell r="C81" t="str">
            <v>集体企业</v>
          </cell>
          <cell r="D81">
            <v>60876.03</v>
          </cell>
        </row>
        <row r="82">
          <cell r="A82" t="str">
            <v>重工业</v>
          </cell>
          <cell r="B82" t="str">
            <v>大型</v>
          </cell>
          <cell r="C82" t="str">
            <v>港澳台商投资企业</v>
          </cell>
          <cell r="D82">
            <v>84593.94</v>
          </cell>
        </row>
        <row r="83">
          <cell r="A83" t="str">
            <v>重工业</v>
          </cell>
          <cell r="B83" t="str">
            <v>小型</v>
          </cell>
          <cell r="C83" t="str">
            <v>集体企业</v>
          </cell>
          <cell r="D83">
            <v>18171.41</v>
          </cell>
        </row>
        <row r="84">
          <cell r="A84" t="str">
            <v>轻工业</v>
          </cell>
          <cell r="B84" t="str">
            <v>小型</v>
          </cell>
          <cell r="C84" t="str">
            <v>外商投资企业</v>
          </cell>
          <cell r="D84">
            <v>82533.440000000002</v>
          </cell>
        </row>
        <row r="85">
          <cell r="A85" t="str">
            <v>重工业</v>
          </cell>
          <cell r="B85" t="str">
            <v>大型</v>
          </cell>
          <cell r="C85" t="str">
            <v>国有及国有控股企业</v>
          </cell>
          <cell r="D85">
            <v>82070.52</v>
          </cell>
        </row>
        <row r="86">
          <cell r="A86" t="str">
            <v>轻工业</v>
          </cell>
          <cell r="B86" t="str">
            <v>中型</v>
          </cell>
          <cell r="C86" t="str">
            <v>集体企业</v>
          </cell>
          <cell r="D86">
            <v>35690.800000000003</v>
          </cell>
        </row>
        <row r="87">
          <cell r="A87" t="str">
            <v>重工业</v>
          </cell>
          <cell r="B87" t="str">
            <v>小型</v>
          </cell>
          <cell r="C87" t="str">
            <v>股份有限公司</v>
          </cell>
          <cell r="D87">
            <v>40459.35</v>
          </cell>
        </row>
        <row r="88">
          <cell r="A88" t="str">
            <v>轻工业</v>
          </cell>
          <cell r="B88" t="str">
            <v>小型</v>
          </cell>
          <cell r="C88" t="str">
            <v>股份有限公司</v>
          </cell>
          <cell r="D88">
            <v>72430.03</v>
          </cell>
        </row>
        <row r="89">
          <cell r="A89" t="str">
            <v>重工业</v>
          </cell>
          <cell r="B89" t="str">
            <v>中型</v>
          </cell>
          <cell r="C89" t="str">
            <v>港澳台商投资企业</v>
          </cell>
          <cell r="D89">
            <v>56427.75</v>
          </cell>
        </row>
        <row r="90">
          <cell r="A90" t="str">
            <v>轻工业</v>
          </cell>
          <cell r="B90" t="str">
            <v>中型</v>
          </cell>
          <cell r="C90" t="str">
            <v>港澳台商投资企业</v>
          </cell>
          <cell r="D90">
            <v>98044.94</v>
          </cell>
        </row>
        <row r="91">
          <cell r="A91" t="str">
            <v>轻工业</v>
          </cell>
          <cell r="B91" t="str">
            <v>中型</v>
          </cell>
          <cell r="C91" t="str">
            <v>外商投资企业</v>
          </cell>
          <cell r="D91">
            <v>20445.72</v>
          </cell>
        </row>
        <row r="92">
          <cell r="A92" t="str">
            <v>轻工业</v>
          </cell>
          <cell r="B92" t="str">
            <v>中型</v>
          </cell>
          <cell r="C92" t="str">
            <v>国有及国有控股企业</v>
          </cell>
          <cell r="D92">
            <v>18543.330000000002</v>
          </cell>
        </row>
        <row r="93">
          <cell r="A93" t="str">
            <v>轻工业</v>
          </cell>
          <cell r="B93" t="str">
            <v>中型</v>
          </cell>
          <cell r="C93" t="str">
            <v>外商投资企业</v>
          </cell>
          <cell r="D93">
            <v>35180.050000000003</v>
          </cell>
        </row>
        <row r="94">
          <cell r="A94" t="str">
            <v>重工业</v>
          </cell>
          <cell r="B94" t="str">
            <v>中型</v>
          </cell>
          <cell r="C94" t="str">
            <v>国有及国有控股企业</v>
          </cell>
          <cell r="D94">
            <v>24441.21</v>
          </cell>
        </row>
        <row r="95">
          <cell r="A95" t="str">
            <v>轻工业</v>
          </cell>
          <cell r="B95" t="str">
            <v>小型</v>
          </cell>
          <cell r="C95" t="str">
            <v>外商投资企业</v>
          </cell>
          <cell r="D95">
            <v>58244.639999999999</v>
          </cell>
        </row>
        <row r="96">
          <cell r="A96" t="str">
            <v>重工业</v>
          </cell>
          <cell r="B96" t="str">
            <v>小型</v>
          </cell>
          <cell r="C96" t="str">
            <v>港澳台商投资企业</v>
          </cell>
          <cell r="D96">
            <v>41759.379999999997</v>
          </cell>
        </row>
        <row r="97">
          <cell r="A97" t="str">
            <v>轻工业</v>
          </cell>
          <cell r="B97" t="str">
            <v>小型</v>
          </cell>
          <cell r="C97" t="str">
            <v>国有及国有控股企业</v>
          </cell>
          <cell r="D97">
            <v>40023</v>
          </cell>
        </row>
        <row r="98">
          <cell r="A98" t="str">
            <v>重工业</v>
          </cell>
          <cell r="B98" t="str">
            <v>中型</v>
          </cell>
          <cell r="C98" t="str">
            <v>股份有限公司</v>
          </cell>
          <cell r="D98">
            <v>86994.75</v>
          </cell>
        </row>
        <row r="99">
          <cell r="A99" t="str">
            <v>重工业</v>
          </cell>
          <cell r="B99" t="str">
            <v>大型</v>
          </cell>
          <cell r="C99" t="str">
            <v>国有及国有控股企业</v>
          </cell>
          <cell r="D99">
            <v>96618.05</v>
          </cell>
        </row>
        <row r="100">
          <cell r="A100" t="str">
            <v>重工业</v>
          </cell>
          <cell r="B100" t="str">
            <v>中型</v>
          </cell>
          <cell r="C100" t="str">
            <v>股份有限公司</v>
          </cell>
          <cell r="D100">
            <v>7021.26</v>
          </cell>
        </row>
        <row r="101">
          <cell r="A101" t="str">
            <v>轻工业</v>
          </cell>
          <cell r="B101" t="str">
            <v>中型</v>
          </cell>
          <cell r="C101" t="str">
            <v>集体企业</v>
          </cell>
          <cell r="D101">
            <v>76916.75</v>
          </cell>
        </row>
        <row r="102">
          <cell r="A102" t="str">
            <v>重工业</v>
          </cell>
          <cell r="B102" t="str">
            <v>中型</v>
          </cell>
          <cell r="C102" t="str">
            <v>外商投资企业</v>
          </cell>
          <cell r="D102">
            <v>20510.23</v>
          </cell>
        </row>
        <row r="103">
          <cell r="A103" t="str">
            <v>轻工业</v>
          </cell>
          <cell r="B103" t="str">
            <v>中型</v>
          </cell>
          <cell r="C103" t="str">
            <v>股份有限公司</v>
          </cell>
          <cell r="D103">
            <v>52081.35</v>
          </cell>
        </row>
        <row r="104">
          <cell r="A104" t="str">
            <v>重工业</v>
          </cell>
          <cell r="B104" t="str">
            <v>中型</v>
          </cell>
          <cell r="C104" t="str">
            <v>集体企业</v>
          </cell>
          <cell r="D104">
            <v>12040.72</v>
          </cell>
        </row>
        <row r="105">
          <cell r="A105" t="str">
            <v>轻工业</v>
          </cell>
          <cell r="B105" t="str">
            <v>中型</v>
          </cell>
          <cell r="C105" t="str">
            <v>港澳台商投资企业</v>
          </cell>
          <cell r="D105">
            <v>73051.990000000005</v>
          </cell>
        </row>
        <row r="106">
          <cell r="A106" t="str">
            <v>轻工业</v>
          </cell>
          <cell r="B106" t="str">
            <v>大型</v>
          </cell>
          <cell r="C106" t="str">
            <v>外商投资企业</v>
          </cell>
          <cell r="D106">
            <v>64698.879999999997</v>
          </cell>
        </row>
        <row r="107">
          <cell r="A107" t="str">
            <v>轻工业</v>
          </cell>
          <cell r="B107" t="str">
            <v>大型</v>
          </cell>
          <cell r="C107" t="str">
            <v>国有及国有控股企业</v>
          </cell>
          <cell r="D107">
            <v>28791.17</v>
          </cell>
        </row>
        <row r="108">
          <cell r="A108" t="str">
            <v>重工业</v>
          </cell>
          <cell r="B108" t="str">
            <v>大型</v>
          </cell>
          <cell r="C108" t="str">
            <v>集体企业</v>
          </cell>
          <cell r="D108">
            <v>79173.929999999993</v>
          </cell>
        </row>
        <row r="109">
          <cell r="A109" t="str">
            <v>轻工业</v>
          </cell>
          <cell r="B109" t="str">
            <v>中型</v>
          </cell>
          <cell r="C109" t="str">
            <v>国有及国有控股企业</v>
          </cell>
          <cell r="D109">
            <v>88266.66</v>
          </cell>
        </row>
        <row r="110">
          <cell r="A110" t="str">
            <v>轻工业</v>
          </cell>
          <cell r="B110" t="str">
            <v>大型</v>
          </cell>
          <cell r="C110" t="str">
            <v>股份有限公司</v>
          </cell>
          <cell r="D110">
            <v>88024.12</v>
          </cell>
        </row>
        <row r="111">
          <cell r="A111" t="str">
            <v>重工业</v>
          </cell>
          <cell r="B111" t="str">
            <v>大型</v>
          </cell>
          <cell r="C111" t="str">
            <v>外商投资企业</v>
          </cell>
          <cell r="D111">
            <v>5970.86</v>
          </cell>
        </row>
        <row r="112">
          <cell r="A112" t="str">
            <v>重工业</v>
          </cell>
          <cell r="B112" t="str">
            <v>大型</v>
          </cell>
          <cell r="C112" t="str">
            <v>外商投资企业</v>
          </cell>
          <cell r="D112">
            <v>60996.23</v>
          </cell>
        </row>
        <row r="113">
          <cell r="A113" t="str">
            <v>重工业</v>
          </cell>
          <cell r="B113" t="str">
            <v>大型</v>
          </cell>
          <cell r="C113" t="str">
            <v>港澳台商投资企业</v>
          </cell>
          <cell r="D113">
            <v>65077.91</v>
          </cell>
        </row>
        <row r="114">
          <cell r="A114" t="str">
            <v>重工业</v>
          </cell>
          <cell r="B114" t="str">
            <v>小型</v>
          </cell>
          <cell r="C114" t="str">
            <v>外商投资企业</v>
          </cell>
          <cell r="D114">
            <v>51271.76</v>
          </cell>
        </row>
        <row r="115">
          <cell r="A115" t="str">
            <v>轻工业</v>
          </cell>
          <cell r="B115" t="str">
            <v>小型</v>
          </cell>
          <cell r="C115" t="str">
            <v>港澳台商投资企业</v>
          </cell>
          <cell r="D115">
            <v>61059.42</v>
          </cell>
        </row>
        <row r="116">
          <cell r="A116" t="str">
            <v>轻工业</v>
          </cell>
          <cell r="B116" t="str">
            <v>大型</v>
          </cell>
          <cell r="C116" t="str">
            <v>集体企业</v>
          </cell>
          <cell r="D116">
            <v>85650.38</v>
          </cell>
        </row>
        <row r="117">
          <cell r="A117" t="str">
            <v>轻工业</v>
          </cell>
          <cell r="B117" t="str">
            <v>中型</v>
          </cell>
          <cell r="C117" t="str">
            <v>港澳台商投资企业</v>
          </cell>
          <cell r="D117">
            <v>93494.33</v>
          </cell>
        </row>
        <row r="118">
          <cell r="A118" t="str">
            <v>轻工业</v>
          </cell>
          <cell r="B118" t="str">
            <v>小型</v>
          </cell>
          <cell r="C118" t="str">
            <v>国有及国有控股企业</v>
          </cell>
          <cell r="D118">
            <v>28990.73</v>
          </cell>
        </row>
        <row r="119">
          <cell r="A119" t="str">
            <v>轻工业</v>
          </cell>
          <cell r="B119" t="str">
            <v>中型</v>
          </cell>
          <cell r="C119" t="str">
            <v>港澳台商投资企业</v>
          </cell>
          <cell r="D119">
            <v>39134.300000000003</v>
          </cell>
        </row>
        <row r="120">
          <cell r="A120" t="str">
            <v>重工业</v>
          </cell>
          <cell r="B120" t="str">
            <v>中型</v>
          </cell>
          <cell r="C120" t="str">
            <v>国有及国有控股企业</v>
          </cell>
          <cell r="D120">
            <v>59100.93</v>
          </cell>
        </row>
        <row r="121">
          <cell r="A121" t="str">
            <v>重工业</v>
          </cell>
          <cell r="B121" t="str">
            <v>小型</v>
          </cell>
          <cell r="C121" t="str">
            <v>外商投资企业</v>
          </cell>
          <cell r="D121">
            <v>51346.73</v>
          </cell>
        </row>
        <row r="122">
          <cell r="A122" t="str">
            <v>轻工业</v>
          </cell>
          <cell r="B122" t="str">
            <v>小型</v>
          </cell>
          <cell r="C122" t="str">
            <v>股份有限公司</v>
          </cell>
          <cell r="D122">
            <v>97389.19</v>
          </cell>
        </row>
        <row r="123">
          <cell r="A123" t="str">
            <v>轻工业</v>
          </cell>
          <cell r="B123" t="str">
            <v>中型</v>
          </cell>
          <cell r="C123" t="str">
            <v>外商投资企业</v>
          </cell>
          <cell r="D123">
            <v>80402.77</v>
          </cell>
        </row>
        <row r="124">
          <cell r="A124" t="str">
            <v>轻工业</v>
          </cell>
          <cell r="B124" t="str">
            <v>小型</v>
          </cell>
          <cell r="C124" t="str">
            <v>股份有限公司</v>
          </cell>
          <cell r="D124">
            <v>56729.65</v>
          </cell>
        </row>
        <row r="125">
          <cell r="A125" t="str">
            <v>轻工业</v>
          </cell>
          <cell r="B125" t="str">
            <v>小型</v>
          </cell>
          <cell r="C125" t="str">
            <v>外商投资企业</v>
          </cell>
          <cell r="D125">
            <v>63038.03</v>
          </cell>
        </row>
        <row r="126">
          <cell r="A126" t="str">
            <v>轻工业</v>
          </cell>
          <cell r="B126" t="str">
            <v>大型</v>
          </cell>
          <cell r="C126" t="str">
            <v>港澳台商投资企业</v>
          </cell>
          <cell r="D126">
            <v>17631.28</v>
          </cell>
        </row>
        <row r="127">
          <cell r="A127" t="str">
            <v>轻工业</v>
          </cell>
          <cell r="B127" t="str">
            <v>大型</v>
          </cell>
          <cell r="C127" t="str">
            <v>国有及国有控股企业</v>
          </cell>
          <cell r="D127">
            <v>77979.97</v>
          </cell>
        </row>
        <row r="128">
          <cell r="A128" t="str">
            <v>轻工业</v>
          </cell>
          <cell r="B128" t="str">
            <v>大型</v>
          </cell>
          <cell r="C128" t="str">
            <v>外商投资企业</v>
          </cell>
          <cell r="D128">
            <v>62456.34</v>
          </cell>
        </row>
        <row r="129">
          <cell r="A129" t="str">
            <v>轻工业</v>
          </cell>
          <cell r="B129" t="str">
            <v>大型</v>
          </cell>
          <cell r="C129" t="str">
            <v>港澳台商投资企业</v>
          </cell>
          <cell r="D129">
            <v>4824.6000000000004</v>
          </cell>
        </row>
        <row r="130">
          <cell r="A130" t="str">
            <v>重工业</v>
          </cell>
          <cell r="B130" t="str">
            <v>小型</v>
          </cell>
          <cell r="C130" t="str">
            <v>股份有限公司</v>
          </cell>
          <cell r="D130">
            <v>3563.57</v>
          </cell>
        </row>
        <row r="131">
          <cell r="A131" t="str">
            <v>轻工业</v>
          </cell>
          <cell r="B131" t="str">
            <v>小型</v>
          </cell>
          <cell r="C131" t="str">
            <v>国有及国有控股企业</v>
          </cell>
          <cell r="D131">
            <v>18988.759999999998</v>
          </cell>
        </row>
        <row r="132">
          <cell r="A132" t="str">
            <v>重工业</v>
          </cell>
          <cell r="B132" t="str">
            <v>小型</v>
          </cell>
          <cell r="C132" t="str">
            <v>国有及国有控股企业</v>
          </cell>
          <cell r="D132">
            <v>9784.1</v>
          </cell>
        </row>
        <row r="133">
          <cell r="A133" t="str">
            <v>重工业</v>
          </cell>
          <cell r="B133" t="str">
            <v>小型</v>
          </cell>
          <cell r="C133" t="str">
            <v>港澳台商投资企业</v>
          </cell>
          <cell r="D133">
            <v>10806.28</v>
          </cell>
        </row>
        <row r="134">
          <cell r="A134" t="str">
            <v>轻工业</v>
          </cell>
          <cell r="B134" t="str">
            <v>小型</v>
          </cell>
          <cell r="C134" t="str">
            <v>外商投资企业</v>
          </cell>
          <cell r="D134">
            <v>49647.9</v>
          </cell>
        </row>
        <row r="135">
          <cell r="A135" t="str">
            <v>重工业</v>
          </cell>
          <cell r="B135" t="str">
            <v>大型</v>
          </cell>
          <cell r="C135" t="str">
            <v>国有及国有控股企业</v>
          </cell>
          <cell r="D135">
            <v>13201.48</v>
          </cell>
        </row>
        <row r="136">
          <cell r="A136" t="str">
            <v>轻工业</v>
          </cell>
          <cell r="B136" t="str">
            <v>小型</v>
          </cell>
          <cell r="C136" t="str">
            <v>港澳台商投资企业</v>
          </cell>
          <cell r="D136">
            <v>72906.03</v>
          </cell>
        </row>
        <row r="137">
          <cell r="A137" t="str">
            <v>轻工业</v>
          </cell>
          <cell r="B137" t="str">
            <v>大型</v>
          </cell>
          <cell r="C137" t="str">
            <v>股份有限公司</v>
          </cell>
          <cell r="D137">
            <v>31277.08</v>
          </cell>
        </row>
        <row r="138">
          <cell r="A138" t="str">
            <v>重工业</v>
          </cell>
          <cell r="B138" t="str">
            <v>大型</v>
          </cell>
          <cell r="C138" t="str">
            <v>集体企业</v>
          </cell>
          <cell r="D138">
            <v>93323.68</v>
          </cell>
        </row>
        <row r="139">
          <cell r="A139" t="str">
            <v>轻工业</v>
          </cell>
          <cell r="B139" t="str">
            <v>大型</v>
          </cell>
          <cell r="C139" t="str">
            <v>国有及国有控股企业</v>
          </cell>
          <cell r="D139">
            <v>52956.639999999999</v>
          </cell>
        </row>
        <row r="140">
          <cell r="A140" t="str">
            <v>重工业</v>
          </cell>
          <cell r="B140" t="str">
            <v>中型</v>
          </cell>
          <cell r="C140" t="str">
            <v>股份有限公司</v>
          </cell>
          <cell r="D140">
            <v>8260.58</v>
          </cell>
        </row>
        <row r="141">
          <cell r="A141" t="str">
            <v>轻工业</v>
          </cell>
          <cell r="B141" t="str">
            <v>中型</v>
          </cell>
          <cell r="C141" t="str">
            <v>港澳台商投资企业</v>
          </cell>
          <cell r="D141">
            <v>48322.31</v>
          </cell>
        </row>
        <row r="142">
          <cell r="A142" t="str">
            <v>重工业</v>
          </cell>
          <cell r="B142" t="str">
            <v>大型</v>
          </cell>
          <cell r="C142" t="str">
            <v>港澳台商投资企业</v>
          </cell>
          <cell r="D142">
            <v>94563.72</v>
          </cell>
        </row>
        <row r="143">
          <cell r="A143" t="str">
            <v>重工业</v>
          </cell>
          <cell r="B143" t="str">
            <v>中型</v>
          </cell>
          <cell r="C143" t="str">
            <v>国有及国有控股企业</v>
          </cell>
          <cell r="D143">
            <v>31410.19</v>
          </cell>
        </row>
        <row r="144">
          <cell r="A144" t="str">
            <v>轻工业</v>
          </cell>
          <cell r="B144" t="str">
            <v>中型</v>
          </cell>
          <cell r="C144" t="str">
            <v>国有及国有控股企业</v>
          </cell>
          <cell r="D144">
            <v>580.66</v>
          </cell>
        </row>
        <row r="145">
          <cell r="A145" t="str">
            <v>重工业</v>
          </cell>
          <cell r="B145" t="str">
            <v>大型</v>
          </cell>
          <cell r="C145" t="str">
            <v>集体企业</v>
          </cell>
          <cell r="D145">
            <v>23815.87</v>
          </cell>
        </row>
        <row r="146">
          <cell r="A146" t="str">
            <v>重工业</v>
          </cell>
          <cell r="B146" t="str">
            <v>小型</v>
          </cell>
          <cell r="C146" t="str">
            <v>外商投资企业</v>
          </cell>
          <cell r="D146">
            <v>16824.98</v>
          </cell>
        </row>
        <row r="147">
          <cell r="A147" t="str">
            <v>重工业</v>
          </cell>
          <cell r="B147" t="str">
            <v>小型</v>
          </cell>
          <cell r="C147" t="str">
            <v>国有及国有控股企业</v>
          </cell>
          <cell r="D147">
            <v>59300.17</v>
          </cell>
        </row>
        <row r="148">
          <cell r="A148" t="str">
            <v>重工业</v>
          </cell>
          <cell r="B148" t="str">
            <v>大型</v>
          </cell>
          <cell r="C148" t="str">
            <v>股份有限公司</v>
          </cell>
          <cell r="D148">
            <v>8134.72</v>
          </cell>
        </row>
        <row r="149">
          <cell r="A149" t="str">
            <v>轻工业</v>
          </cell>
          <cell r="B149" t="str">
            <v>中型</v>
          </cell>
          <cell r="C149" t="str">
            <v>集体企业</v>
          </cell>
          <cell r="D149">
            <v>12173.9</v>
          </cell>
        </row>
        <row r="150">
          <cell r="A150" t="str">
            <v>轻工业</v>
          </cell>
          <cell r="B150" t="str">
            <v>中型</v>
          </cell>
          <cell r="C150" t="str">
            <v>外商投资企业</v>
          </cell>
          <cell r="D150">
            <v>81019.95</v>
          </cell>
        </row>
        <row r="151">
          <cell r="A151" t="str">
            <v>轻工业</v>
          </cell>
          <cell r="B151" t="str">
            <v>小型</v>
          </cell>
          <cell r="C151" t="str">
            <v>港澳台商投资企业</v>
          </cell>
          <cell r="D151">
            <v>18074.650000000001</v>
          </cell>
        </row>
        <row r="152">
          <cell r="A152" t="str">
            <v>重工业</v>
          </cell>
          <cell r="B152" t="str">
            <v>小型</v>
          </cell>
          <cell r="C152" t="str">
            <v>港澳台商投资企业</v>
          </cell>
          <cell r="D152">
            <v>32319.29</v>
          </cell>
        </row>
        <row r="153">
          <cell r="A153" t="str">
            <v>重工业</v>
          </cell>
          <cell r="B153" t="str">
            <v>大型</v>
          </cell>
          <cell r="C153" t="str">
            <v>港澳台商投资企业</v>
          </cell>
          <cell r="D153">
            <v>28917.200000000001</v>
          </cell>
        </row>
        <row r="154">
          <cell r="A154" t="str">
            <v>轻工业</v>
          </cell>
          <cell r="B154" t="str">
            <v>大型</v>
          </cell>
          <cell r="C154" t="str">
            <v>集体企业</v>
          </cell>
          <cell r="D154">
            <v>16939.53</v>
          </cell>
        </row>
        <row r="155">
          <cell r="A155" t="str">
            <v>轻工业</v>
          </cell>
          <cell r="B155" t="str">
            <v>小型</v>
          </cell>
          <cell r="C155" t="str">
            <v>股份有限公司</v>
          </cell>
          <cell r="D155">
            <v>84304.69</v>
          </cell>
        </row>
        <row r="156">
          <cell r="A156" t="str">
            <v>重工业</v>
          </cell>
          <cell r="B156" t="str">
            <v>小型</v>
          </cell>
          <cell r="C156" t="str">
            <v>集体企业</v>
          </cell>
          <cell r="D156">
            <v>77487.16</v>
          </cell>
        </row>
        <row r="157">
          <cell r="A157" t="str">
            <v>轻工业</v>
          </cell>
          <cell r="B157" t="str">
            <v>小型</v>
          </cell>
          <cell r="C157" t="str">
            <v>股份有限公司</v>
          </cell>
          <cell r="D157">
            <v>22522.62</v>
          </cell>
        </row>
        <row r="158">
          <cell r="A158" t="str">
            <v>轻工业</v>
          </cell>
          <cell r="B158" t="str">
            <v>中型</v>
          </cell>
          <cell r="C158" t="str">
            <v>股份有限公司</v>
          </cell>
          <cell r="D158">
            <v>15777.65</v>
          </cell>
        </row>
        <row r="159">
          <cell r="A159" t="str">
            <v>重工业</v>
          </cell>
          <cell r="B159" t="str">
            <v>中型</v>
          </cell>
          <cell r="C159" t="str">
            <v>外商投资企业</v>
          </cell>
          <cell r="D159">
            <v>73470.55</v>
          </cell>
        </row>
        <row r="160">
          <cell r="A160" t="str">
            <v>轻工业</v>
          </cell>
          <cell r="B160" t="str">
            <v>小型</v>
          </cell>
          <cell r="C160" t="str">
            <v>国有及国有控股企业</v>
          </cell>
          <cell r="D160">
            <v>75394.3</v>
          </cell>
        </row>
        <row r="161">
          <cell r="A161" t="str">
            <v>轻工业</v>
          </cell>
          <cell r="B161" t="str">
            <v>大型</v>
          </cell>
          <cell r="C161" t="str">
            <v>港澳台商投资企业</v>
          </cell>
          <cell r="D161">
            <v>68571.53</v>
          </cell>
        </row>
        <row r="162">
          <cell r="A162" t="str">
            <v>轻工业</v>
          </cell>
          <cell r="B162" t="str">
            <v>小型</v>
          </cell>
          <cell r="C162" t="str">
            <v>国有及国有控股企业</v>
          </cell>
          <cell r="D162">
            <v>62156.88</v>
          </cell>
        </row>
        <row r="163">
          <cell r="A163" t="str">
            <v>轻工业</v>
          </cell>
          <cell r="B163" t="str">
            <v>小型</v>
          </cell>
          <cell r="C163" t="str">
            <v>外商投资企业</v>
          </cell>
          <cell r="D163">
            <v>63813.31</v>
          </cell>
        </row>
        <row r="164">
          <cell r="A164" t="str">
            <v>轻工业</v>
          </cell>
          <cell r="B164" t="str">
            <v>大型</v>
          </cell>
          <cell r="C164" t="str">
            <v>股份有限公司</v>
          </cell>
          <cell r="D164">
            <v>31616.34</v>
          </cell>
        </row>
        <row r="165">
          <cell r="A165" t="str">
            <v>轻工业</v>
          </cell>
          <cell r="B165" t="str">
            <v>大型</v>
          </cell>
          <cell r="C165" t="str">
            <v>港澳台商投资企业</v>
          </cell>
          <cell r="D165">
            <v>25192.37</v>
          </cell>
        </row>
        <row r="166">
          <cell r="A166" t="str">
            <v>轻工业</v>
          </cell>
          <cell r="B166" t="str">
            <v>中型</v>
          </cell>
          <cell r="C166" t="str">
            <v>港澳台商投资企业</v>
          </cell>
          <cell r="D166">
            <v>35425.300000000003</v>
          </cell>
        </row>
        <row r="167">
          <cell r="A167" t="str">
            <v>重工业</v>
          </cell>
          <cell r="B167" t="str">
            <v>大型</v>
          </cell>
          <cell r="C167" t="str">
            <v>港澳台商投资企业</v>
          </cell>
          <cell r="D167">
            <v>32980.089999999997</v>
          </cell>
        </row>
        <row r="168">
          <cell r="A168" t="str">
            <v>轻工业</v>
          </cell>
          <cell r="B168" t="str">
            <v>中型</v>
          </cell>
          <cell r="C168" t="str">
            <v>外商投资企业</v>
          </cell>
          <cell r="D168">
            <v>18639.7</v>
          </cell>
        </row>
        <row r="169">
          <cell r="A169" t="str">
            <v>轻工业</v>
          </cell>
          <cell r="B169" t="str">
            <v>小型</v>
          </cell>
          <cell r="C169" t="str">
            <v>国有及国有控股企业</v>
          </cell>
          <cell r="D169">
            <v>81618.259999999995</v>
          </cell>
        </row>
        <row r="170">
          <cell r="A170" t="str">
            <v>重工业</v>
          </cell>
          <cell r="B170" t="str">
            <v>中型</v>
          </cell>
          <cell r="C170" t="str">
            <v>港澳台商投资企业</v>
          </cell>
          <cell r="D170">
            <v>94020.78</v>
          </cell>
        </row>
        <row r="171">
          <cell r="A171" t="str">
            <v>轻工业</v>
          </cell>
          <cell r="B171" t="str">
            <v>小型</v>
          </cell>
          <cell r="C171" t="str">
            <v>股份有限公司</v>
          </cell>
          <cell r="D171">
            <v>99243.94</v>
          </cell>
        </row>
        <row r="172">
          <cell r="A172" t="str">
            <v>重工业</v>
          </cell>
          <cell r="B172" t="str">
            <v>小型</v>
          </cell>
          <cell r="C172" t="str">
            <v>港澳台商投资企业</v>
          </cell>
          <cell r="D172">
            <v>95850.63</v>
          </cell>
        </row>
        <row r="173">
          <cell r="A173" t="str">
            <v>轻工业</v>
          </cell>
          <cell r="B173" t="str">
            <v>大型</v>
          </cell>
          <cell r="C173" t="str">
            <v>股份有限公司</v>
          </cell>
          <cell r="D173">
            <v>70143.17</v>
          </cell>
        </row>
        <row r="174">
          <cell r="A174" t="str">
            <v>轻工业</v>
          </cell>
          <cell r="B174" t="str">
            <v>小型</v>
          </cell>
          <cell r="C174" t="str">
            <v>股份有限公司</v>
          </cell>
          <cell r="D174">
            <v>97238.79</v>
          </cell>
        </row>
        <row r="175">
          <cell r="A175" t="str">
            <v>轻工业</v>
          </cell>
          <cell r="B175" t="str">
            <v>大型</v>
          </cell>
          <cell r="C175" t="str">
            <v>国有及国有控股企业</v>
          </cell>
          <cell r="D175">
            <v>3257.32</v>
          </cell>
        </row>
        <row r="176">
          <cell r="A176" t="str">
            <v>重工业</v>
          </cell>
          <cell r="B176" t="str">
            <v>大型</v>
          </cell>
          <cell r="C176" t="str">
            <v>股份有限公司</v>
          </cell>
          <cell r="D176">
            <v>11269.99</v>
          </cell>
        </row>
        <row r="177">
          <cell r="A177" t="str">
            <v>轻工业</v>
          </cell>
          <cell r="B177" t="str">
            <v>小型</v>
          </cell>
          <cell r="C177" t="str">
            <v>股份有限公司</v>
          </cell>
          <cell r="D177">
            <v>3715.15</v>
          </cell>
        </row>
        <row r="178">
          <cell r="A178" t="str">
            <v>重工业</v>
          </cell>
          <cell r="B178" t="str">
            <v>大型</v>
          </cell>
          <cell r="C178" t="str">
            <v>港澳台商投资企业</v>
          </cell>
          <cell r="D178">
            <v>7631.13</v>
          </cell>
        </row>
        <row r="179">
          <cell r="A179" t="str">
            <v>轻工业</v>
          </cell>
          <cell r="B179" t="str">
            <v>大型</v>
          </cell>
          <cell r="C179" t="str">
            <v>集体企业</v>
          </cell>
          <cell r="D179">
            <v>66459.86</v>
          </cell>
        </row>
        <row r="180">
          <cell r="A180" t="str">
            <v>重工业</v>
          </cell>
          <cell r="B180" t="str">
            <v>小型</v>
          </cell>
          <cell r="C180" t="str">
            <v>集体企业</v>
          </cell>
          <cell r="D180">
            <v>23443.63</v>
          </cell>
        </row>
        <row r="181">
          <cell r="A181" t="str">
            <v>轻工业</v>
          </cell>
          <cell r="B181" t="str">
            <v>大型</v>
          </cell>
          <cell r="C181" t="str">
            <v>国有及国有控股企业</v>
          </cell>
          <cell r="D181">
            <v>61059.73</v>
          </cell>
        </row>
        <row r="182">
          <cell r="A182" t="str">
            <v>轻工业</v>
          </cell>
          <cell r="B182" t="str">
            <v>小型</v>
          </cell>
          <cell r="C182" t="str">
            <v>股份有限公司</v>
          </cell>
          <cell r="D182">
            <v>88757.4</v>
          </cell>
        </row>
        <row r="183">
          <cell r="A183" t="str">
            <v>重工业</v>
          </cell>
          <cell r="B183" t="str">
            <v>大型</v>
          </cell>
          <cell r="C183" t="str">
            <v>外商投资企业</v>
          </cell>
          <cell r="D183">
            <v>7536.54</v>
          </cell>
        </row>
        <row r="184">
          <cell r="A184" t="str">
            <v>重工业</v>
          </cell>
          <cell r="B184" t="str">
            <v>中型</v>
          </cell>
          <cell r="C184" t="str">
            <v>集体企业</v>
          </cell>
          <cell r="D184">
            <v>37500.01</v>
          </cell>
        </row>
        <row r="185">
          <cell r="A185" t="str">
            <v>轻工业</v>
          </cell>
          <cell r="B185" t="str">
            <v>小型</v>
          </cell>
          <cell r="C185" t="str">
            <v>集体企业</v>
          </cell>
          <cell r="D185">
            <v>8714.32</v>
          </cell>
        </row>
        <row r="186">
          <cell r="A186" t="str">
            <v>重工业</v>
          </cell>
          <cell r="B186" t="str">
            <v>中型</v>
          </cell>
          <cell r="C186" t="str">
            <v>外商投资企业</v>
          </cell>
          <cell r="D186">
            <v>4502.09</v>
          </cell>
        </row>
        <row r="187">
          <cell r="A187" t="str">
            <v>重工业</v>
          </cell>
          <cell r="B187" t="str">
            <v>大型</v>
          </cell>
          <cell r="C187" t="str">
            <v>股份有限公司</v>
          </cell>
          <cell r="D187">
            <v>36126.29</v>
          </cell>
        </row>
        <row r="188">
          <cell r="A188" t="str">
            <v>轻工业</v>
          </cell>
          <cell r="B188" t="str">
            <v>中型</v>
          </cell>
          <cell r="C188" t="str">
            <v>股份有限公司</v>
          </cell>
          <cell r="D188">
            <v>17442.73</v>
          </cell>
        </row>
        <row r="189">
          <cell r="A189" t="str">
            <v>轻工业</v>
          </cell>
          <cell r="B189" t="str">
            <v>大型</v>
          </cell>
          <cell r="C189" t="str">
            <v>股份有限公司</v>
          </cell>
          <cell r="D189">
            <v>26207.02</v>
          </cell>
        </row>
        <row r="190">
          <cell r="A190" t="str">
            <v>重工业</v>
          </cell>
          <cell r="B190" t="str">
            <v>中型</v>
          </cell>
          <cell r="C190" t="str">
            <v>国有及国有控股企业</v>
          </cell>
          <cell r="D190">
            <v>304.60000000000002</v>
          </cell>
        </row>
        <row r="191">
          <cell r="A191" t="str">
            <v>轻工业</v>
          </cell>
          <cell r="B191" t="str">
            <v>小型</v>
          </cell>
          <cell r="C191" t="str">
            <v>港澳台商投资企业</v>
          </cell>
          <cell r="D191">
            <v>12625.84</v>
          </cell>
        </row>
        <row r="192">
          <cell r="A192" t="str">
            <v>重工业</v>
          </cell>
          <cell r="B192" t="str">
            <v>小型</v>
          </cell>
          <cell r="C192" t="str">
            <v>股份有限公司</v>
          </cell>
          <cell r="D192">
            <v>19540.98</v>
          </cell>
        </row>
        <row r="193">
          <cell r="A193" t="str">
            <v>重工业</v>
          </cell>
          <cell r="B193" t="str">
            <v>大型</v>
          </cell>
          <cell r="C193" t="str">
            <v>股份有限公司</v>
          </cell>
          <cell r="D193">
            <v>33061.56</v>
          </cell>
        </row>
        <row r="194">
          <cell r="A194" t="str">
            <v>重工业</v>
          </cell>
          <cell r="B194" t="str">
            <v>中型</v>
          </cell>
          <cell r="C194" t="str">
            <v>集体企业</v>
          </cell>
          <cell r="D194">
            <v>18694.79</v>
          </cell>
        </row>
        <row r="195">
          <cell r="A195" t="str">
            <v>轻工业</v>
          </cell>
          <cell r="B195" t="str">
            <v>大型</v>
          </cell>
          <cell r="C195" t="str">
            <v>港澳台商投资企业</v>
          </cell>
          <cell r="D195">
            <v>22622.52</v>
          </cell>
        </row>
        <row r="196">
          <cell r="A196" t="str">
            <v>轻工业</v>
          </cell>
          <cell r="B196" t="str">
            <v>中型</v>
          </cell>
          <cell r="C196" t="str">
            <v>集体企业</v>
          </cell>
          <cell r="D196">
            <v>96918.51</v>
          </cell>
        </row>
        <row r="197">
          <cell r="A197" t="str">
            <v>轻工业</v>
          </cell>
          <cell r="B197" t="str">
            <v>大型</v>
          </cell>
          <cell r="C197" t="str">
            <v>股份有限公司</v>
          </cell>
          <cell r="D197">
            <v>57864.66</v>
          </cell>
        </row>
        <row r="198">
          <cell r="A198" t="str">
            <v>重工业</v>
          </cell>
          <cell r="B198" t="str">
            <v>大型</v>
          </cell>
          <cell r="C198" t="str">
            <v>港澳台商投资企业</v>
          </cell>
          <cell r="D198">
            <v>9973.5</v>
          </cell>
        </row>
        <row r="199">
          <cell r="A199" t="str">
            <v>轻工业</v>
          </cell>
          <cell r="B199" t="str">
            <v>小型</v>
          </cell>
          <cell r="C199" t="str">
            <v>外商投资企业</v>
          </cell>
          <cell r="D199">
            <v>70901.440000000002</v>
          </cell>
        </row>
        <row r="200">
          <cell r="A200" t="str">
            <v>轻工业</v>
          </cell>
          <cell r="B200" t="str">
            <v>中型</v>
          </cell>
          <cell r="C200" t="str">
            <v>外商投资企业</v>
          </cell>
          <cell r="D200">
            <v>44194.67</v>
          </cell>
        </row>
        <row r="201">
          <cell r="A201" t="str">
            <v>轻工业</v>
          </cell>
          <cell r="B201" t="str">
            <v>大型</v>
          </cell>
          <cell r="C201" t="str">
            <v>外商投资企业</v>
          </cell>
          <cell r="D201">
            <v>56968.5</v>
          </cell>
        </row>
        <row r="202">
          <cell r="A202" t="str">
            <v>重工业</v>
          </cell>
          <cell r="B202" t="str">
            <v>大型</v>
          </cell>
          <cell r="C202" t="str">
            <v>国有及国有控股企业</v>
          </cell>
          <cell r="D202">
            <v>8755.67</v>
          </cell>
        </row>
        <row r="203">
          <cell r="A203" t="str">
            <v>轻工业</v>
          </cell>
          <cell r="B203" t="str">
            <v>大型</v>
          </cell>
          <cell r="C203" t="str">
            <v>外商投资企业</v>
          </cell>
          <cell r="D203">
            <v>10524.85</v>
          </cell>
        </row>
        <row r="204">
          <cell r="A204" t="str">
            <v>轻工业</v>
          </cell>
          <cell r="B204" t="str">
            <v>中型</v>
          </cell>
          <cell r="C204" t="str">
            <v>集体企业</v>
          </cell>
          <cell r="D204">
            <v>85643.26</v>
          </cell>
        </row>
        <row r="205">
          <cell r="A205" t="str">
            <v>重工业</v>
          </cell>
          <cell r="B205" t="str">
            <v>中型</v>
          </cell>
          <cell r="C205" t="str">
            <v>股份有限公司</v>
          </cell>
          <cell r="D205">
            <v>23565.4</v>
          </cell>
        </row>
        <row r="206">
          <cell r="A206" t="str">
            <v>轻工业</v>
          </cell>
          <cell r="B206" t="str">
            <v>中型</v>
          </cell>
          <cell r="C206" t="str">
            <v>集体企业</v>
          </cell>
          <cell r="D206">
            <v>56951.03</v>
          </cell>
        </row>
        <row r="207">
          <cell r="A207" t="str">
            <v>轻工业</v>
          </cell>
          <cell r="B207" t="str">
            <v>大型</v>
          </cell>
          <cell r="C207" t="str">
            <v>集体企业</v>
          </cell>
          <cell r="D207">
            <v>37158.29</v>
          </cell>
        </row>
        <row r="208">
          <cell r="A208" t="str">
            <v>重工业</v>
          </cell>
          <cell r="B208" t="str">
            <v>小型</v>
          </cell>
          <cell r="C208" t="str">
            <v>集体企业</v>
          </cell>
          <cell r="D208">
            <v>52671.72</v>
          </cell>
        </row>
        <row r="209">
          <cell r="A209" t="str">
            <v>轻工业</v>
          </cell>
          <cell r="B209" t="str">
            <v>大型</v>
          </cell>
          <cell r="C209" t="str">
            <v>外商投资企业</v>
          </cell>
          <cell r="D209">
            <v>10074.24</v>
          </cell>
        </row>
        <row r="210">
          <cell r="A210" t="str">
            <v>重工业</v>
          </cell>
          <cell r="B210" t="str">
            <v>大型</v>
          </cell>
          <cell r="C210" t="str">
            <v>外商投资企业</v>
          </cell>
          <cell r="D210">
            <v>60277.55</v>
          </cell>
        </row>
        <row r="211">
          <cell r="A211" t="str">
            <v>重工业</v>
          </cell>
          <cell r="B211" t="str">
            <v>中型</v>
          </cell>
          <cell r="C211" t="str">
            <v>港澳台商投资企业</v>
          </cell>
          <cell r="D211">
            <v>6924.83</v>
          </cell>
        </row>
        <row r="212">
          <cell r="A212" t="str">
            <v>轻工业</v>
          </cell>
          <cell r="B212" t="str">
            <v>小型</v>
          </cell>
          <cell r="C212" t="str">
            <v>集体企业</v>
          </cell>
          <cell r="D212">
            <v>29895.54</v>
          </cell>
        </row>
        <row r="213">
          <cell r="A213" t="str">
            <v>重工业</v>
          </cell>
          <cell r="B213" t="str">
            <v>小型</v>
          </cell>
          <cell r="C213" t="str">
            <v>集体企业</v>
          </cell>
          <cell r="D213">
            <v>25210.48</v>
          </cell>
        </row>
        <row r="214">
          <cell r="A214" t="str">
            <v>重工业</v>
          </cell>
          <cell r="B214" t="str">
            <v>大型</v>
          </cell>
          <cell r="C214" t="str">
            <v>集体企业</v>
          </cell>
          <cell r="D214">
            <v>13214.57</v>
          </cell>
        </row>
        <row r="215">
          <cell r="A215" t="str">
            <v>重工业</v>
          </cell>
          <cell r="B215" t="str">
            <v>小型</v>
          </cell>
          <cell r="C215" t="str">
            <v>港澳台商投资企业</v>
          </cell>
          <cell r="D215">
            <v>1382.63</v>
          </cell>
        </row>
        <row r="216">
          <cell r="A216" t="str">
            <v>轻工业</v>
          </cell>
          <cell r="B216" t="str">
            <v>大型</v>
          </cell>
          <cell r="C216" t="str">
            <v>外商投资企业</v>
          </cell>
          <cell r="D216">
            <v>99979.1</v>
          </cell>
        </row>
        <row r="217">
          <cell r="A217" t="str">
            <v>重工业</v>
          </cell>
          <cell r="B217" t="str">
            <v>中型</v>
          </cell>
          <cell r="C217" t="str">
            <v>股份有限公司</v>
          </cell>
          <cell r="D217">
            <v>15861.79</v>
          </cell>
        </row>
        <row r="218">
          <cell r="A218" t="str">
            <v>轻工业</v>
          </cell>
          <cell r="B218" t="str">
            <v>小型</v>
          </cell>
          <cell r="C218" t="str">
            <v>港澳台商投资企业</v>
          </cell>
          <cell r="D218">
            <v>99806.44</v>
          </cell>
        </row>
        <row r="219">
          <cell r="A219" t="str">
            <v>轻工业</v>
          </cell>
          <cell r="B219" t="str">
            <v>中型</v>
          </cell>
          <cell r="C219" t="str">
            <v>国有及国有控股企业</v>
          </cell>
          <cell r="D219">
            <v>20138.88</v>
          </cell>
        </row>
        <row r="220">
          <cell r="A220" t="str">
            <v>轻工业</v>
          </cell>
          <cell r="B220" t="str">
            <v>小型</v>
          </cell>
          <cell r="C220" t="str">
            <v>外商投资企业</v>
          </cell>
          <cell r="D220">
            <v>5045.21</v>
          </cell>
        </row>
        <row r="221">
          <cell r="A221" t="str">
            <v>轻工业</v>
          </cell>
          <cell r="B221" t="str">
            <v>大型</v>
          </cell>
          <cell r="C221" t="str">
            <v>国有及国有控股企业</v>
          </cell>
          <cell r="D221">
            <v>70098.09</v>
          </cell>
        </row>
        <row r="222">
          <cell r="A222" t="str">
            <v>轻工业</v>
          </cell>
          <cell r="B222" t="str">
            <v>中型</v>
          </cell>
          <cell r="C222" t="str">
            <v>港澳台商投资企业</v>
          </cell>
          <cell r="D222">
            <v>54484.36</v>
          </cell>
        </row>
        <row r="223">
          <cell r="A223" t="str">
            <v>重工业</v>
          </cell>
          <cell r="B223" t="str">
            <v>小型</v>
          </cell>
          <cell r="C223" t="str">
            <v>股份有限公司</v>
          </cell>
          <cell r="D223">
            <v>12009.02</v>
          </cell>
        </row>
        <row r="224">
          <cell r="A224" t="str">
            <v>轻工业</v>
          </cell>
          <cell r="B224" t="str">
            <v>中型</v>
          </cell>
          <cell r="C224" t="str">
            <v>外商投资企业</v>
          </cell>
          <cell r="D224">
            <v>61718.66</v>
          </cell>
        </row>
        <row r="225">
          <cell r="A225" t="str">
            <v>重工业</v>
          </cell>
          <cell r="B225" t="str">
            <v>中型</v>
          </cell>
          <cell r="C225" t="str">
            <v>股份有限公司</v>
          </cell>
          <cell r="D225">
            <v>60083.31</v>
          </cell>
        </row>
        <row r="226">
          <cell r="A226" t="str">
            <v>重工业</v>
          </cell>
          <cell r="B226" t="str">
            <v>小型</v>
          </cell>
          <cell r="C226" t="str">
            <v>国有及国有控股企业</v>
          </cell>
          <cell r="D226">
            <v>99314.23</v>
          </cell>
        </row>
        <row r="227">
          <cell r="A227" t="str">
            <v>重工业</v>
          </cell>
          <cell r="B227" t="str">
            <v>小型</v>
          </cell>
          <cell r="C227" t="str">
            <v>国有及国有控股企业</v>
          </cell>
          <cell r="D227">
            <v>86162.99</v>
          </cell>
        </row>
        <row r="228">
          <cell r="A228" t="str">
            <v>轻工业</v>
          </cell>
          <cell r="B228" t="str">
            <v>小型</v>
          </cell>
          <cell r="C228" t="str">
            <v>国有及国有控股企业</v>
          </cell>
          <cell r="D228">
            <v>27837.48</v>
          </cell>
        </row>
        <row r="229">
          <cell r="A229" t="str">
            <v>轻工业</v>
          </cell>
          <cell r="B229" t="str">
            <v>中型</v>
          </cell>
          <cell r="C229" t="str">
            <v>股份有限公司</v>
          </cell>
          <cell r="D229">
            <v>13039.96</v>
          </cell>
        </row>
        <row r="230">
          <cell r="A230" t="str">
            <v>重工业</v>
          </cell>
          <cell r="B230" t="str">
            <v>小型</v>
          </cell>
          <cell r="C230" t="str">
            <v>集体企业</v>
          </cell>
          <cell r="D230">
            <v>86567.75</v>
          </cell>
        </row>
        <row r="231">
          <cell r="A231" t="str">
            <v>重工业</v>
          </cell>
          <cell r="B231" t="str">
            <v>大型</v>
          </cell>
          <cell r="C231" t="str">
            <v>股份有限公司</v>
          </cell>
          <cell r="D231">
            <v>3034.29</v>
          </cell>
        </row>
        <row r="232">
          <cell r="A232" t="str">
            <v>重工业</v>
          </cell>
          <cell r="B232" t="str">
            <v>小型</v>
          </cell>
          <cell r="C232" t="str">
            <v>港澳台商投资企业</v>
          </cell>
          <cell r="D232">
            <v>20865.310000000001</v>
          </cell>
        </row>
        <row r="233">
          <cell r="A233" t="str">
            <v>重工业</v>
          </cell>
          <cell r="B233" t="str">
            <v>小型</v>
          </cell>
          <cell r="C233" t="str">
            <v>港澳台商投资企业</v>
          </cell>
          <cell r="D233">
            <v>39349.550000000003</v>
          </cell>
        </row>
        <row r="234">
          <cell r="A234" t="str">
            <v>轻工业</v>
          </cell>
          <cell r="B234" t="str">
            <v>中型</v>
          </cell>
          <cell r="C234" t="str">
            <v>国有及国有控股企业</v>
          </cell>
          <cell r="D234">
            <v>73020.679999999993</v>
          </cell>
        </row>
        <row r="235">
          <cell r="A235" t="str">
            <v>轻工业</v>
          </cell>
          <cell r="B235" t="str">
            <v>大型</v>
          </cell>
          <cell r="C235" t="str">
            <v>港澳台商投资企业</v>
          </cell>
          <cell r="D235">
            <v>57212.17</v>
          </cell>
        </row>
        <row r="236">
          <cell r="A236" t="str">
            <v>重工业</v>
          </cell>
          <cell r="B236" t="str">
            <v>中型</v>
          </cell>
          <cell r="C236" t="str">
            <v>集体企业</v>
          </cell>
          <cell r="D236">
            <v>1843.53</v>
          </cell>
        </row>
        <row r="237">
          <cell r="A237" t="str">
            <v>轻工业</v>
          </cell>
          <cell r="B237" t="str">
            <v>小型</v>
          </cell>
          <cell r="C237" t="str">
            <v>集体企业</v>
          </cell>
          <cell r="D237">
            <v>26450.97</v>
          </cell>
        </row>
        <row r="238">
          <cell r="A238" t="str">
            <v>轻工业</v>
          </cell>
          <cell r="B238" t="str">
            <v>大型</v>
          </cell>
          <cell r="C238" t="str">
            <v>外商投资企业</v>
          </cell>
          <cell r="D238">
            <v>96150.02</v>
          </cell>
        </row>
        <row r="239">
          <cell r="A239" t="str">
            <v>轻工业</v>
          </cell>
          <cell r="B239" t="str">
            <v>大型</v>
          </cell>
          <cell r="C239" t="str">
            <v>外商投资企业</v>
          </cell>
          <cell r="D239">
            <v>10453.82</v>
          </cell>
        </row>
        <row r="240">
          <cell r="A240" t="str">
            <v>重工业</v>
          </cell>
          <cell r="B240" t="str">
            <v>大型</v>
          </cell>
          <cell r="C240" t="str">
            <v>港澳台商投资企业</v>
          </cell>
          <cell r="D240">
            <v>88072.17</v>
          </cell>
        </row>
        <row r="241">
          <cell r="A241" t="str">
            <v>轻工业</v>
          </cell>
          <cell r="B241" t="str">
            <v>大型</v>
          </cell>
          <cell r="C241" t="str">
            <v>集体企业</v>
          </cell>
          <cell r="D241">
            <v>77933.119999999995</v>
          </cell>
        </row>
        <row r="242">
          <cell r="A242" t="str">
            <v>轻工业</v>
          </cell>
          <cell r="B242" t="str">
            <v>中型</v>
          </cell>
          <cell r="C242" t="str">
            <v>集体企业</v>
          </cell>
          <cell r="D242">
            <v>2344.62</v>
          </cell>
        </row>
        <row r="243">
          <cell r="A243" t="str">
            <v>轻工业</v>
          </cell>
          <cell r="B243" t="str">
            <v>小型</v>
          </cell>
          <cell r="C243" t="str">
            <v>集体企业</v>
          </cell>
          <cell r="D243">
            <v>47647.46</v>
          </cell>
        </row>
        <row r="244">
          <cell r="A244" t="str">
            <v>轻工业</v>
          </cell>
          <cell r="B244" t="str">
            <v>中型</v>
          </cell>
          <cell r="C244" t="str">
            <v>港澳台商投资企业</v>
          </cell>
          <cell r="D244">
            <v>66886.41</v>
          </cell>
        </row>
        <row r="245">
          <cell r="A245" t="str">
            <v>重工业</v>
          </cell>
          <cell r="B245" t="str">
            <v>小型</v>
          </cell>
          <cell r="C245" t="str">
            <v>股份有限公司</v>
          </cell>
          <cell r="D245">
            <v>12525.25</v>
          </cell>
        </row>
        <row r="246">
          <cell r="A246" t="str">
            <v>重工业</v>
          </cell>
          <cell r="B246" t="str">
            <v>小型</v>
          </cell>
          <cell r="C246" t="str">
            <v>港澳台商投资企业</v>
          </cell>
          <cell r="D246">
            <v>31589.84</v>
          </cell>
        </row>
        <row r="247">
          <cell r="A247" t="str">
            <v>重工业</v>
          </cell>
          <cell r="B247" t="str">
            <v>中型</v>
          </cell>
          <cell r="C247" t="str">
            <v>集体企业</v>
          </cell>
          <cell r="D247">
            <v>64906.65</v>
          </cell>
        </row>
        <row r="248">
          <cell r="A248" t="str">
            <v>重工业</v>
          </cell>
          <cell r="B248" t="str">
            <v>小型</v>
          </cell>
          <cell r="C248" t="str">
            <v>港澳台商投资企业</v>
          </cell>
          <cell r="D248">
            <v>69349.19</v>
          </cell>
        </row>
        <row r="249">
          <cell r="A249" t="str">
            <v>重工业</v>
          </cell>
          <cell r="B249" t="str">
            <v>中型</v>
          </cell>
          <cell r="C249" t="str">
            <v>国有及国有控股企业</v>
          </cell>
          <cell r="D249">
            <v>99499.65</v>
          </cell>
        </row>
        <row r="250">
          <cell r="A250" t="str">
            <v>轻工业</v>
          </cell>
          <cell r="B250" t="str">
            <v>大型</v>
          </cell>
          <cell r="C250" t="str">
            <v>股份有限公司</v>
          </cell>
          <cell r="D250">
            <v>7161.55</v>
          </cell>
        </row>
        <row r="251">
          <cell r="A251" t="str">
            <v>轻工业</v>
          </cell>
          <cell r="B251" t="str">
            <v>中型</v>
          </cell>
          <cell r="C251" t="str">
            <v>集体企业</v>
          </cell>
          <cell r="D251">
            <v>54678.13</v>
          </cell>
        </row>
      </sheetData>
      <sheetData sheetId="3"/>
      <sheetData sheetId="4"/>
      <sheetData sheetId="5"/>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第1题"/>
      <sheetName val="第2题"/>
      <sheetName val="第2题答案"/>
      <sheetName val="第3题"/>
      <sheetName val="第3题答案"/>
      <sheetName val="第4题"/>
      <sheetName val="第4题答案"/>
      <sheetName val="第5题"/>
      <sheetName val="第6题"/>
      <sheetName val="第6题答案"/>
      <sheetName val="第7题"/>
      <sheetName val="第7题解答"/>
      <sheetName val="第8题"/>
      <sheetName val="第8题答案"/>
      <sheetName val="第9题"/>
      <sheetName val="第9题解答"/>
    </sheetNames>
    <sheetDataSet>
      <sheetData sheetId="0"/>
      <sheetData sheetId="1">
        <row r="1">
          <cell r="A1" t="str">
            <v>订购日期</v>
          </cell>
          <cell r="B1" t="str">
            <v>产品名称</v>
          </cell>
          <cell r="C1" t="str">
            <v>销售数量</v>
          </cell>
          <cell r="D1" t="str">
            <v>销售金额</v>
          </cell>
        </row>
        <row r="2">
          <cell r="A2">
            <v>35254</v>
          </cell>
          <cell r="B2" t="str">
            <v>糯米</v>
          </cell>
          <cell r="C2">
            <v>6</v>
          </cell>
          <cell r="D2">
            <v>100.8</v>
          </cell>
        </row>
        <row r="3">
          <cell r="A3">
            <v>35465</v>
          </cell>
          <cell r="B3" t="str">
            <v>糯米</v>
          </cell>
          <cell r="C3">
            <v>12</v>
          </cell>
          <cell r="D3">
            <v>201.6</v>
          </cell>
        </row>
        <row r="4">
          <cell r="A4">
            <v>35580</v>
          </cell>
          <cell r="B4" t="str">
            <v>糯米</v>
          </cell>
          <cell r="C4">
            <v>24</v>
          </cell>
          <cell r="D4">
            <v>504</v>
          </cell>
        </row>
        <row r="5">
          <cell r="A5">
            <v>35629</v>
          </cell>
          <cell r="B5" t="str">
            <v>糯米</v>
          </cell>
          <cell r="C5">
            <v>48</v>
          </cell>
          <cell r="D5">
            <v>1008</v>
          </cell>
        </row>
        <row r="6">
          <cell r="A6">
            <v>35646</v>
          </cell>
          <cell r="B6" t="str">
            <v>糯米</v>
          </cell>
          <cell r="C6">
            <v>40</v>
          </cell>
          <cell r="D6">
            <v>840</v>
          </cell>
        </row>
        <row r="7">
          <cell r="A7">
            <v>35660</v>
          </cell>
          <cell r="B7" t="str">
            <v>糯米</v>
          </cell>
          <cell r="C7">
            <v>40</v>
          </cell>
          <cell r="D7">
            <v>840</v>
          </cell>
        </row>
        <row r="8">
          <cell r="A8">
            <v>35670</v>
          </cell>
          <cell r="B8" t="str">
            <v>糯米</v>
          </cell>
          <cell r="C8">
            <v>15</v>
          </cell>
          <cell r="D8">
            <v>315</v>
          </cell>
        </row>
        <row r="9">
          <cell r="A9">
            <v>35674</v>
          </cell>
          <cell r="B9" t="str">
            <v>糯米</v>
          </cell>
          <cell r="C9">
            <v>20</v>
          </cell>
          <cell r="D9">
            <v>420</v>
          </cell>
        </row>
        <row r="10">
          <cell r="A10">
            <v>35767</v>
          </cell>
          <cell r="B10" t="str">
            <v>糯米</v>
          </cell>
          <cell r="C10">
            <v>6</v>
          </cell>
          <cell r="D10">
            <v>126</v>
          </cell>
        </row>
        <row r="11">
          <cell r="A11">
            <v>35772</v>
          </cell>
          <cell r="B11" t="str">
            <v>糯米</v>
          </cell>
          <cell r="C11">
            <v>4</v>
          </cell>
          <cell r="D11">
            <v>84</v>
          </cell>
        </row>
        <row r="12">
          <cell r="A12">
            <v>35811</v>
          </cell>
          <cell r="B12" t="str">
            <v>糯米</v>
          </cell>
          <cell r="C12">
            <v>52</v>
          </cell>
          <cell r="D12">
            <v>1092</v>
          </cell>
        </row>
        <row r="13">
          <cell r="A13">
            <v>35816</v>
          </cell>
          <cell r="B13" t="str">
            <v>糯米</v>
          </cell>
          <cell r="C13">
            <v>35</v>
          </cell>
          <cell r="D13">
            <v>735</v>
          </cell>
        </row>
        <row r="14">
          <cell r="A14">
            <v>35865</v>
          </cell>
          <cell r="B14" t="str">
            <v>糯米</v>
          </cell>
          <cell r="C14">
            <v>21</v>
          </cell>
          <cell r="D14">
            <v>441</v>
          </cell>
        </row>
        <row r="15">
          <cell r="A15">
            <v>35891</v>
          </cell>
          <cell r="B15" t="str">
            <v>糯米</v>
          </cell>
          <cell r="C15">
            <v>25</v>
          </cell>
          <cell r="D15">
            <v>525</v>
          </cell>
        </row>
        <row r="16">
          <cell r="A16">
            <v>35362</v>
          </cell>
          <cell r="B16" t="str">
            <v>燕麦</v>
          </cell>
          <cell r="C16">
            <v>40</v>
          </cell>
          <cell r="D16">
            <v>288</v>
          </cell>
        </row>
        <row r="17">
          <cell r="A17">
            <v>35376</v>
          </cell>
          <cell r="B17" t="str">
            <v>燕麦</v>
          </cell>
          <cell r="C17">
            <v>25</v>
          </cell>
          <cell r="D17">
            <v>180</v>
          </cell>
        </row>
        <row r="18">
          <cell r="A18">
            <v>35426</v>
          </cell>
          <cell r="B18" t="str">
            <v>燕麦</v>
          </cell>
          <cell r="C18">
            <v>40</v>
          </cell>
          <cell r="D18">
            <v>288</v>
          </cell>
        </row>
        <row r="19">
          <cell r="A19">
            <v>35432</v>
          </cell>
          <cell r="B19" t="str">
            <v>燕麦</v>
          </cell>
          <cell r="C19">
            <v>60</v>
          </cell>
          <cell r="D19">
            <v>432</v>
          </cell>
        </row>
        <row r="20">
          <cell r="A20">
            <v>35492</v>
          </cell>
          <cell r="B20" t="str">
            <v>燕麦</v>
          </cell>
          <cell r="C20">
            <v>21</v>
          </cell>
          <cell r="D20">
            <v>151.19999999999999</v>
          </cell>
        </row>
        <row r="21">
          <cell r="A21">
            <v>35500</v>
          </cell>
          <cell r="B21" t="str">
            <v>燕麦</v>
          </cell>
          <cell r="C21">
            <v>15</v>
          </cell>
          <cell r="D21">
            <v>108</v>
          </cell>
        </row>
        <row r="22">
          <cell r="A22">
            <v>35523</v>
          </cell>
          <cell r="B22" t="str">
            <v>燕麦</v>
          </cell>
          <cell r="C22">
            <v>10</v>
          </cell>
          <cell r="D22">
            <v>72</v>
          </cell>
        </row>
        <row r="23">
          <cell r="A23">
            <v>35571</v>
          </cell>
          <cell r="B23" t="str">
            <v>燕麦</v>
          </cell>
          <cell r="C23">
            <v>70</v>
          </cell>
          <cell r="D23">
            <v>630</v>
          </cell>
        </row>
        <row r="24">
          <cell r="A24">
            <v>35580</v>
          </cell>
          <cell r="B24" t="str">
            <v>燕麦</v>
          </cell>
          <cell r="C24">
            <v>20</v>
          </cell>
          <cell r="D24">
            <v>180</v>
          </cell>
        </row>
        <row r="25">
          <cell r="A25">
            <v>35647</v>
          </cell>
          <cell r="B25" t="str">
            <v>燕麦</v>
          </cell>
          <cell r="C25">
            <v>10</v>
          </cell>
          <cell r="D25">
            <v>90</v>
          </cell>
        </row>
        <row r="26">
          <cell r="A26">
            <v>35689</v>
          </cell>
          <cell r="B26" t="str">
            <v>燕麦</v>
          </cell>
          <cell r="C26">
            <v>32</v>
          </cell>
          <cell r="D26">
            <v>288</v>
          </cell>
        </row>
        <row r="27">
          <cell r="A27">
            <v>35691</v>
          </cell>
          <cell r="B27" t="str">
            <v>燕麦</v>
          </cell>
          <cell r="C27">
            <v>5</v>
          </cell>
          <cell r="D27">
            <v>45</v>
          </cell>
        </row>
        <row r="28">
          <cell r="A28">
            <v>35754</v>
          </cell>
          <cell r="B28" t="str">
            <v>燕麦</v>
          </cell>
          <cell r="C28">
            <v>44</v>
          </cell>
          <cell r="D28">
            <v>396</v>
          </cell>
        </row>
        <row r="29">
          <cell r="A29">
            <v>35797</v>
          </cell>
          <cell r="B29" t="str">
            <v>燕麦</v>
          </cell>
          <cell r="C29">
            <v>18</v>
          </cell>
          <cell r="D29">
            <v>162</v>
          </cell>
        </row>
        <row r="30">
          <cell r="A30">
            <v>35816</v>
          </cell>
          <cell r="B30" t="str">
            <v>燕麦</v>
          </cell>
          <cell r="C30">
            <v>70</v>
          </cell>
          <cell r="D30">
            <v>630</v>
          </cell>
        </row>
        <row r="31">
          <cell r="A31">
            <v>35830</v>
          </cell>
          <cell r="B31" t="str">
            <v>燕麦</v>
          </cell>
          <cell r="C31">
            <v>50</v>
          </cell>
          <cell r="D31">
            <v>450</v>
          </cell>
        </row>
        <row r="32">
          <cell r="A32">
            <v>35836</v>
          </cell>
          <cell r="B32" t="str">
            <v>燕麦</v>
          </cell>
          <cell r="C32">
            <v>30</v>
          </cell>
          <cell r="D32">
            <v>270</v>
          </cell>
        </row>
        <row r="33">
          <cell r="A33">
            <v>35863</v>
          </cell>
          <cell r="B33" t="str">
            <v>燕麦</v>
          </cell>
          <cell r="C33">
            <v>8</v>
          </cell>
          <cell r="D33">
            <v>72</v>
          </cell>
        </row>
        <row r="34">
          <cell r="A34">
            <v>35894</v>
          </cell>
          <cell r="B34" t="str">
            <v>燕麦</v>
          </cell>
          <cell r="C34">
            <v>10</v>
          </cell>
          <cell r="D34">
            <v>90</v>
          </cell>
        </row>
        <row r="35">
          <cell r="A35">
            <v>35921</v>
          </cell>
          <cell r="B35" t="str">
            <v>燕麦</v>
          </cell>
          <cell r="C35">
            <v>2</v>
          </cell>
          <cell r="D35">
            <v>18</v>
          </cell>
        </row>
        <row r="36">
          <cell r="A36">
            <v>35250</v>
          </cell>
          <cell r="B36" t="str">
            <v>糙米</v>
          </cell>
          <cell r="C36">
            <v>10</v>
          </cell>
          <cell r="D36">
            <v>98</v>
          </cell>
        </row>
        <row r="37">
          <cell r="A37">
            <v>35327</v>
          </cell>
          <cell r="B37" t="str">
            <v>糙米</v>
          </cell>
          <cell r="C37">
            <v>2</v>
          </cell>
          <cell r="D37">
            <v>22.4</v>
          </cell>
        </row>
        <row r="38">
          <cell r="A38">
            <v>35328</v>
          </cell>
          <cell r="B38" t="str">
            <v>糙米</v>
          </cell>
          <cell r="C38">
            <v>6</v>
          </cell>
          <cell r="D38">
            <v>67.2</v>
          </cell>
        </row>
        <row r="39">
          <cell r="A39">
            <v>35355</v>
          </cell>
          <cell r="B39" t="str">
            <v>糙米</v>
          </cell>
          <cell r="C39">
            <v>10</v>
          </cell>
          <cell r="D39">
            <v>112</v>
          </cell>
        </row>
        <row r="40">
          <cell r="A40">
            <v>35373</v>
          </cell>
          <cell r="B40" t="str">
            <v>糙米</v>
          </cell>
          <cell r="C40">
            <v>9</v>
          </cell>
          <cell r="D40">
            <v>100.8</v>
          </cell>
        </row>
        <row r="41">
          <cell r="A41">
            <v>35433</v>
          </cell>
          <cell r="B41" t="str">
            <v>糙米</v>
          </cell>
          <cell r="C41">
            <v>40</v>
          </cell>
          <cell r="D41">
            <v>448</v>
          </cell>
        </row>
        <row r="42">
          <cell r="A42">
            <v>35493</v>
          </cell>
          <cell r="B42" t="str">
            <v>糙米</v>
          </cell>
          <cell r="C42">
            <v>50</v>
          </cell>
          <cell r="D42">
            <v>560</v>
          </cell>
        </row>
        <row r="43">
          <cell r="A43">
            <v>35521</v>
          </cell>
          <cell r="B43" t="str">
            <v>糙米</v>
          </cell>
          <cell r="C43">
            <v>20</v>
          </cell>
          <cell r="D43">
            <v>224</v>
          </cell>
        </row>
        <row r="44">
          <cell r="A44">
            <v>35527</v>
          </cell>
          <cell r="B44" t="str">
            <v>糙米</v>
          </cell>
          <cell r="C44">
            <v>30</v>
          </cell>
          <cell r="D44">
            <v>420</v>
          </cell>
        </row>
        <row r="45">
          <cell r="A45">
            <v>35544</v>
          </cell>
          <cell r="B45" t="str">
            <v>糙米</v>
          </cell>
          <cell r="C45">
            <v>20</v>
          </cell>
          <cell r="D45">
            <v>280</v>
          </cell>
        </row>
        <row r="46">
          <cell r="A46">
            <v>35598</v>
          </cell>
          <cell r="B46" t="str">
            <v>糙米</v>
          </cell>
          <cell r="C46">
            <v>28</v>
          </cell>
          <cell r="D46">
            <v>392</v>
          </cell>
        </row>
        <row r="47">
          <cell r="A47">
            <v>35614</v>
          </cell>
          <cell r="B47" t="str">
            <v>糙米</v>
          </cell>
          <cell r="C47">
            <v>100</v>
          </cell>
          <cell r="D47">
            <v>1400</v>
          </cell>
        </row>
        <row r="48">
          <cell r="A48">
            <v>35650</v>
          </cell>
          <cell r="B48" t="str">
            <v>糙米</v>
          </cell>
          <cell r="C48">
            <v>5</v>
          </cell>
          <cell r="D48">
            <v>70</v>
          </cell>
        </row>
        <row r="49">
          <cell r="A49">
            <v>35674</v>
          </cell>
          <cell r="B49" t="str">
            <v>糙米</v>
          </cell>
          <cell r="C49">
            <v>20</v>
          </cell>
          <cell r="D49">
            <v>280</v>
          </cell>
        </row>
        <row r="50">
          <cell r="A50">
            <v>35683</v>
          </cell>
          <cell r="B50" t="str">
            <v>糙米</v>
          </cell>
          <cell r="C50">
            <v>30</v>
          </cell>
          <cell r="D50">
            <v>420</v>
          </cell>
        </row>
        <row r="51">
          <cell r="A51">
            <v>35691</v>
          </cell>
          <cell r="B51" t="str">
            <v>糙米</v>
          </cell>
          <cell r="C51">
            <v>6</v>
          </cell>
          <cell r="D51">
            <v>84</v>
          </cell>
        </row>
        <row r="52">
          <cell r="A52">
            <v>35697</v>
          </cell>
          <cell r="B52" t="str">
            <v>糙米</v>
          </cell>
          <cell r="C52">
            <v>40</v>
          </cell>
          <cell r="D52">
            <v>560</v>
          </cell>
        </row>
        <row r="53">
          <cell r="A53">
            <v>35753</v>
          </cell>
          <cell r="B53" t="str">
            <v>糙米</v>
          </cell>
          <cell r="C53">
            <v>28</v>
          </cell>
          <cell r="D53">
            <v>392</v>
          </cell>
        </row>
        <row r="54">
          <cell r="A54">
            <v>35769</v>
          </cell>
          <cell r="B54" t="str">
            <v>糙米</v>
          </cell>
          <cell r="C54">
            <v>2</v>
          </cell>
          <cell r="D54">
            <v>28</v>
          </cell>
        </row>
        <row r="55">
          <cell r="A55">
            <v>35779</v>
          </cell>
          <cell r="B55" t="str">
            <v>糙米</v>
          </cell>
          <cell r="C55">
            <v>12</v>
          </cell>
          <cell r="D55">
            <v>168</v>
          </cell>
        </row>
        <row r="56">
          <cell r="A56">
            <v>35779</v>
          </cell>
          <cell r="B56" t="str">
            <v>糙米</v>
          </cell>
          <cell r="C56">
            <v>20</v>
          </cell>
          <cell r="D56">
            <v>280</v>
          </cell>
        </row>
        <row r="57">
          <cell r="A57">
            <v>35816</v>
          </cell>
          <cell r="B57" t="str">
            <v>糙米</v>
          </cell>
          <cell r="C57">
            <v>42</v>
          </cell>
          <cell r="D57">
            <v>588</v>
          </cell>
        </row>
        <row r="58">
          <cell r="A58">
            <v>35823</v>
          </cell>
          <cell r="B58" t="str">
            <v>糙米</v>
          </cell>
          <cell r="C58">
            <v>20</v>
          </cell>
          <cell r="D58">
            <v>280</v>
          </cell>
        </row>
        <row r="59">
          <cell r="A59">
            <v>35837</v>
          </cell>
          <cell r="B59" t="str">
            <v>糙米</v>
          </cell>
          <cell r="C59">
            <v>25</v>
          </cell>
          <cell r="D59">
            <v>350</v>
          </cell>
        </row>
        <row r="60">
          <cell r="A60">
            <v>35857</v>
          </cell>
          <cell r="B60" t="str">
            <v>糙米</v>
          </cell>
          <cell r="C60">
            <v>10</v>
          </cell>
          <cell r="D60">
            <v>140</v>
          </cell>
        </row>
        <row r="61">
          <cell r="A61">
            <v>35887</v>
          </cell>
          <cell r="B61" t="str">
            <v>糙米</v>
          </cell>
          <cell r="C61">
            <v>40</v>
          </cell>
          <cell r="D61">
            <v>560</v>
          </cell>
        </row>
        <row r="62">
          <cell r="A62">
            <v>35891</v>
          </cell>
          <cell r="B62" t="str">
            <v>糙米</v>
          </cell>
          <cell r="C62">
            <v>24</v>
          </cell>
          <cell r="D62">
            <v>336</v>
          </cell>
        </row>
        <row r="63">
          <cell r="A63">
            <v>35893</v>
          </cell>
          <cell r="B63" t="str">
            <v>糙米</v>
          </cell>
          <cell r="C63">
            <v>14</v>
          </cell>
          <cell r="D63">
            <v>196</v>
          </cell>
        </row>
        <row r="64">
          <cell r="A64">
            <v>35894</v>
          </cell>
          <cell r="B64" t="str">
            <v>糙米</v>
          </cell>
          <cell r="C64">
            <v>4</v>
          </cell>
          <cell r="D64">
            <v>56</v>
          </cell>
        </row>
        <row r="65">
          <cell r="A65">
            <v>35905</v>
          </cell>
          <cell r="B65" t="str">
            <v>糙米</v>
          </cell>
          <cell r="C65">
            <v>30</v>
          </cell>
          <cell r="D65">
            <v>420</v>
          </cell>
        </row>
        <row r="66">
          <cell r="A66">
            <v>35342</v>
          </cell>
          <cell r="B66" t="str">
            <v>三合一麦片</v>
          </cell>
          <cell r="C66">
            <v>20</v>
          </cell>
          <cell r="D66">
            <v>112</v>
          </cell>
        </row>
        <row r="67">
          <cell r="A67">
            <v>35359</v>
          </cell>
          <cell r="B67" t="str">
            <v>三合一麦片</v>
          </cell>
          <cell r="C67">
            <v>8</v>
          </cell>
          <cell r="D67">
            <v>44.8</v>
          </cell>
        </row>
        <row r="68">
          <cell r="A68">
            <v>35418</v>
          </cell>
          <cell r="B68" t="str">
            <v>三合一麦片</v>
          </cell>
          <cell r="C68">
            <v>20</v>
          </cell>
          <cell r="D68">
            <v>112</v>
          </cell>
        </row>
        <row r="69">
          <cell r="A69">
            <v>35475</v>
          </cell>
          <cell r="B69" t="str">
            <v>三合一麦片</v>
          </cell>
          <cell r="C69">
            <v>15</v>
          </cell>
          <cell r="D69">
            <v>84</v>
          </cell>
        </row>
        <row r="70">
          <cell r="A70">
            <v>35479</v>
          </cell>
          <cell r="B70" t="str">
            <v>三合一麦片</v>
          </cell>
          <cell r="C70">
            <v>20</v>
          </cell>
          <cell r="D70">
            <v>112</v>
          </cell>
        </row>
        <row r="71">
          <cell r="A71">
            <v>35544</v>
          </cell>
          <cell r="B71" t="str">
            <v>三合一麦片</v>
          </cell>
          <cell r="C71">
            <v>6</v>
          </cell>
          <cell r="D71">
            <v>42</v>
          </cell>
        </row>
        <row r="72">
          <cell r="A72">
            <v>35585</v>
          </cell>
          <cell r="B72" t="str">
            <v>三合一麦片</v>
          </cell>
          <cell r="C72">
            <v>30</v>
          </cell>
          <cell r="D72">
            <v>210</v>
          </cell>
        </row>
        <row r="73">
          <cell r="A73">
            <v>35591</v>
          </cell>
          <cell r="B73" t="str">
            <v>三合一麦片</v>
          </cell>
          <cell r="C73">
            <v>70</v>
          </cell>
          <cell r="D73">
            <v>490</v>
          </cell>
        </row>
        <row r="74">
          <cell r="A74">
            <v>35613</v>
          </cell>
          <cell r="B74" t="str">
            <v>三合一麦片</v>
          </cell>
          <cell r="C74">
            <v>4</v>
          </cell>
          <cell r="D74">
            <v>28</v>
          </cell>
        </row>
        <row r="75">
          <cell r="A75">
            <v>35620</v>
          </cell>
          <cell r="B75" t="str">
            <v>三合一麦片</v>
          </cell>
          <cell r="C75">
            <v>24</v>
          </cell>
          <cell r="D75">
            <v>168</v>
          </cell>
        </row>
        <row r="76">
          <cell r="A76">
            <v>35647</v>
          </cell>
          <cell r="B76" t="str">
            <v>三合一麦片</v>
          </cell>
          <cell r="C76">
            <v>5</v>
          </cell>
          <cell r="D76">
            <v>35</v>
          </cell>
        </row>
        <row r="77">
          <cell r="A77">
            <v>35699</v>
          </cell>
          <cell r="B77" t="str">
            <v>三合一麦片</v>
          </cell>
          <cell r="C77">
            <v>9</v>
          </cell>
          <cell r="D77">
            <v>63</v>
          </cell>
        </row>
        <row r="78">
          <cell r="A78">
            <v>35734</v>
          </cell>
          <cell r="B78" t="str">
            <v>三合一麦片</v>
          </cell>
          <cell r="C78">
            <v>4</v>
          </cell>
          <cell r="D78">
            <v>28</v>
          </cell>
        </row>
        <row r="79">
          <cell r="A79">
            <v>35741</v>
          </cell>
          <cell r="B79" t="str">
            <v>三合一麦片</v>
          </cell>
          <cell r="C79">
            <v>25</v>
          </cell>
          <cell r="D79">
            <v>175</v>
          </cell>
        </row>
        <row r="80">
          <cell r="A80">
            <v>35746</v>
          </cell>
          <cell r="B80" t="str">
            <v>三合一麦片</v>
          </cell>
          <cell r="C80">
            <v>18</v>
          </cell>
          <cell r="D80">
            <v>126</v>
          </cell>
        </row>
        <row r="81">
          <cell r="A81">
            <v>35762</v>
          </cell>
          <cell r="B81" t="str">
            <v>三合一麦片</v>
          </cell>
          <cell r="C81">
            <v>60</v>
          </cell>
          <cell r="D81">
            <v>420</v>
          </cell>
        </row>
        <row r="82">
          <cell r="A82">
            <v>35772</v>
          </cell>
          <cell r="B82" t="str">
            <v>三合一麦片</v>
          </cell>
          <cell r="C82">
            <v>15</v>
          </cell>
          <cell r="D82">
            <v>105</v>
          </cell>
        </row>
        <row r="83">
          <cell r="A83">
            <v>35788</v>
          </cell>
          <cell r="B83" t="str">
            <v>三合一麦片</v>
          </cell>
          <cell r="C83">
            <v>8</v>
          </cell>
          <cell r="D83">
            <v>56</v>
          </cell>
        </row>
        <row r="84">
          <cell r="A84">
            <v>35796</v>
          </cell>
          <cell r="B84" t="str">
            <v>三合一麦片</v>
          </cell>
          <cell r="C84">
            <v>20</v>
          </cell>
          <cell r="D84">
            <v>140</v>
          </cell>
        </row>
        <row r="85">
          <cell r="A85">
            <v>35825</v>
          </cell>
          <cell r="B85" t="str">
            <v>三合一麦片</v>
          </cell>
          <cell r="C85">
            <v>8</v>
          </cell>
          <cell r="D85">
            <v>56</v>
          </cell>
        </row>
        <row r="86">
          <cell r="A86">
            <v>35852</v>
          </cell>
          <cell r="B86" t="str">
            <v>三合一麦片</v>
          </cell>
          <cell r="C86">
            <v>14</v>
          </cell>
          <cell r="D86">
            <v>98</v>
          </cell>
        </row>
        <row r="87">
          <cell r="A87">
            <v>35858</v>
          </cell>
          <cell r="B87" t="str">
            <v>三合一麦片</v>
          </cell>
          <cell r="C87">
            <v>12</v>
          </cell>
          <cell r="D87">
            <v>84</v>
          </cell>
        </row>
        <row r="88">
          <cell r="A88">
            <v>35859</v>
          </cell>
          <cell r="B88" t="str">
            <v>三合一麦片</v>
          </cell>
          <cell r="C88">
            <v>5</v>
          </cell>
          <cell r="D88">
            <v>35</v>
          </cell>
        </row>
        <row r="89">
          <cell r="A89">
            <v>35873</v>
          </cell>
          <cell r="B89" t="str">
            <v>三合一麦片</v>
          </cell>
          <cell r="C89">
            <v>6</v>
          </cell>
          <cell r="D89">
            <v>42</v>
          </cell>
        </row>
        <row r="90">
          <cell r="A90">
            <v>35878</v>
          </cell>
          <cell r="B90" t="str">
            <v>三合一麦片</v>
          </cell>
          <cell r="C90">
            <v>40</v>
          </cell>
          <cell r="D90">
            <v>280</v>
          </cell>
        </row>
        <row r="91">
          <cell r="A91">
            <v>35888</v>
          </cell>
          <cell r="B91" t="str">
            <v>三合一麦片</v>
          </cell>
          <cell r="C91">
            <v>20</v>
          </cell>
          <cell r="D91">
            <v>140</v>
          </cell>
        </row>
        <row r="92">
          <cell r="A92">
            <v>35891</v>
          </cell>
          <cell r="B92" t="str">
            <v>三合一麦片</v>
          </cell>
          <cell r="C92">
            <v>10</v>
          </cell>
          <cell r="D92">
            <v>70</v>
          </cell>
        </row>
        <row r="93">
          <cell r="A93">
            <v>35906</v>
          </cell>
          <cell r="B93" t="str">
            <v>三合一麦片</v>
          </cell>
          <cell r="C93">
            <v>2</v>
          </cell>
          <cell r="D93">
            <v>14</v>
          </cell>
        </row>
        <row r="94">
          <cell r="A94">
            <v>35921</v>
          </cell>
          <cell r="B94" t="str">
            <v>三合一麦片</v>
          </cell>
          <cell r="C94">
            <v>2</v>
          </cell>
          <cell r="D94">
            <v>14</v>
          </cell>
        </row>
        <row r="95">
          <cell r="A95">
            <v>35268</v>
          </cell>
          <cell r="B95" t="str">
            <v>白米</v>
          </cell>
          <cell r="C95">
            <v>2</v>
          </cell>
          <cell r="D95">
            <v>60.8</v>
          </cell>
        </row>
        <row r="96">
          <cell r="A96">
            <v>35310</v>
          </cell>
          <cell r="B96" t="str">
            <v>白米</v>
          </cell>
          <cell r="C96">
            <v>4</v>
          </cell>
          <cell r="D96">
            <v>121.6</v>
          </cell>
        </row>
        <row r="97">
          <cell r="A97">
            <v>35317</v>
          </cell>
          <cell r="B97" t="str">
            <v>白米</v>
          </cell>
          <cell r="C97">
            <v>20</v>
          </cell>
          <cell r="D97">
            <v>608</v>
          </cell>
        </row>
        <row r="98">
          <cell r="A98">
            <v>35353</v>
          </cell>
          <cell r="B98" t="str">
            <v>白米</v>
          </cell>
          <cell r="C98">
            <v>12</v>
          </cell>
          <cell r="D98">
            <v>364.8</v>
          </cell>
        </row>
        <row r="99">
          <cell r="A99">
            <v>35374</v>
          </cell>
          <cell r="B99" t="str">
            <v>白米</v>
          </cell>
          <cell r="C99">
            <v>20</v>
          </cell>
          <cell r="D99">
            <v>608</v>
          </cell>
        </row>
        <row r="100">
          <cell r="A100">
            <v>35401</v>
          </cell>
          <cell r="B100" t="str">
            <v>白米</v>
          </cell>
          <cell r="C100">
            <v>18</v>
          </cell>
          <cell r="D100">
            <v>547.20000000000005</v>
          </cell>
        </row>
        <row r="101">
          <cell r="A101">
            <v>35415</v>
          </cell>
          <cell r="B101" t="str">
            <v>白米</v>
          </cell>
          <cell r="C101">
            <v>20</v>
          </cell>
          <cell r="D101">
            <v>608</v>
          </cell>
        </row>
        <row r="102">
          <cell r="A102">
            <v>35431</v>
          </cell>
          <cell r="B102" t="str">
            <v>白米</v>
          </cell>
          <cell r="C102">
            <v>70</v>
          </cell>
          <cell r="D102">
            <v>2128</v>
          </cell>
        </row>
        <row r="103">
          <cell r="A103">
            <v>35457</v>
          </cell>
          <cell r="B103" t="str">
            <v>白米</v>
          </cell>
          <cell r="C103">
            <v>5</v>
          </cell>
          <cell r="D103">
            <v>152</v>
          </cell>
        </row>
        <row r="104">
          <cell r="A104">
            <v>35460</v>
          </cell>
          <cell r="B104" t="str">
            <v>白米</v>
          </cell>
          <cell r="C104">
            <v>30</v>
          </cell>
          <cell r="D104">
            <v>912</v>
          </cell>
        </row>
        <row r="105">
          <cell r="A105">
            <v>35464</v>
          </cell>
          <cell r="B105" t="str">
            <v>白米</v>
          </cell>
          <cell r="C105">
            <v>28</v>
          </cell>
          <cell r="D105">
            <v>851.2</v>
          </cell>
        </row>
        <row r="106">
          <cell r="A106">
            <v>35466</v>
          </cell>
          <cell r="B106" t="str">
            <v>白米</v>
          </cell>
          <cell r="C106">
            <v>40</v>
          </cell>
          <cell r="D106">
            <v>1216</v>
          </cell>
        </row>
        <row r="107">
          <cell r="A107">
            <v>35487</v>
          </cell>
          <cell r="B107" t="str">
            <v>白米</v>
          </cell>
          <cell r="C107">
            <v>15</v>
          </cell>
          <cell r="D107">
            <v>456</v>
          </cell>
        </row>
        <row r="108">
          <cell r="A108">
            <v>35493</v>
          </cell>
          <cell r="B108" t="str">
            <v>白米</v>
          </cell>
          <cell r="C108">
            <v>30</v>
          </cell>
          <cell r="D108">
            <v>912</v>
          </cell>
        </row>
        <row r="109">
          <cell r="A109">
            <v>35500</v>
          </cell>
          <cell r="B109" t="str">
            <v>白米</v>
          </cell>
          <cell r="C109">
            <v>20</v>
          </cell>
          <cell r="D109">
            <v>608</v>
          </cell>
        </row>
        <row r="110">
          <cell r="A110">
            <v>35522</v>
          </cell>
          <cell r="B110" t="str">
            <v>白米</v>
          </cell>
          <cell r="C110">
            <v>30</v>
          </cell>
          <cell r="D110">
            <v>912</v>
          </cell>
        </row>
        <row r="111">
          <cell r="A111">
            <v>35524</v>
          </cell>
          <cell r="B111" t="str">
            <v>白米</v>
          </cell>
          <cell r="C111">
            <v>14</v>
          </cell>
          <cell r="D111">
            <v>425.6</v>
          </cell>
        </row>
        <row r="112">
          <cell r="A112">
            <v>35542</v>
          </cell>
          <cell r="B112" t="str">
            <v>白米</v>
          </cell>
          <cell r="C112">
            <v>70</v>
          </cell>
          <cell r="D112">
            <v>2660</v>
          </cell>
        </row>
        <row r="113">
          <cell r="A113">
            <v>35548</v>
          </cell>
          <cell r="B113" t="str">
            <v>白米</v>
          </cell>
          <cell r="C113">
            <v>40</v>
          </cell>
          <cell r="D113">
            <v>1520</v>
          </cell>
        </row>
        <row r="114">
          <cell r="A114">
            <v>35555</v>
          </cell>
          <cell r="B114" t="str">
            <v>白米</v>
          </cell>
          <cell r="C114">
            <v>30</v>
          </cell>
          <cell r="D114">
            <v>1140</v>
          </cell>
        </row>
        <row r="115">
          <cell r="A115">
            <v>35583</v>
          </cell>
          <cell r="B115" t="str">
            <v>白米</v>
          </cell>
          <cell r="C115">
            <v>40</v>
          </cell>
          <cell r="D115">
            <v>1520</v>
          </cell>
        </row>
        <row r="116">
          <cell r="A116">
            <v>35598</v>
          </cell>
          <cell r="B116" t="str">
            <v>白米</v>
          </cell>
          <cell r="C116">
            <v>60</v>
          </cell>
          <cell r="D116">
            <v>2280</v>
          </cell>
        </row>
        <row r="117">
          <cell r="A117">
            <v>35622</v>
          </cell>
          <cell r="B117" t="str">
            <v>白米</v>
          </cell>
          <cell r="C117">
            <v>5</v>
          </cell>
          <cell r="D117">
            <v>190</v>
          </cell>
        </row>
        <row r="118">
          <cell r="A118">
            <v>35634</v>
          </cell>
          <cell r="B118" t="str">
            <v>白米</v>
          </cell>
          <cell r="C118">
            <v>28</v>
          </cell>
          <cell r="D118">
            <v>1064</v>
          </cell>
        </row>
        <row r="119">
          <cell r="A119">
            <v>35642</v>
          </cell>
          <cell r="B119" t="str">
            <v>白米</v>
          </cell>
          <cell r="C119">
            <v>14</v>
          </cell>
          <cell r="D119">
            <v>532</v>
          </cell>
        </row>
        <row r="120">
          <cell r="A120">
            <v>35643</v>
          </cell>
          <cell r="B120" t="str">
            <v>白米</v>
          </cell>
          <cell r="C120">
            <v>20</v>
          </cell>
          <cell r="D120">
            <v>760</v>
          </cell>
        </row>
        <row r="121">
          <cell r="A121">
            <v>35661</v>
          </cell>
          <cell r="B121" t="str">
            <v>白米</v>
          </cell>
          <cell r="C121">
            <v>60</v>
          </cell>
          <cell r="D121">
            <v>2280</v>
          </cell>
        </row>
        <row r="122">
          <cell r="A122">
            <v>35677</v>
          </cell>
          <cell r="B122" t="str">
            <v>白米</v>
          </cell>
          <cell r="C122">
            <v>45</v>
          </cell>
          <cell r="D122">
            <v>1710</v>
          </cell>
        </row>
        <row r="123">
          <cell r="A123">
            <v>35683</v>
          </cell>
          <cell r="B123" t="str">
            <v>白米</v>
          </cell>
          <cell r="C123">
            <v>12</v>
          </cell>
          <cell r="D123">
            <v>456</v>
          </cell>
        </row>
        <row r="124">
          <cell r="A124">
            <v>35705</v>
          </cell>
          <cell r="B124" t="str">
            <v>白米</v>
          </cell>
          <cell r="C124">
            <v>20</v>
          </cell>
          <cell r="D124">
            <v>760</v>
          </cell>
        </row>
        <row r="125">
          <cell r="A125">
            <v>35724</v>
          </cell>
          <cell r="B125" t="str">
            <v>白米</v>
          </cell>
          <cell r="C125">
            <v>30</v>
          </cell>
          <cell r="D125">
            <v>1140</v>
          </cell>
        </row>
        <row r="126">
          <cell r="A126">
            <v>35725</v>
          </cell>
          <cell r="B126" t="str">
            <v>白米</v>
          </cell>
          <cell r="C126">
            <v>18</v>
          </cell>
          <cell r="D126">
            <v>684</v>
          </cell>
        </row>
        <row r="127">
          <cell r="A127">
            <v>35737</v>
          </cell>
          <cell r="B127" t="str">
            <v>白米</v>
          </cell>
          <cell r="C127">
            <v>10</v>
          </cell>
          <cell r="D127">
            <v>380</v>
          </cell>
        </row>
        <row r="128">
          <cell r="A128">
            <v>35747</v>
          </cell>
          <cell r="B128" t="str">
            <v>白米</v>
          </cell>
          <cell r="C128">
            <v>14</v>
          </cell>
          <cell r="D128">
            <v>532</v>
          </cell>
        </row>
        <row r="129">
          <cell r="A129">
            <v>35754</v>
          </cell>
          <cell r="B129" t="str">
            <v>白米</v>
          </cell>
          <cell r="C129">
            <v>28</v>
          </cell>
          <cell r="D129">
            <v>1064</v>
          </cell>
        </row>
        <row r="130">
          <cell r="A130">
            <v>35754</v>
          </cell>
          <cell r="B130" t="str">
            <v>白米</v>
          </cell>
          <cell r="C130">
            <v>15</v>
          </cell>
          <cell r="D130">
            <v>570</v>
          </cell>
        </row>
        <row r="131">
          <cell r="A131">
            <v>35760</v>
          </cell>
          <cell r="B131" t="str">
            <v>白米</v>
          </cell>
          <cell r="C131">
            <v>30</v>
          </cell>
          <cell r="D131">
            <v>1140</v>
          </cell>
        </row>
        <row r="132">
          <cell r="A132">
            <v>35766</v>
          </cell>
          <cell r="B132" t="str">
            <v>白米</v>
          </cell>
          <cell r="C132">
            <v>60</v>
          </cell>
          <cell r="D132">
            <v>2280</v>
          </cell>
        </row>
        <row r="133">
          <cell r="A133">
            <v>35781</v>
          </cell>
          <cell r="B133" t="str">
            <v>白米</v>
          </cell>
          <cell r="C133">
            <v>20</v>
          </cell>
          <cell r="D133">
            <v>760</v>
          </cell>
        </row>
        <row r="134">
          <cell r="A134">
            <v>35786</v>
          </cell>
          <cell r="B134" t="str">
            <v>白米</v>
          </cell>
          <cell r="C134">
            <v>20</v>
          </cell>
          <cell r="D134">
            <v>760</v>
          </cell>
        </row>
        <row r="135">
          <cell r="A135">
            <v>35796</v>
          </cell>
          <cell r="B135" t="str">
            <v>白米</v>
          </cell>
          <cell r="C135">
            <v>20</v>
          </cell>
          <cell r="D135">
            <v>760</v>
          </cell>
        </row>
        <row r="136">
          <cell r="A136">
            <v>35802</v>
          </cell>
          <cell r="B136" t="str">
            <v>白米</v>
          </cell>
          <cell r="C136">
            <v>30</v>
          </cell>
          <cell r="D136">
            <v>1140</v>
          </cell>
        </row>
        <row r="137">
          <cell r="A137">
            <v>35815</v>
          </cell>
          <cell r="B137" t="str">
            <v>白米</v>
          </cell>
          <cell r="C137">
            <v>30</v>
          </cell>
          <cell r="D137">
            <v>1140</v>
          </cell>
        </row>
        <row r="138">
          <cell r="A138">
            <v>35822</v>
          </cell>
          <cell r="B138" t="str">
            <v>白米</v>
          </cell>
          <cell r="C138">
            <v>24</v>
          </cell>
          <cell r="D138">
            <v>912</v>
          </cell>
        </row>
        <row r="139">
          <cell r="A139">
            <v>35838</v>
          </cell>
          <cell r="B139" t="str">
            <v>白米</v>
          </cell>
          <cell r="C139">
            <v>21</v>
          </cell>
          <cell r="D139">
            <v>798</v>
          </cell>
        </row>
        <row r="140">
          <cell r="A140">
            <v>35845</v>
          </cell>
          <cell r="B140" t="str">
            <v>白米</v>
          </cell>
          <cell r="C140">
            <v>16</v>
          </cell>
          <cell r="D140">
            <v>608</v>
          </cell>
        </row>
        <row r="141">
          <cell r="A141">
            <v>35866</v>
          </cell>
          <cell r="B141" t="str">
            <v>白米</v>
          </cell>
          <cell r="C141">
            <v>18</v>
          </cell>
          <cell r="D141">
            <v>684</v>
          </cell>
        </row>
        <row r="142">
          <cell r="A142">
            <v>35870</v>
          </cell>
          <cell r="B142" t="str">
            <v>白米</v>
          </cell>
          <cell r="C142">
            <v>1</v>
          </cell>
          <cell r="D142">
            <v>38</v>
          </cell>
        </row>
        <row r="143">
          <cell r="A143">
            <v>35874</v>
          </cell>
          <cell r="B143" t="str">
            <v>白米</v>
          </cell>
          <cell r="C143">
            <v>12</v>
          </cell>
          <cell r="D143">
            <v>456</v>
          </cell>
        </row>
        <row r="144">
          <cell r="A144">
            <v>35898</v>
          </cell>
          <cell r="B144" t="str">
            <v>白米</v>
          </cell>
          <cell r="C144">
            <v>5</v>
          </cell>
          <cell r="D144">
            <v>190</v>
          </cell>
        </row>
        <row r="145">
          <cell r="A145">
            <v>35901</v>
          </cell>
          <cell r="B145" t="str">
            <v>白米</v>
          </cell>
          <cell r="C145">
            <v>20</v>
          </cell>
          <cell r="D145">
            <v>760</v>
          </cell>
        </row>
        <row r="146">
          <cell r="A146">
            <v>35254</v>
          </cell>
          <cell r="B146" t="str">
            <v>小米</v>
          </cell>
          <cell r="C146">
            <v>15</v>
          </cell>
          <cell r="D146">
            <v>234</v>
          </cell>
        </row>
        <row r="147">
          <cell r="A147">
            <v>35265</v>
          </cell>
          <cell r="B147" t="str">
            <v>小米</v>
          </cell>
          <cell r="C147">
            <v>50</v>
          </cell>
          <cell r="D147">
            <v>780</v>
          </cell>
        </row>
        <row r="148">
          <cell r="A148">
            <v>35292</v>
          </cell>
          <cell r="B148" t="str">
            <v>小米</v>
          </cell>
          <cell r="C148">
            <v>2</v>
          </cell>
          <cell r="D148">
            <v>31.2</v>
          </cell>
        </row>
        <row r="149">
          <cell r="A149">
            <v>35348</v>
          </cell>
          <cell r="B149" t="str">
            <v>小米</v>
          </cell>
          <cell r="C149">
            <v>16</v>
          </cell>
          <cell r="D149">
            <v>249.6</v>
          </cell>
        </row>
        <row r="150">
          <cell r="A150">
            <v>35384</v>
          </cell>
          <cell r="B150" t="str">
            <v>小米</v>
          </cell>
          <cell r="C150">
            <v>25</v>
          </cell>
          <cell r="D150">
            <v>390</v>
          </cell>
        </row>
        <row r="151">
          <cell r="A151">
            <v>35398</v>
          </cell>
          <cell r="B151" t="str">
            <v>小米</v>
          </cell>
          <cell r="C151">
            <v>25</v>
          </cell>
          <cell r="D151">
            <v>390</v>
          </cell>
        </row>
        <row r="152">
          <cell r="A152">
            <v>35446</v>
          </cell>
          <cell r="B152" t="str">
            <v>小米</v>
          </cell>
          <cell r="C152">
            <v>20</v>
          </cell>
          <cell r="D152">
            <v>312</v>
          </cell>
        </row>
        <row r="153">
          <cell r="A153">
            <v>35467</v>
          </cell>
          <cell r="B153" t="str">
            <v>小米</v>
          </cell>
          <cell r="C153">
            <v>15</v>
          </cell>
          <cell r="D153">
            <v>234</v>
          </cell>
        </row>
        <row r="154">
          <cell r="A154">
            <v>35563</v>
          </cell>
          <cell r="B154" t="str">
            <v>小米</v>
          </cell>
          <cell r="C154">
            <v>5</v>
          </cell>
          <cell r="D154">
            <v>97.5</v>
          </cell>
        </row>
        <row r="155">
          <cell r="A155">
            <v>35605</v>
          </cell>
          <cell r="B155" t="str">
            <v>小米</v>
          </cell>
          <cell r="C155">
            <v>6</v>
          </cell>
          <cell r="D155">
            <v>117</v>
          </cell>
        </row>
        <row r="156">
          <cell r="A156">
            <v>35608</v>
          </cell>
          <cell r="B156" t="str">
            <v>小米</v>
          </cell>
          <cell r="C156">
            <v>4</v>
          </cell>
          <cell r="D156">
            <v>78</v>
          </cell>
        </row>
        <row r="157">
          <cell r="A157">
            <v>35622</v>
          </cell>
          <cell r="B157" t="str">
            <v>小米</v>
          </cell>
          <cell r="C157">
            <v>20</v>
          </cell>
          <cell r="D157">
            <v>390</v>
          </cell>
        </row>
        <row r="158">
          <cell r="A158">
            <v>35719</v>
          </cell>
          <cell r="B158" t="str">
            <v>小米</v>
          </cell>
          <cell r="C158">
            <v>40</v>
          </cell>
          <cell r="D158">
            <v>780</v>
          </cell>
        </row>
        <row r="159">
          <cell r="A159">
            <v>35760</v>
          </cell>
          <cell r="B159" t="str">
            <v>小米</v>
          </cell>
          <cell r="C159">
            <v>14</v>
          </cell>
          <cell r="D159">
            <v>273</v>
          </cell>
        </row>
        <row r="160">
          <cell r="A160">
            <v>35804</v>
          </cell>
          <cell r="B160" t="str">
            <v>小米</v>
          </cell>
          <cell r="C160">
            <v>15</v>
          </cell>
          <cell r="D160">
            <v>292.5</v>
          </cell>
        </row>
        <row r="161">
          <cell r="A161">
            <v>35807</v>
          </cell>
          <cell r="B161" t="str">
            <v>小米</v>
          </cell>
          <cell r="C161">
            <v>15</v>
          </cell>
          <cell r="D161">
            <v>292.5</v>
          </cell>
        </row>
        <row r="162">
          <cell r="A162">
            <v>35811</v>
          </cell>
          <cell r="B162" t="str">
            <v>小米</v>
          </cell>
          <cell r="C162">
            <v>24</v>
          </cell>
          <cell r="D162">
            <v>468</v>
          </cell>
        </row>
        <row r="163">
          <cell r="A163">
            <v>35821</v>
          </cell>
          <cell r="B163" t="str">
            <v>小米</v>
          </cell>
          <cell r="C163">
            <v>10</v>
          </cell>
          <cell r="D163">
            <v>195</v>
          </cell>
        </row>
        <row r="164">
          <cell r="A164">
            <v>35853</v>
          </cell>
          <cell r="B164" t="str">
            <v>小米</v>
          </cell>
          <cell r="C164">
            <v>20</v>
          </cell>
          <cell r="D164">
            <v>390</v>
          </cell>
        </row>
        <row r="165">
          <cell r="A165">
            <v>35860</v>
          </cell>
          <cell r="B165" t="str">
            <v>小米</v>
          </cell>
          <cell r="C165">
            <v>30</v>
          </cell>
          <cell r="D165">
            <v>585</v>
          </cell>
        </row>
        <row r="166">
          <cell r="A166">
            <v>35881</v>
          </cell>
          <cell r="B166" t="str">
            <v>小米</v>
          </cell>
          <cell r="C166">
            <v>15</v>
          </cell>
          <cell r="D166">
            <v>292.5</v>
          </cell>
        </row>
        <row r="167">
          <cell r="A167">
            <v>35906</v>
          </cell>
          <cell r="B167" t="str">
            <v>小米</v>
          </cell>
          <cell r="C167">
            <v>28</v>
          </cell>
          <cell r="D167">
            <v>546</v>
          </cell>
        </row>
        <row r="168">
          <cell r="A168">
            <v>35913</v>
          </cell>
          <cell r="B168" t="str">
            <v>小米</v>
          </cell>
          <cell r="C168">
            <v>20</v>
          </cell>
          <cell r="D168">
            <v>390</v>
          </cell>
        </row>
        <row r="169">
          <cell r="A169">
            <v>35303</v>
          </cell>
          <cell r="B169" t="str">
            <v>黄豆</v>
          </cell>
          <cell r="C169">
            <v>9</v>
          </cell>
          <cell r="D169">
            <v>239.4</v>
          </cell>
        </row>
        <row r="170">
          <cell r="A170">
            <v>35369</v>
          </cell>
          <cell r="B170" t="str">
            <v>黄豆</v>
          </cell>
          <cell r="C170">
            <v>50</v>
          </cell>
          <cell r="D170">
            <v>1330</v>
          </cell>
        </row>
        <row r="171">
          <cell r="A171">
            <v>35398</v>
          </cell>
          <cell r="B171" t="str">
            <v>黄豆</v>
          </cell>
          <cell r="C171">
            <v>35</v>
          </cell>
          <cell r="D171">
            <v>931</v>
          </cell>
        </row>
        <row r="172">
          <cell r="A172">
            <v>35402</v>
          </cell>
          <cell r="B172" t="str">
            <v>黄豆</v>
          </cell>
          <cell r="C172">
            <v>30</v>
          </cell>
          <cell r="D172">
            <v>798</v>
          </cell>
        </row>
        <row r="173">
          <cell r="A173">
            <v>35457</v>
          </cell>
          <cell r="B173" t="str">
            <v>黄豆</v>
          </cell>
          <cell r="C173">
            <v>7</v>
          </cell>
          <cell r="D173">
            <v>186.2</v>
          </cell>
        </row>
        <row r="174">
          <cell r="A174">
            <v>35466</v>
          </cell>
          <cell r="B174" t="str">
            <v>黄豆</v>
          </cell>
          <cell r="C174">
            <v>30</v>
          </cell>
          <cell r="D174">
            <v>798</v>
          </cell>
        </row>
        <row r="175">
          <cell r="A175">
            <v>35468</v>
          </cell>
          <cell r="B175" t="str">
            <v>黄豆</v>
          </cell>
          <cell r="C175">
            <v>6</v>
          </cell>
          <cell r="D175">
            <v>159.6</v>
          </cell>
        </row>
        <row r="176">
          <cell r="A176">
            <v>35480</v>
          </cell>
          <cell r="B176" t="str">
            <v>黄豆</v>
          </cell>
          <cell r="C176">
            <v>35</v>
          </cell>
          <cell r="D176">
            <v>931</v>
          </cell>
        </row>
        <row r="177">
          <cell r="A177">
            <v>35500</v>
          </cell>
          <cell r="B177" t="str">
            <v>黄豆</v>
          </cell>
          <cell r="C177">
            <v>8</v>
          </cell>
          <cell r="D177">
            <v>212.8</v>
          </cell>
        </row>
        <row r="178">
          <cell r="A178">
            <v>35508</v>
          </cell>
          <cell r="B178" t="str">
            <v>黄豆</v>
          </cell>
          <cell r="C178">
            <v>30</v>
          </cell>
          <cell r="D178">
            <v>798</v>
          </cell>
        </row>
        <row r="179">
          <cell r="A179">
            <v>35584</v>
          </cell>
          <cell r="B179" t="str">
            <v>黄豆</v>
          </cell>
          <cell r="C179">
            <v>30</v>
          </cell>
          <cell r="D179">
            <v>997.5</v>
          </cell>
        </row>
        <row r="180">
          <cell r="A180">
            <v>35592</v>
          </cell>
          <cell r="B180" t="str">
            <v>黄豆</v>
          </cell>
          <cell r="C180">
            <v>18</v>
          </cell>
          <cell r="D180">
            <v>598.5</v>
          </cell>
        </row>
        <row r="181">
          <cell r="A181">
            <v>35600</v>
          </cell>
          <cell r="B181" t="str">
            <v>黄豆</v>
          </cell>
          <cell r="C181">
            <v>6</v>
          </cell>
          <cell r="D181">
            <v>199.5</v>
          </cell>
        </row>
        <row r="182">
          <cell r="A182">
            <v>35654</v>
          </cell>
          <cell r="B182" t="str">
            <v>黄豆</v>
          </cell>
          <cell r="C182">
            <v>9</v>
          </cell>
          <cell r="D182">
            <v>299.25</v>
          </cell>
        </row>
        <row r="183">
          <cell r="A183">
            <v>35688</v>
          </cell>
          <cell r="B183" t="str">
            <v>黄豆</v>
          </cell>
          <cell r="C183">
            <v>15</v>
          </cell>
          <cell r="D183">
            <v>498.75</v>
          </cell>
        </row>
        <row r="184">
          <cell r="A184">
            <v>35698</v>
          </cell>
          <cell r="B184" t="str">
            <v>黄豆</v>
          </cell>
          <cell r="C184">
            <v>28</v>
          </cell>
          <cell r="D184">
            <v>931</v>
          </cell>
        </row>
        <row r="185">
          <cell r="A185">
            <v>35761</v>
          </cell>
          <cell r="B185" t="str">
            <v>黄豆</v>
          </cell>
          <cell r="C185">
            <v>24</v>
          </cell>
          <cell r="D185">
            <v>798</v>
          </cell>
        </row>
        <row r="186">
          <cell r="A186">
            <v>35789</v>
          </cell>
          <cell r="B186" t="str">
            <v>黄豆</v>
          </cell>
          <cell r="C186">
            <v>35</v>
          </cell>
          <cell r="D186">
            <v>1163.75</v>
          </cell>
        </row>
        <row r="187">
          <cell r="A187">
            <v>35809</v>
          </cell>
          <cell r="B187" t="str">
            <v>黄豆</v>
          </cell>
          <cell r="C187">
            <v>3</v>
          </cell>
          <cell r="D187">
            <v>99.75</v>
          </cell>
        </row>
        <row r="188">
          <cell r="A188">
            <v>35811</v>
          </cell>
          <cell r="B188" t="str">
            <v>黄豆</v>
          </cell>
          <cell r="C188">
            <v>30</v>
          </cell>
          <cell r="D188">
            <v>997.5</v>
          </cell>
        </row>
        <row r="189">
          <cell r="A189">
            <v>35816</v>
          </cell>
          <cell r="B189" t="str">
            <v>黄豆</v>
          </cell>
          <cell r="C189">
            <v>48</v>
          </cell>
          <cell r="D189">
            <v>1596</v>
          </cell>
        </row>
        <row r="190">
          <cell r="A190">
            <v>35824</v>
          </cell>
          <cell r="B190" t="str">
            <v>黄豆</v>
          </cell>
          <cell r="C190">
            <v>30</v>
          </cell>
          <cell r="D190">
            <v>997.5</v>
          </cell>
        </row>
        <row r="191">
          <cell r="A191">
            <v>35831</v>
          </cell>
          <cell r="B191" t="str">
            <v>黄豆</v>
          </cell>
          <cell r="C191">
            <v>15</v>
          </cell>
          <cell r="D191">
            <v>498.75</v>
          </cell>
        </row>
        <row r="192">
          <cell r="A192">
            <v>35835</v>
          </cell>
          <cell r="B192" t="str">
            <v>黄豆</v>
          </cell>
          <cell r="C192">
            <v>20</v>
          </cell>
          <cell r="D192">
            <v>665</v>
          </cell>
        </row>
        <row r="193">
          <cell r="A193">
            <v>35872</v>
          </cell>
          <cell r="B193" t="str">
            <v>黄豆</v>
          </cell>
          <cell r="C193">
            <v>8</v>
          </cell>
          <cell r="D193">
            <v>266</v>
          </cell>
        </row>
        <row r="194">
          <cell r="A194">
            <v>35877</v>
          </cell>
          <cell r="B194" t="str">
            <v>黄豆</v>
          </cell>
          <cell r="C194">
            <v>4</v>
          </cell>
          <cell r="D194">
            <v>133</v>
          </cell>
        </row>
        <row r="195">
          <cell r="A195">
            <v>35902</v>
          </cell>
          <cell r="B195" t="str">
            <v>黄豆</v>
          </cell>
          <cell r="C195">
            <v>20</v>
          </cell>
          <cell r="D195">
            <v>665</v>
          </cell>
        </row>
        <row r="196">
          <cell r="A196">
            <v>35912</v>
          </cell>
          <cell r="B196" t="str">
            <v>黄豆</v>
          </cell>
          <cell r="C196">
            <v>25</v>
          </cell>
          <cell r="D196">
            <v>831.25</v>
          </cell>
        </row>
        <row r="197">
          <cell r="A197">
            <v>35920</v>
          </cell>
          <cell r="B197" t="str">
            <v>黄豆</v>
          </cell>
          <cell r="C197">
            <v>130</v>
          </cell>
          <cell r="D197">
            <v>4322.5</v>
          </cell>
        </row>
        <row r="198">
          <cell r="A198">
            <v>35921</v>
          </cell>
          <cell r="B198" t="str">
            <v>黄豆</v>
          </cell>
          <cell r="C198">
            <v>2</v>
          </cell>
          <cell r="D198">
            <v>66.5</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第1套"/>
      <sheetName val="第1套答案"/>
      <sheetName val="第2套"/>
      <sheetName val="第2套答案"/>
      <sheetName val="第3套答案"/>
    </sheetNames>
    <sheetDataSet>
      <sheetData sheetId="0">
        <row r="1">
          <cell r="A1" t="str">
            <v>项目</v>
          </cell>
          <cell r="B1" t="str">
            <v>产量</v>
          </cell>
          <cell r="C1" t="str">
            <v>月份</v>
          </cell>
        </row>
        <row r="2">
          <cell r="A2" t="str">
            <v>彩色电视机</v>
          </cell>
          <cell r="B2">
            <v>374</v>
          </cell>
          <cell r="C2">
            <v>36526</v>
          </cell>
        </row>
        <row r="3">
          <cell r="A3" t="str">
            <v>程控交换机</v>
          </cell>
          <cell r="B3">
            <v>351</v>
          </cell>
          <cell r="C3">
            <v>36526</v>
          </cell>
        </row>
        <row r="4">
          <cell r="A4" t="str">
            <v>家用洗衣机</v>
          </cell>
          <cell r="B4">
            <v>149</v>
          </cell>
          <cell r="C4">
            <v>36526</v>
          </cell>
        </row>
        <row r="5">
          <cell r="A5" t="str">
            <v>家用电冰箱</v>
          </cell>
          <cell r="B5">
            <v>88</v>
          </cell>
          <cell r="C5">
            <v>36526</v>
          </cell>
        </row>
        <row r="6">
          <cell r="A6" t="str">
            <v>微型计算机</v>
          </cell>
          <cell r="B6">
            <v>43</v>
          </cell>
          <cell r="C6">
            <v>36526</v>
          </cell>
        </row>
        <row r="7">
          <cell r="A7" t="str">
            <v>汽车</v>
          </cell>
          <cell r="B7">
            <v>14</v>
          </cell>
          <cell r="C7">
            <v>36526</v>
          </cell>
        </row>
        <row r="8">
          <cell r="A8" t="str">
            <v>彩色电视机</v>
          </cell>
          <cell r="B8">
            <v>283</v>
          </cell>
          <cell r="C8">
            <v>36557</v>
          </cell>
        </row>
        <row r="9">
          <cell r="A9" t="str">
            <v>程控交换机</v>
          </cell>
          <cell r="B9">
            <v>249</v>
          </cell>
          <cell r="C9">
            <v>36557</v>
          </cell>
        </row>
        <row r="10">
          <cell r="A10" t="str">
            <v>家用洗衣机</v>
          </cell>
          <cell r="B10">
            <v>114</v>
          </cell>
          <cell r="C10">
            <v>36557</v>
          </cell>
        </row>
        <row r="11">
          <cell r="A11" t="str">
            <v>家用电冰箱</v>
          </cell>
          <cell r="B11">
            <v>80</v>
          </cell>
          <cell r="C11">
            <v>36557</v>
          </cell>
        </row>
        <row r="12">
          <cell r="A12" t="str">
            <v>微型计算机</v>
          </cell>
          <cell r="B12">
            <v>37</v>
          </cell>
          <cell r="C12">
            <v>36557</v>
          </cell>
        </row>
        <row r="13">
          <cell r="A13" t="str">
            <v>汽车</v>
          </cell>
          <cell r="B13">
            <v>12</v>
          </cell>
          <cell r="C13">
            <v>36557</v>
          </cell>
        </row>
        <row r="14">
          <cell r="A14" t="str">
            <v>程控交换机</v>
          </cell>
          <cell r="B14">
            <v>423</v>
          </cell>
          <cell r="C14">
            <v>36586</v>
          </cell>
        </row>
        <row r="15">
          <cell r="A15" t="str">
            <v>彩色电视机</v>
          </cell>
          <cell r="B15">
            <v>365</v>
          </cell>
          <cell r="C15">
            <v>36586</v>
          </cell>
        </row>
        <row r="16">
          <cell r="A16" t="str">
            <v>家用洗衣机</v>
          </cell>
          <cell r="B16">
            <v>146</v>
          </cell>
          <cell r="C16">
            <v>36586</v>
          </cell>
        </row>
        <row r="17">
          <cell r="A17" t="str">
            <v>家用电冰箱</v>
          </cell>
          <cell r="B17">
            <v>129</v>
          </cell>
          <cell r="C17">
            <v>36586</v>
          </cell>
        </row>
        <row r="18">
          <cell r="A18" t="str">
            <v>微型计算机</v>
          </cell>
          <cell r="B18">
            <v>64</v>
          </cell>
          <cell r="C18">
            <v>36586</v>
          </cell>
        </row>
        <row r="19">
          <cell r="A19" t="str">
            <v>汽车</v>
          </cell>
          <cell r="B19">
            <v>21</v>
          </cell>
          <cell r="C19">
            <v>36586</v>
          </cell>
        </row>
        <row r="20">
          <cell r="A20" t="str">
            <v>程控交换机</v>
          </cell>
          <cell r="B20">
            <v>472</v>
          </cell>
          <cell r="C20">
            <v>36617</v>
          </cell>
        </row>
        <row r="21">
          <cell r="A21" t="str">
            <v>彩色电视机</v>
          </cell>
          <cell r="B21">
            <v>363</v>
          </cell>
          <cell r="C21">
            <v>36617</v>
          </cell>
        </row>
        <row r="22">
          <cell r="A22" t="str">
            <v>家用电冰箱</v>
          </cell>
          <cell r="B22">
            <v>139</v>
          </cell>
          <cell r="C22">
            <v>36617</v>
          </cell>
        </row>
        <row r="23">
          <cell r="A23" t="str">
            <v>家用洗衣机</v>
          </cell>
          <cell r="B23">
            <v>106</v>
          </cell>
          <cell r="C23">
            <v>36617</v>
          </cell>
        </row>
        <row r="24">
          <cell r="A24" t="str">
            <v>微型计算机</v>
          </cell>
          <cell r="B24">
            <v>68</v>
          </cell>
          <cell r="C24">
            <v>36617</v>
          </cell>
        </row>
        <row r="25">
          <cell r="A25" t="str">
            <v>汽车</v>
          </cell>
          <cell r="B25">
            <v>22</v>
          </cell>
          <cell r="C25">
            <v>36617</v>
          </cell>
        </row>
        <row r="26">
          <cell r="A26" t="str">
            <v>程控交换机</v>
          </cell>
          <cell r="B26">
            <v>441</v>
          </cell>
          <cell r="C26">
            <v>36647</v>
          </cell>
        </row>
        <row r="27">
          <cell r="A27" t="str">
            <v>彩色电视机</v>
          </cell>
          <cell r="B27">
            <v>297</v>
          </cell>
          <cell r="C27">
            <v>36647</v>
          </cell>
        </row>
        <row r="28">
          <cell r="A28" t="str">
            <v>家用电冰箱</v>
          </cell>
          <cell r="B28">
            <v>139</v>
          </cell>
          <cell r="C28">
            <v>36647</v>
          </cell>
        </row>
        <row r="29">
          <cell r="A29" t="str">
            <v>家用洗衣机</v>
          </cell>
          <cell r="B29">
            <v>82</v>
          </cell>
          <cell r="C29">
            <v>36647</v>
          </cell>
        </row>
        <row r="30">
          <cell r="A30" t="str">
            <v>微型计算机</v>
          </cell>
          <cell r="B30">
            <v>58</v>
          </cell>
          <cell r="C30">
            <v>36647</v>
          </cell>
        </row>
        <row r="31">
          <cell r="A31" t="str">
            <v>汽车</v>
          </cell>
          <cell r="B31">
            <v>20</v>
          </cell>
          <cell r="C31">
            <v>36647</v>
          </cell>
        </row>
        <row r="32">
          <cell r="A32" t="str">
            <v>程控交换机</v>
          </cell>
          <cell r="B32">
            <v>709</v>
          </cell>
          <cell r="C32">
            <v>36678</v>
          </cell>
        </row>
        <row r="33">
          <cell r="A33" t="str">
            <v>彩色电视机</v>
          </cell>
          <cell r="B33">
            <v>202</v>
          </cell>
          <cell r="C33">
            <v>36678</v>
          </cell>
        </row>
        <row r="34">
          <cell r="A34" t="str">
            <v>家用电冰箱</v>
          </cell>
          <cell r="B34">
            <v>158</v>
          </cell>
          <cell r="C34">
            <v>36678</v>
          </cell>
        </row>
        <row r="35">
          <cell r="A35" t="str">
            <v>家用洗衣机</v>
          </cell>
          <cell r="B35">
            <v>79</v>
          </cell>
          <cell r="C35">
            <v>36678</v>
          </cell>
        </row>
        <row r="36">
          <cell r="A36" t="str">
            <v>微型计算机</v>
          </cell>
          <cell r="B36">
            <v>51</v>
          </cell>
          <cell r="C36">
            <v>36678</v>
          </cell>
        </row>
        <row r="37">
          <cell r="A37" t="str">
            <v>汽车</v>
          </cell>
          <cell r="B37">
            <v>19</v>
          </cell>
          <cell r="C37">
            <v>36678</v>
          </cell>
        </row>
        <row r="38">
          <cell r="A38" t="str">
            <v>程控交换机</v>
          </cell>
          <cell r="B38">
            <v>728</v>
          </cell>
          <cell r="C38">
            <v>36892</v>
          </cell>
        </row>
        <row r="39">
          <cell r="A39" t="str">
            <v>彩色电视机</v>
          </cell>
          <cell r="B39">
            <v>341.6</v>
          </cell>
          <cell r="C39">
            <v>36892</v>
          </cell>
        </row>
        <row r="40">
          <cell r="A40" t="str">
            <v>家用洗衣机</v>
          </cell>
          <cell r="B40">
            <v>124.4</v>
          </cell>
          <cell r="C40">
            <v>36892</v>
          </cell>
        </row>
        <row r="41">
          <cell r="A41" t="str">
            <v>家用电冰箱</v>
          </cell>
          <cell r="B41">
            <v>98.4</v>
          </cell>
          <cell r="C41">
            <v>36892</v>
          </cell>
        </row>
        <row r="42">
          <cell r="A42" t="str">
            <v>微型计算机</v>
          </cell>
          <cell r="B42">
            <v>42.5</v>
          </cell>
          <cell r="C42">
            <v>36892</v>
          </cell>
        </row>
        <row r="43">
          <cell r="A43" t="str">
            <v>汽车</v>
          </cell>
          <cell r="B43">
            <v>18.7</v>
          </cell>
          <cell r="C43">
            <v>36892</v>
          </cell>
        </row>
        <row r="44">
          <cell r="A44" t="str">
            <v>程控交换机</v>
          </cell>
          <cell r="B44">
            <v>728</v>
          </cell>
          <cell r="C44">
            <v>36923</v>
          </cell>
        </row>
        <row r="45">
          <cell r="A45" t="str">
            <v>彩色电视机</v>
          </cell>
          <cell r="B45">
            <v>341.6</v>
          </cell>
          <cell r="C45">
            <v>36923</v>
          </cell>
        </row>
        <row r="46">
          <cell r="A46" t="str">
            <v>家用洗衣机</v>
          </cell>
          <cell r="B46">
            <v>124.4</v>
          </cell>
          <cell r="C46">
            <v>36923</v>
          </cell>
        </row>
        <row r="47">
          <cell r="A47" t="str">
            <v>家用电冰箱</v>
          </cell>
          <cell r="B47">
            <v>98.4</v>
          </cell>
          <cell r="C47">
            <v>36923</v>
          </cell>
        </row>
        <row r="48">
          <cell r="A48" t="str">
            <v>微型计算机</v>
          </cell>
          <cell r="B48">
            <v>42.5</v>
          </cell>
          <cell r="C48">
            <v>36923</v>
          </cell>
        </row>
        <row r="49">
          <cell r="A49" t="str">
            <v>汽车</v>
          </cell>
          <cell r="B49">
            <v>18.7</v>
          </cell>
          <cell r="C49">
            <v>36923</v>
          </cell>
        </row>
        <row r="50">
          <cell r="A50" t="str">
            <v>程控交换机</v>
          </cell>
          <cell r="B50">
            <v>571</v>
          </cell>
          <cell r="C50">
            <v>36951</v>
          </cell>
        </row>
        <row r="51">
          <cell r="A51" t="str">
            <v>彩色电视机</v>
          </cell>
          <cell r="B51">
            <v>317.89999999999998</v>
          </cell>
          <cell r="C51">
            <v>36951</v>
          </cell>
        </row>
        <row r="52">
          <cell r="A52" t="str">
            <v>家用电冰箱</v>
          </cell>
          <cell r="B52">
            <v>143</v>
          </cell>
          <cell r="C52">
            <v>36951</v>
          </cell>
        </row>
        <row r="53">
          <cell r="A53" t="str">
            <v>家用洗衣机</v>
          </cell>
          <cell r="B53">
            <v>110.5</v>
          </cell>
          <cell r="C53">
            <v>36951</v>
          </cell>
        </row>
        <row r="54">
          <cell r="A54" t="str">
            <v>微型计算机</v>
          </cell>
          <cell r="B54">
            <v>58.5</v>
          </cell>
          <cell r="C54">
            <v>36951</v>
          </cell>
        </row>
        <row r="55">
          <cell r="A55" t="str">
            <v>汽车</v>
          </cell>
          <cell r="B55">
            <v>26.6</v>
          </cell>
          <cell r="C55">
            <v>36951</v>
          </cell>
        </row>
        <row r="56">
          <cell r="A56" t="str">
            <v>程控交换机</v>
          </cell>
          <cell r="B56">
            <v>634.9</v>
          </cell>
          <cell r="C56">
            <v>36982</v>
          </cell>
        </row>
        <row r="57">
          <cell r="A57" t="str">
            <v>彩色电视机</v>
          </cell>
          <cell r="B57">
            <v>305.89999999999998</v>
          </cell>
          <cell r="C57">
            <v>36982</v>
          </cell>
        </row>
        <row r="58">
          <cell r="A58" t="str">
            <v>家用电冰箱</v>
          </cell>
          <cell r="B58">
            <v>135.19999999999999</v>
          </cell>
          <cell r="C58">
            <v>36982</v>
          </cell>
        </row>
        <row r="59">
          <cell r="A59" t="str">
            <v>家用洗衣机</v>
          </cell>
          <cell r="B59">
            <v>98.7</v>
          </cell>
          <cell r="C59">
            <v>36982</v>
          </cell>
        </row>
        <row r="60">
          <cell r="A60" t="str">
            <v>微型计算机</v>
          </cell>
          <cell r="B60">
            <v>63.2</v>
          </cell>
          <cell r="C60">
            <v>36982</v>
          </cell>
        </row>
        <row r="61">
          <cell r="A61" t="str">
            <v>汽车</v>
          </cell>
          <cell r="B61">
            <v>24.9</v>
          </cell>
          <cell r="C61">
            <v>36982</v>
          </cell>
        </row>
        <row r="62">
          <cell r="A62" t="str">
            <v>程控交换机</v>
          </cell>
          <cell r="B62">
            <v>808</v>
          </cell>
          <cell r="C62">
            <v>37012</v>
          </cell>
        </row>
        <row r="63">
          <cell r="A63" t="str">
            <v>彩色电视机</v>
          </cell>
          <cell r="B63">
            <v>294.5</v>
          </cell>
          <cell r="C63">
            <v>37012</v>
          </cell>
        </row>
        <row r="64">
          <cell r="A64" t="str">
            <v>家用电冰箱</v>
          </cell>
          <cell r="B64">
            <v>155.19999999999999</v>
          </cell>
          <cell r="C64">
            <v>37012</v>
          </cell>
        </row>
        <row r="65">
          <cell r="A65" t="str">
            <v>家用洗衣机</v>
          </cell>
          <cell r="B65">
            <v>78.2</v>
          </cell>
          <cell r="C65">
            <v>37012</v>
          </cell>
        </row>
        <row r="66">
          <cell r="A66" t="str">
            <v>微型计算机</v>
          </cell>
          <cell r="B66">
            <v>63.4</v>
          </cell>
          <cell r="C66">
            <v>37012</v>
          </cell>
        </row>
        <row r="67">
          <cell r="A67" t="str">
            <v>汽车</v>
          </cell>
          <cell r="B67">
            <v>20.8</v>
          </cell>
          <cell r="C67">
            <v>37012</v>
          </cell>
        </row>
        <row r="68">
          <cell r="A68" t="str">
            <v>程控交换机</v>
          </cell>
          <cell r="B68">
            <v>875.1</v>
          </cell>
          <cell r="C68">
            <v>37043</v>
          </cell>
        </row>
        <row r="69">
          <cell r="A69" t="str">
            <v>彩色电视机</v>
          </cell>
          <cell r="B69">
            <v>256.39999999999998</v>
          </cell>
          <cell r="C69">
            <v>37043</v>
          </cell>
        </row>
        <row r="70">
          <cell r="A70" t="str">
            <v>家用电冰箱</v>
          </cell>
          <cell r="B70">
            <v>168.7</v>
          </cell>
          <cell r="C70">
            <v>37043</v>
          </cell>
        </row>
        <row r="71">
          <cell r="A71" t="str">
            <v>家用洗衣机</v>
          </cell>
          <cell r="B71">
            <v>82.9</v>
          </cell>
          <cell r="C71">
            <v>37043</v>
          </cell>
        </row>
        <row r="72">
          <cell r="A72" t="str">
            <v>微型计算机</v>
          </cell>
          <cell r="B72">
            <v>64.599999999999994</v>
          </cell>
          <cell r="C72">
            <v>37043</v>
          </cell>
        </row>
        <row r="73">
          <cell r="A73" t="str">
            <v>汽车</v>
          </cell>
          <cell r="B73">
            <v>20.8</v>
          </cell>
          <cell r="C73">
            <v>37043</v>
          </cell>
        </row>
      </sheetData>
      <sheetData sheetId="1" refreshError="1"/>
      <sheetData sheetId="2"/>
      <sheetData sheetId="3" refreshError="1"/>
      <sheetData sheetId="4"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考试须知"/>
      <sheetName val="第1题"/>
      <sheetName val="第2题"/>
      <sheetName val="第3题"/>
      <sheetName val="第4题"/>
      <sheetName val="第5题"/>
      <sheetName val="第5题透视表"/>
      <sheetName val="第5题控制"/>
      <sheetName val="第6题"/>
    </sheetNames>
    <sheetDataSet>
      <sheetData sheetId="0" refreshError="1"/>
      <sheetData sheetId="1" refreshError="1"/>
      <sheetData sheetId="2" refreshError="1"/>
      <sheetData sheetId="3" refreshError="1"/>
      <sheetData sheetId="4"/>
      <sheetData sheetId="5" refreshError="1"/>
      <sheetData sheetId="6" refreshError="1"/>
      <sheetData sheetId="7" refreshError="1"/>
      <sheetData sheetId="8"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第1题"/>
      <sheetName val="第2题"/>
      <sheetName val="第3题"/>
      <sheetName val="第4题"/>
      <sheetName val="第5题"/>
    </sheetNames>
    <sheetDataSet>
      <sheetData sheetId="0"/>
      <sheetData sheetId="1"/>
      <sheetData sheetId="2"/>
      <sheetData sheetId="3"/>
      <sheetData sheetId="4"/>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第1题解答"/>
      <sheetName val="第2题解答"/>
      <sheetName val="第3题解答"/>
      <sheetName val="第4题解答"/>
      <sheetName val="第5题解答"/>
      <sheetName val="第6题解答"/>
      <sheetName val="第7题解答"/>
      <sheetName val="第8题解答"/>
      <sheetName val="第9题解答"/>
    </sheetNames>
    <sheetDataSet>
      <sheetData sheetId="0"/>
      <sheetData sheetId="1"/>
      <sheetData sheetId="2"/>
      <sheetData sheetId="3"/>
      <sheetData sheetId="4"/>
      <sheetData sheetId="5"/>
      <sheetData sheetId="6">
        <row r="1">
          <cell r="A1" t="str">
            <v>订购年</v>
          </cell>
          <cell r="B1" t="str">
            <v>订购日期</v>
          </cell>
          <cell r="C1" t="str">
            <v>货主国家</v>
          </cell>
          <cell r="D1" t="str">
            <v>类别名称</v>
          </cell>
          <cell r="E1" t="str">
            <v>销售额</v>
          </cell>
        </row>
        <row r="2">
          <cell r="A2">
            <v>1994</v>
          </cell>
          <cell r="B2">
            <v>34551</v>
          </cell>
          <cell r="C2" t="str">
            <v>美国</v>
          </cell>
          <cell r="D2" t="str">
            <v>农产品</v>
          </cell>
          <cell r="E2">
            <v>167.4</v>
          </cell>
        </row>
        <row r="3">
          <cell r="A3">
            <v>1994</v>
          </cell>
          <cell r="B3">
            <v>34551</v>
          </cell>
          <cell r="C3" t="str">
            <v>美国</v>
          </cell>
          <cell r="D3" t="str">
            <v>农产品</v>
          </cell>
          <cell r="E3">
            <v>1696</v>
          </cell>
        </row>
        <row r="4">
          <cell r="A4">
            <v>1994</v>
          </cell>
          <cell r="B4">
            <v>34565</v>
          </cell>
          <cell r="C4" t="str">
            <v>美国</v>
          </cell>
          <cell r="D4" t="str">
            <v>海洋食品</v>
          </cell>
          <cell r="E4">
            <v>92.4</v>
          </cell>
        </row>
        <row r="5">
          <cell r="A5">
            <v>1994</v>
          </cell>
          <cell r="B5">
            <v>34565</v>
          </cell>
          <cell r="C5" t="str">
            <v>美国</v>
          </cell>
          <cell r="D5" t="str">
            <v>面食/谷类</v>
          </cell>
          <cell r="E5">
            <v>780</v>
          </cell>
        </row>
        <row r="6">
          <cell r="A6">
            <v>1994</v>
          </cell>
          <cell r="B6">
            <v>34565</v>
          </cell>
          <cell r="C6" t="str">
            <v>美国</v>
          </cell>
          <cell r="D6" t="str">
            <v>糖果</v>
          </cell>
          <cell r="E6">
            <v>443.25</v>
          </cell>
        </row>
        <row r="7">
          <cell r="A7">
            <v>1994</v>
          </cell>
          <cell r="B7">
            <v>34565</v>
          </cell>
          <cell r="C7" t="str">
            <v>美国</v>
          </cell>
          <cell r="D7" t="str">
            <v>饮料</v>
          </cell>
          <cell r="E7">
            <v>189</v>
          </cell>
        </row>
        <row r="8">
          <cell r="A8">
            <v>1994</v>
          </cell>
          <cell r="B8">
            <v>34568</v>
          </cell>
          <cell r="C8" t="str">
            <v>加拿大</v>
          </cell>
          <cell r="D8" t="str">
            <v>香料</v>
          </cell>
          <cell r="E8">
            <v>163.19999939203262</v>
          </cell>
        </row>
        <row r="9">
          <cell r="A9">
            <v>1994</v>
          </cell>
          <cell r="B9">
            <v>34568</v>
          </cell>
          <cell r="C9" t="str">
            <v>加拿大</v>
          </cell>
          <cell r="D9" t="str">
            <v>农产品</v>
          </cell>
          <cell r="E9">
            <v>360</v>
          </cell>
        </row>
        <row r="10">
          <cell r="A10">
            <v>1994</v>
          </cell>
          <cell r="B10">
            <v>34568</v>
          </cell>
          <cell r="C10" t="str">
            <v>加拿大</v>
          </cell>
          <cell r="D10" t="str">
            <v>面食/谷类</v>
          </cell>
          <cell r="E10">
            <v>60.8</v>
          </cell>
        </row>
        <row r="11">
          <cell r="A11">
            <v>1994</v>
          </cell>
          <cell r="B11">
            <v>34575</v>
          </cell>
          <cell r="C11" t="str">
            <v>美国</v>
          </cell>
          <cell r="D11" t="str">
            <v>海洋食品</v>
          </cell>
          <cell r="E11">
            <v>735</v>
          </cell>
        </row>
        <row r="12">
          <cell r="A12">
            <v>1994</v>
          </cell>
          <cell r="B12">
            <v>34575</v>
          </cell>
          <cell r="C12" t="str">
            <v>美国</v>
          </cell>
          <cell r="D12" t="str">
            <v>乳制品</v>
          </cell>
          <cell r="E12">
            <v>2617.9999816417694</v>
          </cell>
        </row>
        <row r="13">
          <cell r="A13">
            <v>1994</v>
          </cell>
          <cell r="B13">
            <v>34575</v>
          </cell>
          <cell r="C13" t="str">
            <v>美国</v>
          </cell>
          <cell r="D13" t="str">
            <v>饮料</v>
          </cell>
          <cell r="E13">
            <v>183.59999871253967</v>
          </cell>
        </row>
        <row r="14">
          <cell r="A14">
            <v>1994</v>
          </cell>
          <cell r="B14">
            <v>34577</v>
          </cell>
          <cell r="C14" t="str">
            <v>加拿大</v>
          </cell>
          <cell r="D14" t="str">
            <v>乳制品</v>
          </cell>
          <cell r="E14">
            <v>113.99999991059303</v>
          </cell>
        </row>
        <row r="15">
          <cell r="A15">
            <v>1994</v>
          </cell>
          <cell r="B15">
            <v>34577</v>
          </cell>
          <cell r="C15" t="str">
            <v>加拿大</v>
          </cell>
          <cell r="D15" t="str">
            <v>乳制品</v>
          </cell>
          <cell r="E15">
            <v>528.19999958574772</v>
          </cell>
        </row>
        <row r="16">
          <cell r="A16">
            <v>1994</v>
          </cell>
          <cell r="B16">
            <v>34578</v>
          </cell>
          <cell r="C16" t="str">
            <v>加拿大</v>
          </cell>
          <cell r="D16" t="str">
            <v>乳制品</v>
          </cell>
          <cell r="E16">
            <v>48</v>
          </cell>
        </row>
        <row r="17">
          <cell r="A17">
            <v>1994</v>
          </cell>
          <cell r="B17">
            <v>34579</v>
          </cell>
          <cell r="C17" t="str">
            <v>加拿大</v>
          </cell>
          <cell r="D17" t="str">
            <v>糖果</v>
          </cell>
          <cell r="E17">
            <v>388.8</v>
          </cell>
        </row>
        <row r="18">
          <cell r="A18">
            <v>1994</v>
          </cell>
          <cell r="B18">
            <v>34579</v>
          </cell>
          <cell r="C18" t="str">
            <v>加拿大</v>
          </cell>
          <cell r="D18" t="str">
            <v>乳制品</v>
          </cell>
          <cell r="E18">
            <v>400</v>
          </cell>
        </row>
        <row r="19">
          <cell r="A19">
            <v>1994</v>
          </cell>
          <cell r="B19">
            <v>34579</v>
          </cell>
          <cell r="C19" t="str">
            <v>加拿大</v>
          </cell>
          <cell r="D19" t="str">
            <v>乳制品</v>
          </cell>
          <cell r="E19">
            <v>667.2</v>
          </cell>
        </row>
        <row r="20">
          <cell r="A20">
            <v>1994</v>
          </cell>
          <cell r="B20">
            <v>34582</v>
          </cell>
          <cell r="C20" t="str">
            <v>美国</v>
          </cell>
          <cell r="D20" t="str">
            <v>海洋食品</v>
          </cell>
          <cell r="E20">
            <v>565.43999955654147</v>
          </cell>
        </row>
        <row r="21">
          <cell r="A21">
            <v>1994</v>
          </cell>
          <cell r="B21">
            <v>34582</v>
          </cell>
          <cell r="C21" t="str">
            <v>美国</v>
          </cell>
          <cell r="D21" t="str">
            <v>乳制品</v>
          </cell>
          <cell r="E21">
            <v>142.49999988824129</v>
          </cell>
        </row>
        <row r="22">
          <cell r="A22">
            <v>1994</v>
          </cell>
          <cell r="B22">
            <v>34582</v>
          </cell>
          <cell r="C22" t="str">
            <v>美国</v>
          </cell>
          <cell r="D22" t="str">
            <v>乳制品</v>
          </cell>
          <cell r="E22">
            <v>40</v>
          </cell>
        </row>
        <row r="23">
          <cell r="A23">
            <v>1994</v>
          </cell>
          <cell r="B23">
            <v>34582</v>
          </cell>
          <cell r="C23" t="str">
            <v>美国</v>
          </cell>
          <cell r="D23" t="str">
            <v>海洋食品</v>
          </cell>
          <cell r="E23">
            <v>837.89999934285879</v>
          </cell>
        </row>
        <row r="24">
          <cell r="A24">
            <v>1994</v>
          </cell>
          <cell r="B24">
            <v>34582</v>
          </cell>
          <cell r="C24" t="str">
            <v>美国</v>
          </cell>
          <cell r="D24" t="str">
            <v>饮料</v>
          </cell>
          <cell r="E24">
            <v>451.43999964594838</v>
          </cell>
        </row>
        <row r="25">
          <cell r="A25">
            <v>1994</v>
          </cell>
          <cell r="B25">
            <v>34586</v>
          </cell>
          <cell r="C25" t="str">
            <v>美国</v>
          </cell>
          <cell r="D25" t="str">
            <v>农产品</v>
          </cell>
          <cell r="E25">
            <v>728</v>
          </cell>
        </row>
        <row r="26">
          <cell r="A26">
            <v>1994</v>
          </cell>
          <cell r="B26">
            <v>34586</v>
          </cell>
          <cell r="C26" t="str">
            <v>美国</v>
          </cell>
          <cell r="D26" t="str">
            <v>糖果</v>
          </cell>
          <cell r="E26">
            <v>472.8</v>
          </cell>
        </row>
        <row r="27">
          <cell r="A27">
            <v>1994</v>
          </cell>
          <cell r="B27">
            <v>34590</v>
          </cell>
          <cell r="C27" t="str">
            <v>美国</v>
          </cell>
          <cell r="D27" t="str">
            <v>肉/家禽</v>
          </cell>
          <cell r="E27">
            <v>351</v>
          </cell>
        </row>
        <row r="28">
          <cell r="A28">
            <v>1994</v>
          </cell>
          <cell r="B28">
            <v>34596</v>
          </cell>
          <cell r="C28" t="str">
            <v>美国</v>
          </cell>
          <cell r="D28" t="str">
            <v>糖果</v>
          </cell>
          <cell r="E28">
            <v>394.875</v>
          </cell>
        </row>
        <row r="29">
          <cell r="A29">
            <v>1994</v>
          </cell>
          <cell r="B29">
            <v>34596</v>
          </cell>
          <cell r="C29" t="str">
            <v>美国</v>
          </cell>
          <cell r="D29" t="str">
            <v>香料</v>
          </cell>
          <cell r="E29">
            <v>325.5</v>
          </cell>
        </row>
        <row r="30">
          <cell r="A30">
            <v>1994</v>
          </cell>
          <cell r="B30">
            <v>34596</v>
          </cell>
          <cell r="C30" t="str">
            <v>美国</v>
          </cell>
          <cell r="D30" t="str">
            <v>乳制品</v>
          </cell>
          <cell r="E30">
            <v>408</v>
          </cell>
        </row>
        <row r="31">
          <cell r="A31">
            <v>1994</v>
          </cell>
          <cell r="B31">
            <v>34596</v>
          </cell>
          <cell r="C31" t="str">
            <v>美国</v>
          </cell>
          <cell r="D31" t="str">
            <v>饮料</v>
          </cell>
          <cell r="E31">
            <v>42</v>
          </cell>
        </row>
        <row r="32">
          <cell r="A32">
            <v>1994</v>
          </cell>
          <cell r="B32">
            <v>34597</v>
          </cell>
          <cell r="C32" t="str">
            <v>美国</v>
          </cell>
          <cell r="D32" t="str">
            <v>饮料</v>
          </cell>
          <cell r="E32">
            <v>518.39999806880951</v>
          </cell>
        </row>
        <row r="33">
          <cell r="A33">
            <v>1994</v>
          </cell>
          <cell r="B33">
            <v>34597</v>
          </cell>
          <cell r="C33" t="str">
            <v>美国</v>
          </cell>
          <cell r="D33" t="str">
            <v>海洋食品</v>
          </cell>
          <cell r="E33">
            <v>470.39999824762344</v>
          </cell>
        </row>
        <row r="34">
          <cell r="A34">
            <v>1994</v>
          </cell>
          <cell r="B34">
            <v>34597</v>
          </cell>
          <cell r="C34" t="str">
            <v>美国</v>
          </cell>
          <cell r="D34" t="str">
            <v>肉/家禽</v>
          </cell>
          <cell r="E34">
            <v>754.55999718904502</v>
          </cell>
        </row>
        <row r="35">
          <cell r="A35">
            <v>1994</v>
          </cell>
          <cell r="B35">
            <v>34598</v>
          </cell>
          <cell r="C35" t="str">
            <v>美国</v>
          </cell>
          <cell r="D35" t="str">
            <v>饮料</v>
          </cell>
          <cell r="E35">
            <v>1440</v>
          </cell>
        </row>
        <row r="36">
          <cell r="A36">
            <v>1994</v>
          </cell>
          <cell r="B36">
            <v>34598</v>
          </cell>
          <cell r="C36" t="str">
            <v>美国</v>
          </cell>
          <cell r="D36" t="str">
            <v>糖果</v>
          </cell>
          <cell r="E36">
            <v>1576</v>
          </cell>
        </row>
        <row r="37">
          <cell r="A37">
            <v>1994</v>
          </cell>
          <cell r="B37">
            <v>34607</v>
          </cell>
          <cell r="C37" t="str">
            <v>加拿大</v>
          </cell>
          <cell r="D37" t="str">
            <v>饮料</v>
          </cell>
          <cell r="E37">
            <v>259.2</v>
          </cell>
        </row>
        <row r="38">
          <cell r="A38">
            <v>1994</v>
          </cell>
          <cell r="B38">
            <v>34607</v>
          </cell>
          <cell r="C38" t="str">
            <v>加拿大</v>
          </cell>
          <cell r="D38" t="str">
            <v>肉/家禽</v>
          </cell>
          <cell r="E38">
            <v>468</v>
          </cell>
        </row>
        <row r="39">
          <cell r="A39">
            <v>1994</v>
          </cell>
          <cell r="B39">
            <v>34607</v>
          </cell>
          <cell r="C39" t="str">
            <v>加拿大</v>
          </cell>
          <cell r="D39" t="str">
            <v>饮料</v>
          </cell>
          <cell r="E39">
            <v>552</v>
          </cell>
        </row>
        <row r="40">
          <cell r="A40">
            <v>1994</v>
          </cell>
          <cell r="B40">
            <v>34607</v>
          </cell>
          <cell r="C40" t="str">
            <v>加拿大</v>
          </cell>
          <cell r="D40" t="str">
            <v>乳制品</v>
          </cell>
          <cell r="E40">
            <v>571.20000000000005</v>
          </cell>
        </row>
        <row r="41">
          <cell r="A41">
            <v>1994</v>
          </cell>
          <cell r="B41">
            <v>34607</v>
          </cell>
          <cell r="C41" t="str">
            <v>加拿大</v>
          </cell>
          <cell r="D41" t="str">
            <v>饮料</v>
          </cell>
          <cell r="E41">
            <v>37.200000000000003</v>
          </cell>
        </row>
        <row r="42">
          <cell r="A42">
            <v>1994</v>
          </cell>
          <cell r="B42">
            <v>34617</v>
          </cell>
          <cell r="C42" t="str">
            <v>美国</v>
          </cell>
          <cell r="D42" t="str">
            <v>海洋食品</v>
          </cell>
          <cell r="E42">
            <v>147</v>
          </cell>
        </row>
        <row r="43">
          <cell r="A43">
            <v>1994</v>
          </cell>
          <cell r="B43">
            <v>34617</v>
          </cell>
          <cell r="C43" t="str">
            <v>美国</v>
          </cell>
          <cell r="D43" t="str">
            <v>面食/谷类</v>
          </cell>
          <cell r="E43">
            <v>608</v>
          </cell>
        </row>
        <row r="44">
          <cell r="A44">
            <v>1994</v>
          </cell>
          <cell r="B44">
            <v>34621</v>
          </cell>
          <cell r="C44" t="str">
            <v>加拿大</v>
          </cell>
          <cell r="D44" t="str">
            <v>海洋食品</v>
          </cell>
          <cell r="E44">
            <v>1124.9999981373549</v>
          </cell>
        </row>
        <row r="45">
          <cell r="A45">
            <v>1994</v>
          </cell>
          <cell r="B45">
            <v>34621</v>
          </cell>
          <cell r="C45" t="str">
            <v>加拿大</v>
          </cell>
          <cell r="D45" t="str">
            <v>肉/家禽</v>
          </cell>
          <cell r="E45">
            <v>2227.4999963119626</v>
          </cell>
        </row>
        <row r="46">
          <cell r="A46">
            <v>1994</v>
          </cell>
          <cell r="B46">
            <v>34621</v>
          </cell>
          <cell r="C46" t="str">
            <v>加拿大</v>
          </cell>
          <cell r="D46" t="str">
            <v>饮料</v>
          </cell>
          <cell r="E46">
            <v>388.79999935626984</v>
          </cell>
        </row>
        <row r="47">
          <cell r="A47">
            <v>1994</v>
          </cell>
          <cell r="B47">
            <v>34625</v>
          </cell>
          <cell r="C47" t="str">
            <v>加拿大</v>
          </cell>
          <cell r="D47" t="str">
            <v>糖果</v>
          </cell>
          <cell r="E47">
            <v>394</v>
          </cell>
        </row>
        <row r="48">
          <cell r="A48">
            <v>1994</v>
          </cell>
          <cell r="B48">
            <v>34625</v>
          </cell>
          <cell r="C48" t="str">
            <v>加拿大</v>
          </cell>
          <cell r="D48" t="str">
            <v>糖果</v>
          </cell>
          <cell r="E48">
            <v>30</v>
          </cell>
        </row>
        <row r="49">
          <cell r="A49">
            <v>1994</v>
          </cell>
          <cell r="B49">
            <v>34628</v>
          </cell>
          <cell r="C49" t="str">
            <v>加拿大</v>
          </cell>
          <cell r="D49" t="str">
            <v>糖果</v>
          </cell>
          <cell r="E49">
            <v>139</v>
          </cell>
        </row>
        <row r="50">
          <cell r="A50">
            <v>1994</v>
          </cell>
          <cell r="B50">
            <v>34628</v>
          </cell>
          <cell r="C50" t="str">
            <v>加拿大</v>
          </cell>
          <cell r="D50" t="str">
            <v>糖果</v>
          </cell>
          <cell r="E50">
            <v>197</v>
          </cell>
        </row>
        <row r="51">
          <cell r="A51">
            <v>1994</v>
          </cell>
          <cell r="B51">
            <v>34631</v>
          </cell>
          <cell r="C51" t="str">
            <v>美国</v>
          </cell>
          <cell r="D51" t="str">
            <v>农产品</v>
          </cell>
          <cell r="E51">
            <v>145.6</v>
          </cell>
        </row>
        <row r="52">
          <cell r="A52">
            <v>1994</v>
          </cell>
          <cell r="B52">
            <v>34631</v>
          </cell>
          <cell r="C52" t="str">
            <v>美国</v>
          </cell>
          <cell r="D52" t="str">
            <v>饮料</v>
          </cell>
          <cell r="E52">
            <v>883.2</v>
          </cell>
        </row>
        <row r="53">
          <cell r="A53">
            <v>1994</v>
          </cell>
          <cell r="B53">
            <v>34631</v>
          </cell>
          <cell r="C53" t="str">
            <v>美国</v>
          </cell>
          <cell r="D53" t="str">
            <v>肉/家禽</v>
          </cell>
          <cell r="E53">
            <v>524</v>
          </cell>
        </row>
        <row r="54">
          <cell r="A54">
            <v>1994</v>
          </cell>
          <cell r="B54">
            <v>34631</v>
          </cell>
          <cell r="C54" t="str">
            <v>美国</v>
          </cell>
          <cell r="D54" t="str">
            <v>饮料</v>
          </cell>
          <cell r="E54">
            <v>62</v>
          </cell>
        </row>
        <row r="55">
          <cell r="A55">
            <v>1994</v>
          </cell>
          <cell r="B55">
            <v>34632</v>
          </cell>
          <cell r="C55" t="str">
            <v>美国</v>
          </cell>
          <cell r="D55" t="str">
            <v>海洋食品</v>
          </cell>
          <cell r="E55">
            <v>182.4</v>
          </cell>
        </row>
        <row r="56">
          <cell r="A56">
            <v>1994</v>
          </cell>
          <cell r="B56">
            <v>34633</v>
          </cell>
          <cell r="C56" t="str">
            <v>加拿大</v>
          </cell>
          <cell r="D56" t="str">
            <v>乳制品</v>
          </cell>
          <cell r="E56">
            <v>921.59999847412109</v>
          </cell>
        </row>
        <row r="57">
          <cell r="A57">
            <v>1994</v>
          </cell>
          <cell r="B57">
            <v>34633</v>
          </cell>
          <cell r="C57" t="str">
            <v>加拿大</v>
          </cell>
          <cell r="D57" t="str">
            <v>海洋食品</v>
          </cell>
          <cell r="E57">
            <v>286.19999952614307</v>
          </cell>
        </row>
        <row r="58">
          <cell r="A58">
            <v>1994</v>
          </cell>
          <cell r="B58">
            <v>34633</v>
          </cell>
          <cell r="C58" t="str">
            <v>加拿大</v>
          </cell>
          <cell r="D58" t="str">
            <v>糖果</v>
          </cell>
          <cell r="E58">
            <v>886.49999853223562</v>
          </cell>
        </row>
        <row r="59">
          <cell r="A59">
            <v>1994</v>
          </cell>
          <cell r="B59">
            <v>34635</v>
          </cell>
          <cell r="C59" t="str">
            <v>加拿大</v>
          </cell>
          <cell r="D59" t="str">
            <v>海洋食品</v>
          </cell>
          <cell r="E59">
            <v>77</v>
          </cell>
        </row>
        <row r="60">
          <cell r="A60">
            <v>1994</v>
          </cell>
          <cell r="B60">
            <v>34635</v>
          </cell>
          <cell r="C60" t="str">
            <v>加拿大</v>
          </cell>
          <cell r="D60" t="str">
            <v>糖果</v>
          </cell>
          <cell r="E60">
            <v>2758</v>
          </cell>
        </row>
        <row r="61">
          <cell r="A61">
            <v>1994</v>
          </cell>
          <cell r="B61">
            <v>34638</v>
          </cell>
          <cell r="C61" t="str">
            <v>加拿大</v>
          </cell>
          <cell r="D61" t="str">
            <v>饮料</v>
          </cell>
          <cell r="E61">
            <v>288</v>
          </cell>
        </row>
        <row r="62">
          <cell r="A62">
            <v>1994</v>
          </cell>
          <cell r="B62">
            <v>34645</v>
          </cell>
          <cell r="C62" t="str">
            <v>美国</v>
          </cell>
          <cell r="D62" t="str">
            <v>香料</v>
          </cell>
          <cell r="E62">
            <v>62</v>
          </cell>
        </row>
        <row r="63">
          <cell r="A63">
            <v>1994</v>
          </cell>
          <cell r="B63">
            <v>34645</v>
          </cell>
          <cell r="C63" t="str">
            <v>美国</v>
          </cell>
          <cell r="D63" t="str">
            <v>糖果</v>
          </cell>
          <cell r="E63">
            <v>44.8</v>
          </cell>
        </row>
        <row r="64">
          <cell r="A64">
            <v>1994</v>
          </cell>
          <cell r="B64">
            <v>34645</v>
          </cell>
          <cell r="C64" t="str">
            <v>美国</v>
          </cell>
          <cell r="D64" t="str">
            <v>饮料</v>
          </cell>
          <cell r="E64">
            <v>57.6</v>
          </cell>
        </row>
        <row r="65">
          <cell r="A65">
            <v>1994</v>
          </cell>
          <cell r="B65">
            <v>34646</v>
          </cell>
          <cell r="C65" t="str">
            <v>加拿大</v>
          </cell>
          <cell r="D65" t="str">
            <v>糖果</v>
          </cell>
          <cell r="E65">
            <v>248.1149982601404</v>
          </cell>
        </row>
        <row r="66">
          <cell r="A66">
            <v>1994</v>
          </cell>
          <cell r="B66">
            <v>34646</v>
          </cell>
          <cell r="C66" t="str">
            <v>加拿大</v>
          </cell>
          <cell r="D66" t="str">
            <v>饮料</v>
          </cell>
          <cell r="E66">
            <v>856.79999399185181</v>
          </cell>
        </row>
        <row r="67">
          <cell r="A67">
            <v>1994</v>
          </cell>
          <cell r="B67">
            <v>34646</v>
          </cell>
          <cell r="C67" t="str">
            <v>加拿大</v>
          </cell>
          <cell r="D67" t="str">
            <v>海洋食品</v>
          </cell>
          <cell r="E67">
            <v>288</v>
          </cell>
        </row>
        <row r="68">
          <cell r="A68">
            <v>1994</v>
          </cell>
          <cell r="B68">
            <v>34646</v>
          </cell>
          <cell r="C68" t="str">
            <v>加拿大</v>
          </cell>
          <cell r="D68" t="str">
            <v>乳制品</v>
          </cell>
          <cell r="E68">
            <v>1495.9999895095825</v>
          </cell>
        </row>
        <row r="69">
          <cell r="A69">
            <v>1994</v>
          </cell>
          <cell r="B69">
            <v>34646</v>
          </cell>
          <cell r="C69" t="str">
            <v>加拿大</v>
          </cell>
          <cell r="D69" t="str">
            <v>香料</v>
          </cell>
          <cell r="E69">
            <v>2386.7999832630157</v>
          </cell>
        </row>
        <row r="70">
          <cell r="A70">
            <v>1994</v>
          </cell>
          <cell r="B70">
            <v>34647</v>
          </cell>
          <cell r="C70" t="str">
            <v>美国</v>
          </cell>
          <cell r="D70" t="str">
            <v>香料</v>
          </cell>
          <cell r="E70">
            <v>120</v>
          </cell>
        </row>
        <row r="71">
          <cell r="A71">
            <v>1994</v>
          </cell>
          <cell r="B71">
            <v>34647</v>
          </cell>
          <cell r="C71" t="str">
            <v>美国</v>
          </cell>
          <cell r="D71" t="str">
            <v>海洋食品</v>
          </cell>
          <cell r="E71">
            <v>57.6</v>
          </cell>
        </row>
        <row r="72">
          <cell r="A72">
            <v>1994</v>
          </cell>
          <cell r="B72">
            <v>34647</v>
          </cell>
          <cell r="C72" t="str">
            <v>美国</v>
          </cell>
          <cell r="D72" t="str">
            <v>农产品</v>
          </cell>
          <cell r="E72">
            <v>167.4</v>
          </cell>
        </row>
        <row r="73">
          <cell r="A73">
            <v>1994</v>
          </cell>
          <cell r="B73">
            <v>34647</v>
          </cell>
          <cell r="C73" t="str">
            <v>美国</v>
          </cell>
          <cell r="D73" t="str">
            <v>乳制品</v>
          </cell>
          <cell r="E73">
            <v>40</v>
          </cell>
        </row>
        <row r="74">
          <cell r="A74">
            <v>1994</v>
          </cell>
          <cell r="B74">
            <v>34647</v>
          </cell>
          <cell r="C74" t="str">
            <v>美国</v>
          </cell>
          <cell r="D74" t="str">
            <v>乳制品</v>
          </cell>
          <cell r="E74">
            <v>1112</v>
          </cell>
        </row>
        <row r="75">
          <cell r="A75">
            <v>1994</v>
          </cell>
          <cell r="B75">
            <v>34653</v>
          </cell>
          <cell r="C75" t="str">
            <v>加拿大</v>
          </cell>
          <cell r="D75" t="str">
            <v>糖果</v>
          </cell>
          <cell r="E75">
            <v>69.349999945610762</v>
          </cell>
        </row>
        <row r="76">
          <cell r="A76">
            <v>1994</v>
          </cell>
          <cell r="B76">
            <v>34653</v>
          </cell>
          <cell r="C76" t="str">
            <v>加拿大</v>
          </cell>
          <cell r="D76" t="str">
            <v>海洋食品</v>
          </cell>
          <cell r="E76">
            <v>157.31999987661837</v>
          </cell>
        </row>
        <row r="77">
          <cell r="A77">
            <v>1994</v>
          </cell>
          <cell r="B77">
            <v>34653</v>
          </cell>
          <cell r="C77" t="str">
            <v>加拿大</v>
          </cell>
          <cell r="D77" t="str">
            <v>饮料</v>
          </cell>
          <cell r="E77">
            <v>4005.1999968588352</v>
          </cell>
        </row>
        <row r="78">
          <cell r="A78">
            <v>1994</v>
          </cell>
          <cell r="B78">
            <v>34653</v>
          </cell>
          <cell r="C78" t="str">
            <v>加拿大</v>
          </cell>
          <cell r="D78" t="str">
            <v>面食/谷类</v>
          </cell>
          <cell r="E78">
            <v>346.55999972820285</v>
          </cell>
        </row>
        <row r="79">
          <cell r="A79">
            <v>1994</v>
          </cell>
          <cell r="B79">
            <v>34662</v>
          </cell>
          <cell r="C79" t="str">
            <v>美国</v>
          </cell>
          <cell r="D79" t="str">
            <v>面食/谷类</v>
          </cell>
          <cell r="E79">
            <v>288</v>
          </cell>
        </row>
        <row r="80">
          <cell r="A80">
            <v>1994</v>
          </cell>
          <cell r="B80">
            <v>34662</v>
          </cell>
          <cell r="C80" t="str">
            <v>美国</v>
          </cell>
          <cell r="D80" t="str">
            <v>糖果</v>
          </cell>
          <cell r="E80">
            <v>597.6</v>
          </cell>
        </row>
        <row r="81">
          <cell r="A81">
            <v>1994</v>
          </cell>
          <cell r="B81">
            <v>34662</v>
          </cell>
          <cell r="C81" t="str">
            <v>美国</v>
          </cell>
          <cell r="D81" t="str">
            <v>海洋食品</v>
          </cell>
          <cell r="E81">
            <v>304</v>
          </cell>
        </row>
        <row r="82">
          <cell r="A82">
            <v>1994</v>
          </cell>
          <cell r="B82">
            <v>34662</v>
          </cell>
          <cell r="C82" t="str">
            <v>美国</v>
          </cell>
          <cell r="D82" t="str">
            <v>海洋食品</v>
          </cell>
          <cell r="E82">
            <v>582.4</v>
          </cell>
        </row>
        <row r="83">
          <cell r="A83">
            <v>1994</v>
          </cell>
          <cell r="B83">
            <v>34662</v>
          </cell>
          <cell r="C83" t="str">
            <v>美国</v>
          </cell>
          <cell r="D83" t="str">
            <v>乳制品</v>
          </cell>
          <cell r="E83">
            <v>695</v>
          </cell>
        </row>
        <row r="84">
          <cell r="A84">
            <v>1994</v>
          </cell>
          <cell r="B84">
            <v>34663</v>
          </cell>
          <cell r="C84" t="str">
            <v>加拿大</v>
          </cell>
          <cell r="D84" t="str">
            <v>肉/家禽</v>
          </cell>
          <cell r="E84">
            <v>624</v>
          </cell>
        </row>
        <row r="85">
          <cell r="A85">
            <v>1994</v>
          </cell>
          <cell r="B85">
            <v>34663</v>
          </cell>
          <cell r="C85" t="str">
            <v>加拿大</v>
          </cell>
          <cell r="D85" t="str">
            <v>海洋食品</v>
          </cell>
          <cell r="E85">
            <v>310.5</v>
          </cell>
        </row>
        <row r="86">
          <cell r="A86">
            <v>1994</v>
          </cell>
          <cell r="B86">
            <v>34668</v>
          </cell>
          <cell r="C86" t="str">
            <v>美国</v>
          </cell>
          <cell r="D86" t="str">
            <v>饮料</v>
          </cell>
          <cell r="E86">
            <v>291.83999891281127</v>
          </cell>
        </row>
        <row r="87">
          <cell r="A87">
            <v>1994</v>
          </cell>
          <cell r="B87">
            <v>34668</v>
          </cell>
          <cell r="C87" t="str">
            <v>美国</v>
          </cell>
          <cell r="D87" t="str">
            <v>乳制品</v>
          </cell>
          <cell r="E87">
            <v>447.99999833106995</v>
          </cell>
        </row>
        <row r="88">
          <cell r="A88">
            <v>1994</v>
          </cell>
          <cell r="B88">
            <v>34668</v>
          </cell>
          <cell r="C88" t="str">
            <v>美国</v>
          </cell>
          <cell r="D88" t="str">
            <v>海洋食品</v>
          </cell>
          <cell r="E88">
            <v>486.3999981880188</v>
          </cell>
        </row>
        <row r="89">
          <cell r="A89">
            <v>1994</v>
          </cell>
          <cell r="B89">
            <v>34668</v>
          </cell>
          <cell r="C89" t="str">
            <v>美国</v>
          </cell>
          <cell r="D89" t="str">
            <v>肉/家禽</v>
          </cell>
          <cell r="E89">
            <v>614.39999771118164</v>
          </cell>
        </row>
        <row r="90">
          <cell r="A90">
            <v>1994</v>
          </cell>
          <cell r="B90">
            <v>34669</v>
          </cell>
          <cell r="C90" t="str">
            <v>美国</v>
          </cell>
          <cell r="D90" t="str">
            <v>面食/谷类</v>
          </cell>
          <cell r="E90">
            <v>1330</v>
          </cell>
        </row>
        <row r="91">
          <cell r="A91">
            <v>1994</v>
          </cell>
          <cell r="B91">
            <v>34669</v>
          </cell>
          <cell r="C91" t="str">
            <v>美国</v>
          </cell>
          <cell r="D91" t="str">
            <v>糖果</v>
          </cell>
          <cell r="E91">
            <v>37.999999970197678</v>
          </cell>
        </row>
        <row r="92">
          <cell r="A92">
            <v>1994</v>
          </cell>
          <cell r="B92">
            <v>34669</v>
          </cell>
          <cell r="C92" t="str">
            <v>美国</v>
          </cell>
          <cell r="D92" t="str">
            <v>饮料</v>
          </cell>
          <cell r="E92">
            <v>216</v>
          </cell>
        </row>
        <row r="93">
          <cell r="A93">
            <v>1994</v>
          </cell>
          <cell r="B93">
            <v>34670</v>
          </cell>
          <cell r="C93" t="str">
            <v>加拿大</v>
          </cell>
          <cell r="D93" t="str">
            <v>香料</v>
          </cell>
          <cell r="E93">
            <v>616</v>
          </cell>
        </row>
        <row r="94">
          <cell r="A94">
            <v>1994</v>
          </cell>
          <cell r="B94">
            <v>34670</v>
          </cell>
          <cell r="C94" t="str">
            <v>加拿大</v>
          </cell>
          <cell r="D94" t="str">
            <v>香料</v>
          </cell>
          <cell r="E94">
            <v>1680</v>
          </cell>
        </row>
        <row r="95">
          <cell r="A95">
            <v>1994</v>
          </cell>
          <cell r="B95">
            <v>34673</v>
          </cell>
          <cell r="C95" t="str">
            <v>美国</v>
          </cell>
          <cell r="D95" t="str">
            <v>香料</v>
          </cell>
          <cell r="E95">
            <v>2240</v>
          </cell>
        </row>
        <row r="96">
          <cell r="A96">
            <v>1994</v>
          </cell>
          <cell r="B96">
            <v>34673</v>
          </cell>
          <cell r="C96" t="str">
            <v>美国</v>
          </cell>
          <cell r="D96" t="str">
            <v>糖果</v>
          </cell>
          <cell r="E96">
            <v>584</v>
          </cell>
        </row>
        <row r="97">
          <cell r="A97">
            <v>1994</v>
          </cell>
          <cell r="B97">
            <v>34673</v>
          </cell>
          <cell r="C97" t="str">
            <v>美国</v>
          </cell>
          <cell r="D97" t="str">
            <v>面食/谷类</v>
          </cell>
          <cell r="E97">
            <v>100.8</v>
          </cell>
        </row>
        <row r="98">
          <cell r="A98">
            <v>1994</v>
          </cell>
          <cell r="B98">
            <v>34674</v>
          </cell>
          <cell r="C98" t="str">
            <v>加拿大</v>
          </cell>
          <cell r="D98" t="str">
            <v>肉/家禽</v>
          </cell>
          <cell r="E98">
            <v>1010.8799983263016</v>
          </cell>
        </row>
        <row r="99">
          <cell r="A99">
            <v>1994</v>
          </cell>
          <cell r="B99">
            <v>34674</v>
          </cell>
          <cell r="C99" t="str">
            <v>加拿大</v>
          </cell>
          <cell r="D99" t="str">
            <v>面食/谷类</v>
          </cell>
          <cell r="E99">
            <v>608</v>
          </cell>
        </row>
        <row r="100">
          <cell r="A100">
            <v>1994</v>
          </cell>
          <cell r="B100">
            <v>34676</v>
          </cell>
          <cell r="C100" t="str">
            <v>美国</v>
          </cell>
          <cell r="D100" t="str">
            <v>饮料</v>
          </cell>
          <cell r="E100">
            <v>183.59999871253967</v>
          </cell>
        </row>
        <row r="101">
          <cell r="A101">
            <v>1994</v>
          </cell>
          <cell r="B101">
            <v>34676</v>
          </cell>
          <cell r="C101" t="str">
            <v>美国</v>
          </cell>
          <cell r="D101" t="str">
            <v>面食/谷类</v>
          </cell>
          <cell r="E101">
            <v>180</v>
          </cell>
        </row>
        <row r="102">
          <cell r="A102">
            <v>1994</v>
          </cell>
          <cell r="B102">
            <v>34677</v>
          </cell>
          <cell r="C102" t="str">
            <v>加拿大</v>
          </cell>
          <cell r="D102" t="str">
            <v>肉/家禽</v>
          </cell>
          <cell r="E102">
            <v>141.6</v>
          </cell>
        </row>
        <row r="103">
          <cell r="A103">
            <v>1994</v>
          </cell>
          <cell r="B103">
            <v>34687</v>
          </cell>
          <cell r="C103" t="str">
            <v>美国</v>
          </cell>
          <cell r="D103" t="str">
            <v>乳制品</v>
          </cell>
          <cell r="E103">
            <v>300</v>
          </cell>
        </row>
        <row r="104">
          <cell r="A104">
            <v>1994</v>
          </cell>
          <cell r="B104">
            <v>34687</v>
          </cell>
          <cell r="C104" t="str">
            <v>美国</v>
          </cell>
          <cell r="D104" t="str">
            <v>肉/家禽</v>
          </cell>
          <cell r="E104">
            <v>230.4</v>
          </cell>
        </row>
        <row r="105">
          <cell r="A105">
            <v>1994</v>
          </cell>
          <cell r="B105">
            <v>34687</v>
          </cell>
          <cell r="C105" t="str">
            <v>美国</v>
          </cell>
          <cell r="D105" t="str">
            <v>乳制品</v>
          </cell>
          <cell r="E105">
            <v>576</v>
          </cell>
        </row>
        <row r="106">
          <cell r="A106">
            <v>1994</v>
          </cell>
          <cell r="B106">
            <v>34691</v>
          </cell>
          <cell r="C106" t="str">
            <v>美国</v>
          </cell>
          <cell r="D106" t="str">
            <v>饮料</v>
          </cell>
          <cell r="E106">
            <v>699.83999884128571</v>
          </cell>
        </row>
        <row r="107">
          <cell r="A107">
            <v>1994</v>
          </cell>
          <cell r="B107">
            <v>34691</v>
          </cell>
          <cell r="C107" t="str">
            <v>美国</v>
          </cell>
          <cell r="D107" t="str">
            <v>乳制品</v>
          </cell>
          <cell r="E107">
            <v>1346.3999977707863</v>
          </cell>
        </row>
        <row r="108">
          <cell r="A108">
            <v>1994</v>
          </cell>
          <cell r="B108">
            <v>34695</v>
          </cell>
          <cell r="C108" t="str">
            <v>美国</v>
          </cell>
          <cell r="D108" t="str">
            <v>乳制品</v>
          </cell>
          <cell r="E108">
            <v>200</v>
          </cell>
        </row>
        <row r="109">
          <cell r="A109">
            <v>1994</v>
          </cell>
          <cell r="B109">
            <v>34695</v>
          </cell>
          <cell r="C109" t="str">
            <v>美国</v>
          </cell>
          <cell r="D109" t="str">
            <v>饮料</v>
          </cell>
          <cell r="E109">
            <v>74.400000000000006</v>
          </cell>
        </row>
        <row r="110">
          <cell r="A110">
            <v>1994</v>
          </cell>
          <cell r="B110">
            <v>34695</v>
          </cell>
          <cell r="C110" t="str">
            <v>美国</v>
          </cell>
          <cell r="D110" t="str">
            <v>饮料</v>
          </cell>
          <cell r="E110">
            <v>172.8</v>
          </cell>
        </row>
        <row r="111">
          <cell r="A111">
            <v>1995</v>
          </cell>
          <cell r="B111">
            <v>34701</v>
          </cell>
          <cell r="C111" t="str">
            <v>加拿大</v>
          </cell>
          <cell r="D111" t="str">
            <v>肉/家禽</v>
          </cell>
          <cell r="E111">
            <v>1980</v>
          </cell>
        </row>
        <row r="112">
          <cell r="A112">
            <v>1995</v>
          </cell>
          <cell r="B112">
            <v>34701</v>
          </cell>
          <cell r="C112" t="str">
            <v>加拿大</v>
          </cell>
          <cell r="D112" t="str">
            <v>面食/谷类</v>
          </cell>
          <cell r="E112">
            <v>410.4</v>
          </cell>
        </row>
        <row r="113">
          <cell r="A113">
            <v>1995</v>
          </cell>
          <cell r="B113">
            <v>34705</v>
          </cell>
          <cell r="C113" t="str">
            <v>加拿大</v>
          </cell>
          <cell r="D113" t="str">
            <v>农产品</v>
          </cell>
          <cell r="E113">
            <v>279</v>
          </cell>
        </row>
        <row r="114">
          <cell r="A114">
            <v>1995</v>
          </cell>
          <cell r="B114">
            <v>34705</v>
          </cell>
          <cell r="C114" t="str">
            <v>加拿大</v>
          </cell>
          <cell r="D114" t="str">
            <v>肉/家禽</v>
          </cell>
          <cell r="E114">
            <v>59</v>
          </cell>
        </row>
        <row r="115">
          <cell r="A115">
            <v>1995</v>
          </cell>
          <cell r="B115">
            <v>34716</v>
          </cell>
          <cell r="C115" t="str">
            <v>加拿大</v>
          </cell>
          <cell r="D115" t="str">
            <v>农产品</v>
          </cell>
          <cell r="E115">
            <v>191.99999928474426</v>
          </cell>
        </row>
        <row r="116">
          <cell r="A116">
            <v>1995</v>
          </cell>
          <cell r="B116">
            <v>34716</v>
          </cell>
          <cell r="C116" t="str">
            <v>加拿大</v>
          </cell>
          <cell r="D116" t="str">
            <v>乳制品</v>
          </cell>
          <cell r="E116">
            <v>435.19999837875366</v>
          </cell>
        </row>
        <row r="117">
          <cell r="A117">
            <v>1995</v>
          </cell>
          <cell r="B117">
            <v>34716</v>
          </cell>
          <cell r="C117" t="str">
            <v>加拿大</v>
          </cell>
          <cell r="D117" t="str">
            <v>糖果</v>
          </cell>
          <cell r="E117">
            <v>63.999999761581421</v>
          </cell>
        </row>
        <row r="118">
          <cell r="A118">
            <v>1995</v>
          </cell>
          <cell r="B118">
            <v>34722</v>
          </cell>
          <cell r="C118" t="str">
            <v>美国</v>
          </cell>
          <cell r="D118" t="str">
            <v>海洋食品</v>
          </cell>
          <cell r="E118">
            <v>86.4</v>
          </cell>
        </row>
        <row r="119">
          <cell r="A119">
            <v>1995</v>
          </cell>
          <cell r="B119">
            <v>34724</v>
          </cell>
          <cell r="C119" t="str">
            <v>加拿大</v>
          </cell>
          <cell r="D119" t="str">
            <v>饮料</v>
          </cell>
          <cell r="E119">
            <v>285</v>
          </cell>
        </row>
        <row r="120">
          <cell r="A120">
            <v>1995</v>
          </cell>
          <cell r="B120">
            <v>34724</v>
          </cell>
          <cell r="C120" t="str">
            <v>加拿大</v>
          </cell>
          <cell r="D120" t="str">
            <v>农产品</v>
          </cell>
          <cell r="E120">
            <v>585.9</v>
          </cell>
        </row>
        <row r="121">
          <cell r="A121">
            <v>1995</v>
          </cell>
          <cell r="B121">
            <v>34724</v>
          </cell>
          <cell r="C121" t="str">
            <v>加拿大</v>
          </cell>
          <cell r="D121" t="str">
            <v>糖果</v>
          </cell>
          <cell r="E121">
            <v>58.8</v>
          </cell>
        </row>
        <row r="122">
          <cell r="A122">
            <v>1995</v>
          </cell>
          <cell r="B122">
            <v>34724</v>
          </cell>
          <cell r="C122" t="str">
            <v>加拿大</v>
          </cell>
          <cell r="D122" t="str">
            <v>糖果</v>
          </cell>
          <cell r="E122">
            <v>1307.25</v>
          </cell>
        </row>
        <row r="123">
          <cell r="A123">
            <v>1995</v>
          </cell>
          <cell r="B123">
            <v>34724</v>
          </cell>
          <cell r="C123" t="str">
            <v>加拿大</v>
          </cell>
          <cell r="D123" t="str">
            <v>乳制品</v>
          </cell>
          <cell r="E123">
            <v>320</v>
          </cell>
        </row>
        <row r="124">
          <cell r="A124">
            <v>1995</v>
          </cell>
          <cell r="B124">
            <v>34724</v>
          </cell>
          <cell r="C124" t="str">
            <v>加拿大</v>
          </cell>
          <cell r="D124" t="str">
            <v>海洋食品</v>
          </cell>
          <cell r="E124">
            <v>48</v>
          </cell>
        </row>
        <row r="125">
          <cell r="A125">
            <v>1995</v>
          </cell>
          <cell r="B125">
            <v>34724</v>
          </cell>
          <cell r="C125" t="str">
            <v>加拿大</v>
          </cell>
          <cell r="D125" t="str">
            <v>糖果</v>
          </cell>
          <cell r="E125">
            <v>394</v>
          </cell>
        </row>
        <row r="126">
          <cell r="A126">
            <v>1995</v>
          </cell>
          <cell r="B126">
            <v>34726</v>
          </cell>
          <cell r="C126" t="str">
            <v>美国</v>
          </cell>
          <cell r="D126" t="str">
            <v>面食/谷类</v>
          </cell>
          <cell r="E126">
            <v>288</v>
          </cell>
        </row>
        <row r="127">
          <cell r="A127">
            <v>1995</v>
          </cell>
          <cell r="B127">
            <v>34726</v>
          </cell>
          <cell r="C127" t="str">
            <v>美国</v>
          </cell>
          <cell r="D127" t="str">
            <v>乳制品</v>
          </cell>
          <cell r="E127">
            <v>1032</v>
          </cell>
        </row>
        <row r="128">
          <cell r="A128">
            <v>1995</v>
          </cell>
          <cell r="B128">
            <v>34726</v>
          </cell>
          <cell r="C128" t="str">
            <v>美国</v>
          </cell>
          <cell r="D128" t="str">
            <v>乳制品</v>
          </cell>
          <cell r="E128">
            <v>583.79999999999995</v>
          </cell>
        </row>
        <row r="129">
          <cell r="A129">
            <v>1995</v>
          </cell>
          <cell r="B129">
            <v>34729</v>
          </cell>
          <cell r="C129" t="str">
            <v>加拿大</v>
          </cell>
          <cell r="D129" t="str">
            <v>饮料</v>
          </cell>
          <cell r="E129">
            <v>432</v>
          </cell>
        </row>
        <row r="130">
          <cell r="A130">
            <v>1995</v>
          </cell>
          <cell r="B130">
            <v>34729</v>
          </cell>
          <cell r="C130" t="str">
            <v>加拿大</v>
          </cell>
          <cell r="D130" t="str">
            <v>肉/家禽</v>
          </cell>
          <cell r="E130">
            <v>2073.5999965667725</v>
          </cell>
        </row>
        <row r="131">
          <cell r="A131">
            <v>1995</v>
          </cell>
          <cell r="B131">
            <v>34731</v>
          </cell>
          <cell r="C131" t="str">
            <v>加拿大</v>
          </cell>
          <cell r="D131" t="str">
            <v>海洋食品</v>
          </cell>
          <cell r="E131">
            <v>372.6</v>
          </cell>
        </row>
        <row r="132">
          <cell r="A132">
            <v>1995</v>
          </cell>
          <cell r="B132">
            <v>34731</v>
          </cell>
          <cell r="C132" t="str">
            <v>加拿大</v>
          </cell>
          <cell r="D132" t="str">
            <v>面食/谷类</v>
          </cell>
          <cell r="E132">
            <v>2128</v>
          </cell>
        </row>
        <row r="133">
          <cell r="A133">
            <v>1995</v>
          </cell>
          <cell r="B133">
            <v>34731</v>
          </cell>
          <cell r="C133" t="str">
            <v>加拿大</v>
          </cell>
          <cell r="D133" t="str">
            <v>香料</v>
          </cell>
          <cell r="E133">
            <v>336</v>
          </cell>
        </row>
        <row r="134">
          <cell r="A134">
            <v>1995</v>
          </cell>
          <cell r="B134">
            <v>34731</v>
          </cell>
          <cell r="C134" t="str">
            <v>加拿大</v>
          </cell>
          <cell r="D134" t="str">
            <v>乳制品</v>
          </cell>
          <cell r="E134">
            <v>1032</v>
          </cell>
        </row>
        <row r="135">
          <cell r="A135">
            <v>1995</v>
          </cell>
          <cell r="B135">
            <v>34737</v>
          </cell>
          <cell r="C135" t="str">
            <v>美国</v>
          </cell>
          <cell r="D135" t="str">
            <v>乳制品</v>
          </cell>
          <cell r="E135">
            <v>504</v>
          </cell>
        </row>
        <row r="136">
          <cell r="A136">
            <v>1995</v>
          </cell>
          <cell r="B136">
            <v>34737</v>
          </cell>
          <cell r="C136" t="str">
            <v>美国</v>
          </cell>
          <cell r="D136" t="str">
            <v>乳制品</v>
          </cell>
          <cell r="E136">
            <v>432</v>
          </cell>
        </row>
        <row r="137">
          <cell r="A137">
            <v>1995</v>
          </cell>
          <cell r="B137">
            <v>34737</v>
          </cell>
          <cell r="C137" t="str">
            <v>美国</v>
          </cell>
          <cell r="D137" t="str">
            <v>乳制品</v>
          </cell>
          <cell r="E137">
            <v>258</v>
          </cell>
        </row>
        <row r="138">
          <cell r="A138">
            <v>1995</v>
          </cell>
          <cell r="B138">
            <v>34745</v>
          </cell>
          <cell r="C138" t="str">
            <v>加拿大</v>
          </cell>
          <cell r="D138" t="str">
            <v>肉/家禽</v>
          </cell>
          <cell r="E138">
            <v>62.4</v>
          </cell>
        </row>
        <row r="139">
          <cell r="A139">
            <v>1995</v>
          </cell>
          <cell r="B139">
            <v>34745</v>
          </cell>
          <cell r="C139" t="str">
            <v>加拿大</v>
          </cell>
          <cell r="D139" t="str">
            <v>乳制品</v>
          </cell>
          <cell r="E139">
            <v>40</v>
          </cell>
        </row>
        <row r="140">
          <cell r="A140">
            <v>1995</v>
          </cell>
          <cell r="B140">
            <v>34747</v>
          </cell>
          <cell r="C140" t="str">
            <v>美国</v>
          </cell>
          <cell r="D140" t="str">
            <v>饮料</v>
          </cell>
          <cell r="E140">
            <v>912</v>
          </cell>
        </row>
        <row r="141">
          <cell r="A141">
            <v>1995</v>
          </cell>
          <cell r="B141">
            <v>34747</v>
          </cell>
          <cell r="C141" t="str">
            <v>美国</v>
          </cell>
          <cell r="D141" t="str">
            <v>糖果</v>
          </cell>
          <cell r="E141">
            <v>418</v>
          </cell>
        </row>
        <row r="142">
          <cell r="A142">
            <v>1995</v>
          </cell>
          <cell r="B142">
            <v>34747</v>
          </cell>
          <cell r="C142" t="str">
            <v>美国</v>
          </cell>
          <cell r="D142" t="str">
            <v>香料</v>
          </cell>
          <cell r="E142">
            <v>364.8</v>
          </cell>
        </row>
        <row r="143">
          <cell r="A143">
            <v>1995</v>
          </cell>
          <cell r="B143">
            <v>34747</v>
          </cell>
          <cell r="C143" t="str">
            <v>美国</v>
          </cell>
          <cell r="D143" t="str">
            <v>农产品</v>
          </cell>
          <cell r="E143">
            <v>120</v>
          </cell>
        </row>
        <row r="144">
          <cell r="A144">
            <v>1995</v>
          </cell>
          <cell r="B144">
            <v>34761</v>
          </cell>
          <cell r="C144" t="str">
            <v>加拿大</v>
          </cell>
          <cell r="D144" t="str">
            <v>糖果</v>
          </cell>
          <cell r="E144">
            <v>249</v>
          </cell>
        </row>
        <row r="145">
          <cell r="A145">
            <v>1995</v>
          </cell>
          <cell r="B145">
            <v>34761</v>
          </cell>
          <cell r="C145" t="str">
            <v>加拿大</v>
          </cell>
          <cell r="D145" t="str">
            <v>肉/家禽</v>
          </cell>
          <cell r="E145">
            <v>236</v>
          </cell>
        </row>
        <row r="146">
          <cell r="A146">
            <v>1995</v>
          </cell>
          <cell r="B146">
            <v>34767</v>
          </cell>
          <cell r="C146" t="str">
            <v>美国</v>
          </cell>
          <cell r="D146" t="str">
            <v>糖果</v>
          </cell>
          <cell r="E146">
            <v>87.59999967366457</v>
          </cell>
        </row>
        <row r="147">
          <cell r="A147">
            <v>1995</v>
          </cell>
          <cell r="B147">
            <v>34767</v>
          </cell>
          <cell r="C147" t="str">
            <v>美国</v>
          </cell>
          <cell r="D147" t="str">
            <v>饮料</v>
          </cell>
          <cell r="E147">
            <v>179.19999933242798</v>
          </cell>
        </row>
        <row r="148">
          <cell r="A148">
            <v>1995</v>
          </cell>
          <cell r="B148">
            <v>34767</v>
          </cell>
          <cell r="C148" t="str">
            <v>美国</v>
          </cell>
          <cell r="D148" t="str">
            <v>面食/谷类</v>
          </cell>
          <cell r="E148">
            <v>187.19999930262566</v>
          </cell>
        </row>
        <row r="149">
          <cell r="A149">
            <v>1995</v>
          </cell>
          <cell r="B149">
            <v>34771</v>
          </cell>
          <cell r="C149" t="str">
            <v>加拿大</v>
          </cell>
          <cell r="D149" t="str">
            <v>饮料</v>
          </cell>
          <cell r="E149">
            <v>581.3999959230423</v>
          </cell>
        </row>
        <row r="150">
          <cell r="A150">
            <v>1995</v>
          </cell>
          <cell r="B150">
            <v>34771</v>
          </cell>
          <cell r="C150" t="str">
            <v>加拿大</v>
          </cell>
          <cell r="D150" t="str">
            <v>糖果</v>
          </cell>
          <cell r="E150">
            <v>578.93499594032767</v>
          </cell>
        </row>
        <row r="151">
          <cell r="A151">
            <v>1995</v>
          </cell>
          <cell r="B151">
            <v>34771</v>
          </cell>
          <cell r="C151" t="str">
            <v>加拿大</v>
          </cell>
          <cell r="D151" t="str">
            <v>肉/家禽</v>
          </cell>
          <cell r="E151">
            <v>2019.5999858379364</v>
          </cell>
        </row>
        <row r="152">
          <cell r="A152">
            <v>1995</v>
          </cell>
          <cell r="B152">
            <v>34771</v>
          </cell>
          <cell r="C152" t="str">
            <v>加拿大</v>
          </cell>
          <cell r="D152" t="str">
            <v>香料</v>
          </cell>
          <cell r="E152">
            <v>1744.1999877691269</v>
          </cell>
        </row>
        <row r="153">
          <cell r="A153">
            <v>1995</v>
          </cell>
          <cell r="B153">
            <v>34771</v>
          </cell>
          <cell r="C153" t="str">
            <v>加拿大</v>
          </cell>
          <cell r="D153" t="str">
            <v>糖果</v>
          </cell>
          <cell r="E153">
            <v>1755</v>
          </cell>
        </row>
        <row r="154">
          <cell r="A154">
            <v>1995</v>
          </cell>
          <cell r="B154">
            <v>34775</v>
          </cell>
          <cell r="C154" t="str">
            <v>美国</v>
          </cell>
          <cell r="D154" t="str">
            <v>糖果</v>
          </cell>
          <cell r="E154">
            <v>78.839999869465828</v>
          </cell>
        </row>
        <row r="155">
          <cell r="A155">
            <v>1995</v>
          </cell>
          <cell r="B155">
            <v>34775</v>
          </cell>
          <cell r="C155" t="str">
            <v>美国</v>
          </cell>
          <cell r="D155" t="str">
            <v>饮料</v>
          </cell>
          <cell r="E155">
            <v>64.799999892711639</v>
          </cell>
        </row>
        <row r="156">
          <cell r="A156">
            <v>1995</v>
          </cell>
          <cell r="B156">
            <v>34775</v>
          </cell>
          <cell r="C156" t="str">
            <v>美国</v>
          </cell>
          <cell r="D156" t="str">
            <v>乳制品</v>
          </cell>
          <cell r="E156">
            <v>26.999999955296516</v>
          </cell>
        </row>
        <row r="157">
          <cell r="A157">
            <v>1995</v>
          </cell>
          <cell r="B157">
            <v>34775</v>
          </cell>
          <cell r="C157" t="str">
            <v>美国</v>
          </cell>
          <cell r="D157" t="str">
            <v>面食/谷类</v>
          </cell>
          <cell r="E157">
            <v>75.599999874830246</v>
          </cell>
        </row>
        <row r="158">
          <cell r="A158">
            <v>1995</v>
          </cell>
          <cell r="B158">
            <v>34780</v>
          </cell>
          <cell r="C158" t="str">
            <v>美国</v>
          </cell>
          <cell r="D158" t="str">
            <v>肉/家禽</v>
          </cell>
          <cell r="E158">
            <v>2073.5999965667725</v>
          </cell>
        </row>
        <row r="159">
          <cell r="A159">
            <v>1995</v>
          </cell>
          <cell r="B159">
            <v>34780</v>
          </cell>
          <cell r="C159" t="str">
            <v>美国</v>
          </cell>
          <cell r="D159" t="str">
            <v>面食/谷类</v>
          </cell>
          <cell r="E159">
            <v>837.89999861270189</v>
          </cell>
        </row>
        <row r="160">
          <cell r="A160">
            <v>1995</v>
          </cell>
          <cell r="B160">
            <v>34780</v>
          </cell>
          <cell r="C160" t="str">
            <v>美国</v>
          </cell>
          <cell r="D160" t="str">
            <v>香料</v>
          </cell>
          <cell r="E160">
            <v>423.35999929904938</v>
          </cell>
        </row>
        <row r="161">
          <cell r="A161">
            <v>1995</v>
          </cell>
          <cell r="B161">
            <v>34780</v>
          </cell>
          <cell r="C161" t="str">
            <v>美国</v>
          </cell>
          <cell r="D161" t="str">
            <v>香料</v>
          </cell>
          <cell r="E161">
            <v>514.79999914765358</v>
          </cell>
        </row>
        <row r="162">
          <cell r="A162">
            <v>1995</v>
          </cell>
          <cell r="B162">
            <v>34781</v>
          </cell>
          <cell r="C162" t="str">
            <v>加拿大</v>
          </cell>
          <cell r="D162" t="str">
            <v>农产品</v>
          </cell>
          <cell r="E162">
            <v>546</v>
          </cell>
        </row>
        <row r="163">
          <cell r="A163">
            <v>1995</v>
          </cell>
          <cell r="B163">
            <v>34781</v>
          </cell>
          <cell r="C163" t="str">
            <v>加拿大</v>
          </cell>
          <cell r="D163" t="str">
            <v>香料</v>
          </cell>
          <cell r="E163">
            <v>1472.49999884516</v>
          </cell>
        </row>
        <row r="164">
          <cell r="A164">
            <v>1995</v>
          </cell>
          <cell r="B164">
            <v>34786</v>
          </cell>
          <cell r="C164" t="str">
            <v>美国</v>
          </cell>
          <cell r="D164" t="str">
            <v>糖果</v>
          </cell>
          <cell r="E164">
            <v>271.99999809265137</v>
          </cell>
        </row>
        <row r="165">
          <cell r="A165">
            <v>1995</v>
          </cell>
          <cell r="B165">
            <v>34786</v>
          </cell>
          <cell r="C165" t="str">
            <v>美国</v>
          </cell>
          <cell r="D165" t="str">
            <v>糖果</v>
          </cell>
          <cell r="E165">
            <v>285.59999799728394</v>
          </cell>
        </row>
        <row r="166">
          <cell r="A166">
            <v>1995</v>
          </cell>
          <cell r="B166">
            <v>34786</v>
          </cell>
          <cell r="C166" t="str">
            <v>美国</v>
          </cell>
          <cell r="D166" t="str">
            <v>乳制品</v>
          </cell>
          <cell r="E166">
            <v>1584</v>
          </cell>
        </row>
        <row r="167">
          <cell r="A167">
            <v>1995</v>
          </cell>
          <cell r="B167">
            <v>34796</v>
          </cell>
          <cell r="C167" t="str">
            <v>美国</v>
          </cell>
          <cell r="D167" t="str">
            <v>海洋食品</v>
          </cell>
          <cell r="E167">
            <v>165.6</v>
          </cell>
        </row>
        <row r="168">
          <cell r="A168">
            <v>1995</v>
          </cell>
          <cell r="B168">
            <v>34796</v>
          </cell>
          <cell r="C168" t="str">
            <v>美国</v>
          </cell>
          <cell r="D168" t="str">
            <v>饮料</v>
          </cell>
          <cell r="E168">
            <v>552</v>
          </cell>
        </row>
        <row r="169">
          <cell r="A169">
            <v>1995</v>
          </cell>
          <cell r="B169">
            <v>34799</v>
          </cell>
          <cell r="C169" t="str">
            <v>加拿大</v>
          </cell>
          <cell r="D169" t="str">
            <v>饮料</v>
          </cell>
          <cell r="E169">
            <v>516.7999963760376</v>
          </cell>
        </row>
        <row r="170">
          <cell r="A170">
            <v>1995</v>
          </cell>
          <cell r="B170">
            <v>34799</v>
          </cell>
          <cell r="C170" t="str">
            <v>加拿大</v>
          </cell>
          <cell r="D170" t="str">
            <v>糖果</v>
          </cell>
          <cell r="E170">
            <v>413.52499710023403</v>
          </cell>
        </row>
        <row r="171">
          <cell r="A171">
            <v>1995</v>
          </cell>
          <cell r="B171">
            <v>34799</v>
          </cell>
          <cell r="C171" t="str">
            <v>加拿大</v>
          </cell>
          <cell r="D171" t="str">
            <v>香料</v>
          </cell>
          <cell r="E171">
            <v>26.349999815225601</v>
          </cell>
        </row>
        <row r="172">
          <cell r="A172">
            <v>1995</v>
          </cell>
          <cell r="B172">
            <v>34808</v>
          </cell>
          <cell r="C172" t="str">
            <v>加拿大</v>
          </cell>
          <cell r="D172" t="str">
            <v>饮料</v>
          </cell>
          <cell r="E172">
            <v>6324</v>
          </cell>
        </row>
        <row r="173">
          <cell r="A173">
            <v>1995</v>
          </cell>
          <cell r="B173">
            <v>34808</v>
          </cell>
          <cell r="C173" t="str">
            <v>加拿大</v>
          </cell>
          <cell r="D173" t="str">
            <v>肉/家禽</v>
          </cell>
          <cell r="E173">
            <v>733.6</v>
          </cell>
        </row>
        <row r="174">
          <cell r="A174">
            <v>1995</v>
          </cell>
          <cell r="B174">
            <v>34808</v>
          </cell>
          <cell r="C174" t="str">
            <v>加拿大</v>
          </cell>
          <cell r="D174" t="str">
            <v>乳制品</v>
          </cell>
          <cell r="E174">
            <v>2640</v>
          </cell>
        </row>
        <row r="175">
          <cell r="A175">
            <v>1995</v>
          </cell>
          <cell r="B175">
            <v>34808</v>
          </cell>
          <cell r="C175" t="str">
            <v>加拿大</v>
          </cell>
          <cell r="D175" t="str">
            <v>面食/谷类</v>
          </cell>
          <cell r="E175">
            <v>798</v>
          </cell>
        </row>
        <row r="176">
          <cell r="A176">
            <v>1995</v>
          </cell>
          <cell r="B176">
            <v>34810</v>
          </cell>
          <cell r="C176" t="str">
            <v>加拿大</v>
          </cell>
          <cell r="D176" t="str">
            <v>海洋食品</v>
          </cell>
          <cell r="E176">
            <v>147</v>
          </cell>
        </row>
        <row r="177">
          <cell r="A177">
            <v>1995</v>
          </cell>
          <cell r="B177">
            <v>34813</v>
          </cell>
          <cell r="C177" t="str">
            <v>加拿大</v>
          </cell>
          <cell r="D177" t="str">
            <v>饮料</v>
          </cell>
          <cell r="E177">
            <v>372.39999970793724</v>
          </cell>
        </row>
        <row r="178">
          <cell r="A178">
            <v>1995</v>
          </cell>
          <cell r="B178">
            <v>34813</v>
          </cell>
          <cell r="C178" t="str">
            <v>加拿大</v>
          </cell>
          <cell r="D178" t="str">
            <v>香料</v>
          </cell>
          <cell r="E178">
            <v>296.39999976754189</v>
          </cell>
        </row>
        <row r="179">
          <cell r="A179">
            <v>1995</v>
          </cell>
          <cell r="B179">
            <v>34816</v>
          </cell>
          <cell r="C179" t="str">
            <v>美国</v>
          </cell>
          <cell r="D179" t="str">
            <v>乳制品</v>
          </cell>
          <cell r="E179">
            <v>1320</v>
          </cell>
        </row>
        <row r="180">
          <cell r="A180">
            <v>1995</v>
          </cell>
          <cell r="B180">
            <v>34816</v>
          </cell>
          <cell r="C180" t="str">
            <v>美国</v>
          </cell>
          <cell r="D180" t="str">
            <v>海洋食品</v>
          </cell>
          <cell r="E180">
            <v>191.99999928474426</v>
          </cell>
        </row>
        <row r="181">
          <cell r="A181">
            <v>1995</v>
          </cell>
          <cell r="B181">
            <v>34824</v>
          </cell>
          <cell r="C181" t="str">
            <v>美国</v>
          </cell>
          <cell r="D181" t="str">
            <v>面食/谷类</v>
          </cell>
          <cell r="E181">
            <v>425.6</v>
          </cell>
        </row>
        <row r="182">
          <cell r="A182">
            <v>1995</v>
          </cell>
          <cell r="B182">
            <v>34824</v>
          </cell>
          <cell r="C182" t="str">
            <v>美国</v>
          </cell>
          <cell r="D182" t="str">
            <v>乳制品</v>
          </cell>
          <cell r="E182">
            <v>695</v>
          </cell>
        </row>
        <row r="183">
          <cell r="A183">
            <v>1995</v>
          </cell>
          <cell r="B183">
            <v>34824</v>
          </cell>
          <cell r="C183" t="str">
            <v>美国</v>
          </cell>
          <cell r="D183" t="str">
            <v>香料</v>
          </cell>
          <cell r="E183">
            <v>260</v>
          </cell>
        </row>
        <row r="184">
          <cell r="A184">
            <v>1995</v>
          </cell>
          <cell r="B184">
            <v>34829</v>
          </cell>
          <cell r="C184" t="str">
            <v>美国</v>
          </cell>
          <cell r="D184" t="str">
            <v>肉/家禽</v>
          </cell>
          <cell r="E184">
            <v>149</v>
          </cell>
        </row>
        <row r="185">
          <cell r="A185">
            <v>1995</v>
          </cell>
          <cell r="B185">
            <v>34831</v>
          </cell>
          <cell r="C185" t="str">
            <v>加拿大</v>
          </cell>
          <cell r="D185" t="str">
            <v>饮料</v>
          </cell>
          <cell r="E185">
            <v>228</v>
          </cell>
        </row>
        <row r="186">
          <cell r="A186">
            <v>1995</v>
          </cell>
          <cell r="B186">
            <v>34831</v>
          </cell>
          <cell r="C186" t="str">
            <v>加拿大</v>
          </cell>
          <cell r="D186" t="str">
            <v>糖果</v>
          </cell>
          <cell r="E186">
            <v>120</v>
          </cell>
        </row>
        <row r="187">
          <cell r="A187">
            <v>1995</v>
          </cell>
          <cell r="B187">
            <v>34831</v>
          </cell>
          <cell r="C187" t="str">
            <v>加拿大</v>
          </cell>
          <cell r="D187" t="str">
            <v>肉/家禽</v>
          </cell>
          <cell r="E187">
            <v>328</v>
          </cell>
        </row>
        <row r="188">
          <cell r="A188">
            <v>1995</v>
          </cell>
          <cell r="B188">
            <v>34831</v>
          </cell>
          <cell r="C188" t="str">
            <v>加拿大</v>
          </cell>
          <cell r="D188" t="str">
            <v>香料</v>
          </cell>
          <cell r="E188">
            <v>712.5</v>
          </cell>
        </row>
        <row r="189">
          <cell r="A189">
            <v>1995</v>
          </cell>
          <cell r="B189">
            <v>34835</v>
          </cell>
          <cell r="C189" t="str">
            <v>美国</v>
          </cell>
          <cell r="D189" t="str">
            <v>糖果</v>
          </cell>
          <cell r="E189">
            <v>226.79999962449074</v>
          </cell>
        </row>
        <row r="190">
          <cell r="A190">
            <v>1995</v>
          </cell>
          <cell r="B190">
            <v>34835</v>
          </cell>
          <cell r="C190" t="str">
            <v>美国</v>
          </cell>
          <cell r="D190" t="str">
            <v>饮料</v>
          </cell>
          <cell r="E190">
            <v>188.99999968707561</v>
          </cell>
        </row>
        <row r="191">
          <cell r="A191">
            <v>1995</v>
          </cell>
          <cell r="B191">
            <v>34836</v>
          </cell>
          <cell r="C191" t="str">
            <v>美国</v>
          </cell>
          <cell r="D191" t="str">
            <v>海洋食品</v>
          </cell>
          <cell r="E191">
            <v>60</v>
          </cell>
        </row>
        <row r="192">
          <cell r="A192">
            <v>1995</v>
          </cell>
          <cell r="B192">
            <v>34836</v>
          </cell>
          <cell r="C192" t="str">
            <v>美国</v>
          </cell>
          <cell r="D192" t="str">
            <v>饮料</v>
          </cell>
          <cell r="E192">
            <v>180</v>
          </cell>
        </row>
        <row r="193">
          <cell r="A193">
            <v>1995</v>
          </cell>
          <cell r="B193">
            <v>34837</v>
          </cell>
          <cell r="C193" t="str">
            <v>美国</v>
          </cell>
          <cell r="D193" t="str">
            <v>农产品</v>
          </cell>
          <cell r="E193">
            <v>136.80000000000001</v>
          </cell>
        </row>
        <row r="194">
          <cell r="A194">
            <v>1995</v>
          </cell>
          <cell r="B194">
            <v>34838</v>
          </cell>
          <cell r="C194" t="str">
            <v>加拿大</v>
          </cell>
          <cell r="D194" t="str">
            <v>肉/家禽</v>
          </cell>
          <cell r="E194">
            <v>4456.4399999999996</v>
          </cell>
        </row>
        <row r="195">
          <cell r="A195">
            <v>1995</v>
          </cell>
          <cell r="B195">
            <v>34838</v>
          </cell>
          <cell r="C195" t="str">
            <v>加拿大</v>
          </cell>
          <cell r="D195" t="str">
            <v>饮料</v>
          </cell>
          <cell r="E195">
            <v>251.0999995842576</v>
          </cell>
        </row>
        <row r="196">
          <cell r="A196">
            <v>1995</v>
          </cell>
          <cell r="B196">
            <v>34842</v>
          </cell>
          <cell r="C196" t="str">
            <v>美国</v>
          </cell>
          <cell r="D196" t="str">
            <v>糖果</v>
          </cell>
          <cell r="E196">
            <v>319.9999988079071</v>
          </cell>
        </row>
        <row r="197">
          <cell r="A197">
            <v>1995</v>
          </cell>
          <cell r="B197">
            <v>34842</v>
          </cell>
          <cell r="C197" t="str">
            <v>美国</v>
          </cell>
          <cell r="D197" t="str">
            <v>乳制品</v>
          </cell>
          <cell r="E197">
            <v>1279.9999952316284</v>
          </cell>
        </row>
        <row r="198">
          <cell r="A198">
            <v>1995</v>
          </cell>
          <cell r="B198">
            <v>34842</v>
          </cell>
          <cell r="C198" t="str">
            <v>美国</v>
          </cell>
          <cell r="D198" t="str">
            <v>香料</v>
          </cell>
          <cell r="E198">
            <v>341.99999872595072</v>
          </cell>
        </row>
        <row r="199">
          <cell r="A199">
            <v>1995</v>
          </cell>
          <cell r="B199">
            <v>34843</v>
          </cell>
          <cell r="C199" t="str">
            <v>美国</v>
          </cell>
          <cell r="D199" t="str">
            <v>肉/家禽</v>
          </cell>
          <cell r="E199">
            <v>1319.1999907493591</v>
          </cell>
        </row>
        <row r="200">
          <cell r="A200">
            <v>1995</v>
          </cell>
          <cell r="B200">
            <v>34843</v>
          </cell>
          <cell r="C200" t="str">
            <v>美国</v>
          </cell>
          <cell r="D200" t="str">
            <v>糖果</v>
          </cell>
          <cell r="E200">
            <v>872.5</v>
          </cell>
        </row>
        <row r="201">
          <cell r="A201">
            <v>1995</v>
          </cell>
          <cell r="B201">
            <v>34843</v>
          </cell>
          <cell r="C201" t="str">
            <v>美国</v>
          </cell>
          <cell r="D201" t="str">
            <v>糖果</v>
          </cell>
          <cell r="E201">
            <v>5268</v>
          </cell>
        </row>
        <row r="202">
          <cell r="A202">
            <v>1995</v>
          </cell>
          <cell r="B202">
            <v>34843</v>
          </cell>
          <cell r="C202" t="str">
            <v>美国</v>
          </cell>
          <cell r="D202" t="str">
            <v>乳制品</v>
          </cell>
          <cell r="E202">
            <v>33.999999761581421</v>
          </cell>
        </row>
        <row r="203">
          <cell r="A203">
            <v>1995</v>
          </cell>
          <cell r="B203">
            <v>34843</v>
          </cell>
          <cell r="C203" t="str">
            <v>美国</v>
          </cell>
          <cell r="D203" t="str">
            <v>乳制品</v>
          </cell>
          <cell r="E203">
            <v>2427.5999829769135</v>
          </cell>
        </row>
        <row r="204">
          <cell r="A204">
            <v>1995</v>
          </cell>
          <cell r="B204">
            <v>34850</v>
          </cell>
          <cell r="C204" t="str">
            <v>美国</v>
          </cell>
          <cell r="D204" t="str">
            <v>饮料</v>
          </cell>
          <cell r="E204">
            <v>575.99999785423279</v>
          </cell>
        </row>
        <row r="205">
          <cell r="A205">
            <v>1995</v>
          </cell>
          <cell r="B205">
            <v>34850</v>
          </cell>
          <cell r="C205" t="str">
            <v>美国</v>
          </cell>
          <cell r="D205" t="str">
            <v>香料</v>
          </cell>
          <cell r="E205">
            <v>960</v>
          </cell>
        </row>
        <row r="206">
          <cell r="A206">
            <v>1995</v>
          </cell>
          <cell r="B206">
            <v>34850</v>
          </cell>
          <cell r="C206" t="str">
            <v>美国</v>
          </cell>
          <cell r="D206" t="str">
            <v>海洋食品</v>
          </cell>
          <cell r="E206">
            <v>414.23999845683574</v>
          </cell>
        </row>
        <row r="207">
          <cell r="A207">
            <v>1995</v>
          </cell>
          <cell r="B207">
            <v>34850</v>
          </cell>
          <cell r="C207" t="str">
            <v>美国</v>
          </cell>
          <cell r="D207" t="str">
            <v>海洋食品</v>
          </cell>
          <cell r="E207">
            <v>367.99999862909317</v>
          </cell>
        </row>
        <row r="208">
          <cell r="A208">
            <v>1995</v>
          </cell>
          <cell r="B208">
            <v>34855</v>
          </cell>
          <cell r="C208" t="str">
            <v>美国</v>
          </cell>
          <cell r="D208" t="str">
            <v>香料</v>
          </cell>
          <cell r="E208">
            <v>989.99999836087227</v>
          </cell>
        </row>
        <row r="209">
          <cell r="A209">
            <v>1995</v>
          </cell>
          <cell r="B209">
            <v>34855</v>
          </cell>
          <cell r="C209" t="str">
            <v>美国</v>
          </cell>
          <cell r="D209" t="str">
            <v>海洋食品</v>
          </cell>
          <cell r="E209">
            <v>512.99999915063381</v>
          </cell>
        </row>
        <row r="210">
          <cell r="A210">
            <v>1995</v>
          </cell>
          <cell r="B210">
            <v>34856</v>
          </cell>
          <cell r="C210" t="str">
            <v>加拿大</v>
          </cell>
          <cell r="D210" t="str">
            <v>乳制品</v>
          </cell>
          <cell r="E210">
            <v>63</v>
          </cell>
        </row>
        <row r="211">
          <cell r="A211">
            <v>1995</v>
          </cell>
          <cell r="B211">
            <v>34856</v>
          </cell>
          <cell r="C211" t="str">
            <v>加拿大</v>
          </cell>
          <cell r="D211" t="str">
            <v>乳制品</v>
          </cell>
          <cell r="E211">
            <v>15.999999940395355</v>
          </cell>
        </row>
        <row r="212">
          <cell r="A212">
            <v>1995</v>
          </cell>
          <cell r="B212">
            <v>34856</v>
          </cell>
          <cell r="C212" t="str">
            <v>加拿大</v>
          </cell>
          <cell r="D212" t="str">
            <v>乳制品</v>
          </cell>
          <cell r="E212">
            <v>313.2</v>
          </cell>
        </row>
        <row r="213">
          <cell r="A213">
            <v>1995</v>
          </cell>
          <cell r="B213">
            <v>34862</v>
          </cell>
          <cell r="C213" t="str">
            <v>美国</v>
          </cell>
          <cell r="D213" t="str">
            <v>海洋食品</v>
          </cell>
          <cell r="E213">
            <v>258.89999999999998</v>
          </cell>
        </row>
        <row r="214">
          <cell r="A214">
            <v>1995</v>
          </cell>
          <cell r="B214">
            <v>34862</v>
          </cell>
          <cell r="C214" t="str">
            <v>美国</v>
          </cell>
          <cell r="D214" t="str">
            <v>海洋食品</v>
          </cell>
          <cell r="E214">
            <v>147.19999945163727</v>
          </cell>
        </row>
        <row r="215">
          <cell r="A215">
            <v>1995</v>
          </cell>
          <cell r="B215">
            <v>34862</v>
          </cell>
          <cell r="C215" t="str">
            <v>美国</v>
          </cell>
          <cell r="D215" t="str">
            <v>肉/家禽</v>
          </cell>
          <cell r="E215">
            <v>59.599999777972698</v>
          </cell>
        </row>
        <row r="216">
          <cell r="A216">
            <v>1995</v>
          </cell>
          <cell r="B216">
            <v>34864</v>
          </cell>
          <cell r="C216" t="str">
            <v>美国</v>
          </cell>
          <cell r="D216" t="str">
            <v>乳制品</v>
          </cell>
          <cell r="E216">
            <v>427.5</v>
          </cell>
        </row>
        <row r="217">
          <cell r="A217">
            <v>1995</v>
          </cell>
          <cell r="B217">
            <v>34864</v>
          </cell>
          <cell r="C217" t="str">
            <v>美国</v>
          </cell>
          <cell r="D217" t="str">
            <v>乳制品</v>
          </cell>
          <cell r="E217">
            <v>250</v>
          </cell>
        </row>
        <row r="218">
          <cell r="A218">
            <v>1995</v>
          </cell>
          <cell r="B218">
            <v>34864</v>
          </cell>
          <cell r="C218" t="str">
            <v>美国</v>
          </cell>
          <cell r="D218" t="str">
            <v>乳制品</v>
          </cell>
          <cell r="E218">
            <v>75</v>
          </cell>
        </row>
        <row r="219">
          <cell r="A219">
            <v>1995</v>
          </cell>
          <cell r="B219">
            <v>34864</v>
          </cell>
          <cell r="C219" t="str">
            <v>美国</v>
          </cell>
          <cell r="D219" t="str">
            <v>乳制品</v>
          </cell>
          <cell r="E219">
            <v>892.5</v>
          </cell>
        </row>
        <row r="220">
          <cell r="A220">
            <v>1995</v>
          </cell>
          <cell r="B220">
            <v>34869</v>
          </cell>
          <cell r="C220" t="str">
            <v>美国</v>
          </cell>
          <cell r="D220" t="str">
            <v>香料</v>
          </cell>
          <cell r="E220">
            <v>600</v>
          </cell>
        </row>
        <row r="221">
          <cell r="A221">
            <v>1995</v>
          </cell>
          <cell r="B221">
            <v>34869</v>
          </cell>
          <cell r="C221" t="str">
            <v>美国</v>
          </cell>
          <cell r="D221" t="str">
            <v>糖果</v>
          </cell>
          <cell r="E221">
            <v>1249.2</v>
          </cell>
        </row>
        <row r="222">
          <cell r="A222">
            <v>1995</v>
          </cell>
          <cell r="B222">
            <v>34869</v>
          </cell>
          <cell r="C222" t="str">
            <v>美国</v>
          </cell>
          <cell r="D222" t="str">
            <v>饮料</v>
          </cell>
          <cell r="E222">
            <v>7905</v>
          </cell>
        </row>
        <row r="223">
          <cell r="A223">
            <v>1995</v>
          </cell>
          <cell r="B223">
            <v>34869</v>
          </cell>
          <cell r="C223" t="str">
            <v>美国</v>
          </cell>
          <cell r="D223" t="str">
            <v>糖果</v>
          </cell>
          <cell r="E223">
            <v>437.5</v>
          </cell>
        </row>
        <row r="224">
          <cell r="A224">
            <v>1995</v>
          </cell>
          <cell r="B224">
            <v>34870</v>
          </cell>
          <cell r="C224" t="str">
            <v>美国</v>
          </cell>
          <cell r="D224" t="str">
            <v>乳制品</v>
          </cell>
          <cell r="E224">
            <v>299.24999976530671</v>
          </cell>
        </row>
        <row r="225">
          <cell r="A225">
            <v>1995</v>
          </cell>
          <cell r="B225">
            <v>34870</v>
          </cell>
          <cell r="C225" t="str">
            <v>美国</v>
          </cell>
          <cell r="D225" t="str">
            <v>肉/家禽</v>
          </cell>
          <cell r="E225">
            <v>169.85999986678362</v>
          </cell>
        </row>
        <row r="226">
          <cell r="A226">
            <v>1995</v>
          </cell>
          <cell r="B226">
            <v>34871</v>
          </cell>
          <cell r="C226" t="str">
            <v>加拿大</v>
          </cell>
          <cell r="D226" t="str">
            <v>农产品</v>
          </cell>
          <cell r="E226">
            <v>319.2</v>
          </cell>
        </row>
        <row r="227">
          <cell r="A227">
            <v>1995</v>
          </cell>
          <cell r="B227">
            <v>34871</v>
          </cell>
          <cell r="C227" t="str">
            <v>加拿大</v>
          </cell>
          <cell r="D227" t="str">
            <v>饮料</v>
          </cell>
          <cell r="E227">
            <v>98</v>
          </cell>
        </row>
        <row r="228">
          <cell r="A228">
            <v>1995</v>
          </cell>
          <cell r="B228">
            <v>34872</v>
          </cell>
          <cell r="C228" t="str">
            <v>加拿大</v>
          </cell>
          <cell r="D228" t="str">
            <v>乳制品</v>
          </cell>
          <cell r="E228">
            <v>210</v>
          </cell>
        </row>
        <row r="229">
          <cell r="A229">
            <v>1995</v>
          </cell>
          <cell r="B229">
            <v>34876</v>
          </cell>
          <cell r="C229" t="str">
            <v>美国</v>
          </cell>
          <cell r="D229" t="str">
            <v>饮料</v>
          </cell>
          <cell r="E229">
            <v>105</v>
          </cell>
        </row>
        <row r="230">
          <cell r="A230">
            <v>1995</v>
          </cell>
          <cell r="B230">
            <v>34876</v>
          </cell>
          <cell r="C230" t="str">
            <v>美国</v>
          </cell>
          <cell r="D230" t="str">
            <v>海洋食品</v>
          </cell>
          <cell r="E230">
            <v>135.1</v>
          </cell>
        </row>
        <row r="231">
          <cell r="A231">
            <v>1995</v>
          </cell>
          <cell r="B231">
            <v>34877</v>
          </cell>
          <cell r="C231" t="str">
            <v>美国</v>
          </cell>
          <cell r="D231" t="str">
            <v>乳制品</v>
          </cell>
          <cell r="E231">
            <v>584.37499590218067</v>
          </cell>
        </row>
        <row r="232">
          <cell r="A232">
            <v>1995</v>
          </cell>
          <cell r="B232">
            <v>34877</v>
          </cell>
          <cell r="C232" t="str">
            <v>美国</v>
          </cell>
          <cell r="D232" t="str">
            <v>海洋食品</v>
          </cell>
          <cell r="E232">
            <v>807.49999433755875</v>
          </cell>
        </row>
        <row r="233">
          <cell r="A233">
            <v>1995</v>
          </cell>
          <cell r="B233">
            <v>34877</v>
          </cell>
          <cell r="C233" t="str">
            <v>美国</v>
          </cell>
          <cell r="D233" t="str">
            <v>农产品</v>
          </cell>
          <cell r="E233">
            <v>2162.3999848365784</v>
          </cell>
        </row>
        <row r="234">
          <cell r="A234">
            <v>1995</v>
          </cell>
          <cell r="B234">
            <v>34880</v>
          </cell>
          <cell r="C234" t="str">
            <v>美国</v>
          </cell>
          <cell r="D234" t="str">
            <v>糖果</v>
          </cell>
          <cell r="E234">
            <v>497.32499960996211</v>
          </cell>
        </row>
        <row r="235">
          <cell r="A235">
            <v>1995</v>
          </cell>
          <cell r="B235">
            <v>34880</v>
          </cell>
          <cell r="C235" t="str">
            <v>美国</v>
          </cell>
          <cell r="D235" t="str">
            <v>面食/谷类</v>
          </cell>
          <cell r="E235">
            <v>170.99999986588955</v>
          </cell>
        </row>
        <row r="236">
          <cell r="A236">
            <v>1995</v>
          </cell>
          <cell r="B236">
            <v>34880</v>
          </cell>
          <cell r="C236" t="str">
            <v>美国</v>
          </cell>
          <cell r="D236" t="str">
            <v>糖果</v>
          </cell>
          <cell r="E236">
            <v>936.69999926537275</v>
          </cell>
        </row>
        <row r="237">
          <cell r="A237">
            <v>1995</v>
          </cell>
          <cell r="B237">
            <v>34880</v>
          </cell>
          <cell r="C237" t="str">
            <v>美国</v>
          </cell>
          <cell r="D237" t="str">
            <v>香料</v>
          </cell>
          <cell r="E237">
            <v>123.49999990314245</v>
          </cell>
        </row>
        <row r="238">
          <cell r="A238">
            <v>1995</v>
          </cell>
          <cell r="B238">
            <v>34883</v>
          </cell>
          <cell r="C238" t="str">
            <v>加拿大</v>
          </cell>
          <cell r="D238" t="str">
            <v>农产品</v>
          </cell>
          <cell r="E238">
            <v>557.99999792128801</v>
          </cell>
        </row>
        <row r="239">
          <cell r="A239">
            <v>1995</v>
          </cell>
          <cell r="B239">
            <v>34883</v>
          </cell>
          <cell r="C239" t="str">
            <v>加拿大</v>
          </cell>
          <cell r="D239" t="str">
            <v>糖果</v>
          </cell>
          <cell r="E239">
            <v>257.59999904036522</v>
          </cell>
        </row>
        <row r="240">
          <cell r="A240">
            <v>1995</v>
          </cell>
          <cell r="B240">
            <v>34883</v>
          </cell>
          <cell r="C240" t="str">
            <v>加拿大</v>
          </cell>
          <cell r="D240" t="str">
            <v>饮料</v>
          </cell>
          <cell r="E240">
            <v>64.799999758601189</v>
          </cell>
        </row>
        <row r="241">
          <cell r="A241">
            <v>1995</v>
          </cell>
          <cell r="B241">
            <v>34883</v>
          </cell>
          <cell r="C241" t="str">
            <v>加拿大</v>
          </cell>
          <cell r="D241" t="str">
            <v>农产品</v>
          </cell>
          <cell r="E241">
            <v>847.99999684095383</v>
          </cell>
        </row>
        <row r="242">
          <cell r="A242">
            <v>1995</v>
          </cell>
          <cell r="B242">
            <v>34883</v>
          </cell>
          <cell r="C242" t="str">
            <v>加拿大</v>
          </cell>
          <cell r="D242" t="str">
            <v>面食/谷类</v>
          </cell>
          <cell r="E242">
            <v>1215.999995470047</v>
          </cell>
        </row>
        <row r="243">
          <cell r="A243">
            <v>1995</v>
          </cell>
          <cell r="B243">
            <v>34884</v>
          </cell>
          <cell r="C243" t="str">
            <v>美国</v>
          </cell>
          <cell r="D243" t="str">
            <v>面食/谷类</v>
          </cell>
          <cell r="E243">
            <v>997.5</v>
          </cell>
        </row>
        <row r="244">
          <cell r="A244">
            <v>1995</v>
          </cell>
          <cell r="B244">
            <v>34884</v>
          </cell>
          <cell r="C244" t="str">
            <v>美国</v>
          </cell>
          <cell r="D244" t="str">
            <v>饮料</v>
          </cell>
          <cell r="E244">
            <v>155</v>
          </cell>
        </row>
        <row r="245">
          <cell r="A245">
            <v>1995</v>
          </cell>
          <cell r="B245">
            <v>34887</v>
          </cell>
          <cell r="C245" t="str">
            <v>美国</v>
          </cell>
          <cell r="D245" t="str">
            <v>海洋食品</v>
          </cell>
          <cell r="E245">
            <v>517.79999999999995</v>
          </cell>
        </row>
        <row r="246">
          <cell r="A246">
            <v>1995</v>
          </cell>
          <cell r="B246">
            <v>34887</v>
          </cell>
          <cell r="C246" t="str">
            <v>美国</v>
          </cell>
          <cell r="D246" t="str">
            <v>糖果</v>
          </cell>
          <cell r="E246">
            <v>554.625</v>
          </cell>
        </row>
        <row r="247">
          <cell r="A247">
            <v>1995</v>
          </cell>
          <cell r="B247">
            <v>34891</v>
          </cell>
          <cell r="C247" t="str">
            <v>加拿大</v>
          </cell>
          <cell r="D247" t="str">
            <v>肉/家禽</v>
          </cell>
          <cell r="E247">
            <v>592.79999953508377</v>
          </cell>
        </row>
        <row r="248">
          <cell r="A248">
            <v>1995</v>
          </cell>
          <cell r="B248">
            <v>34891</v>
          </cell>
          <cell r="C248" t="str">
            <v>加拿大</v>
          </cell>
          <cell r="D248" t="str">
            <v>乳制品</v>
          </cell>
          <cell r="E248">
            <v>71.249999944120646</v>
          </cell>
        </row>
        <row r="249">
          <cell r="A249">
            <v>1995</v>
          </cell>
          <cell r="B249">
            <v>34891</v>
          </cell>
          <cell r="C249" t="str">
            <v>加拿大</v>
          </cell>
          <cell r="D249" t="str">
            <v>肉/家禽</v>
          </cell>
          <cell r="E249">
            <v>569.99999955296516</v>
          </cell>
        </row>
        <row r="250">
          <cell r="A250">
            <v>1995</v>
          </cell>
          <cell r="B250">
            <v>34897</v>
          </cell>
          <cell r="C250" t="str">
            <v>加拿大</v>
          </cell>
          <cell r="D250" t="str">
            <v>乳制品</v>
          </cell>
          <cell r="E250">
            <v>349.9999986961484</v>
          </cell>
        </row>
        <row r="251">
          <cell r="A251">
            <v>1995</v>
          </cell>
          <cell r="B251">
            <v>34897</v>
          </cell>
          <cell r="C251" t="str">
            <v>加拿大</v>
          </cell>
          <cell r="D251" t="str">
            <v>饮料</v>
          </cell>
          <cell r="E251">
            <v>540</v>
          </cell>
        </row>
        <row r="252">
          <cell r="A252">
            <v>1995</v>
          </cell>
          <cell r="B252">
            <v>34900</v>
          </cell>
          <cell r="C252" t="str">
            <v>加拿大</v>
          </cell>
          <cell r="D252" t="str">
            <v>乳制品</v>
          </cell>
          <cell r="E252">
            <v>35</v>
          </cell>
        </row>
        <row r="253">
          <cell r="A253">
            <v>1995</v>
          </cell>
          <cell r="B253">
            <v>34900</v>
          </cell>
          <cell r="C253" t="str">
            <v>加拿大</v>
          </cell>
          <cell r="D253" t="str">
            <v>海洋食品</v>
          </cell>
          <cell r="E253">
            <v>36.799999999999997</v>
          </cell>
        </row>
        <row r="254">
          <cell r="A254">
            <v>1995</v>
          </cell>
          <cell r="B254">
            <v>34900</v>
          </cell>
          <cell r="C254" t="str">
            <v>加拿大</v>
          </cell>
          <cell r="D254" t="str">
            <v>糖果</v>
          </cell>
          <cell r="E254">
            <v>493</v>
          </cell>
        </row>
        <row r="255">
          <cell r="A255">
            <v>1995</v>
          </cell>
          <cell r="B255">
            <v>34900</v>
          </cell>
          <cell r="C255" t="str">
            <v>加拿大</v>
          </cell>
          <cell r="D255" t="str">
            <v>面食/谷类</v>
          </cell>
          <cell r="E255">
            <v>199.5</v>
          </cell>
        </row>
        <row r="256">
          <cell r="A256">
            <v>1995</v>
          </cell>
          <cell r="B256">
            <v>34901</v>
          </cell>
          <cell r="C256" t="str">
            <v>美国</v>
          </cell>
          <cell r="D256" t="str">
            <v>乳制品</v>
          </cell>
          <cell r="E256">
            <v>660</v>
          </cell>
        </row>
        <row r="257">
          <cell r="A257">
            <v>1995</v>
          </cell>
          <cell r="B257">
            <v>34901</v>
          </cell>
          <cell r="C257" t="str">
            <v>美国</v>
          </cell>
          <cell r="D257" t="str">
            <v>香料</v>
          </cell>
          <cell r="E257">
            <v>263.39999999999998</v>
          </cell>
        </row>
        <row r="258">
          <cell r="A258">
            <v>1995</v>
          </cell>
          <cell r="B258">
            <v>34901</v>
          </cell>
          <cell r="C258" t="str">
            <v>美国</v>
          </cell>
          <cell r="D258" t="str">
            <v>乳制品</v>
          </cell>
          <cell r="E258">
            <v>1044</v>
          </cell>
        </row>
        <row r="259">
          <cell r="A259">
            <v>1995</v>
          </cell>
          <cell r="B259">
            <v>34901</v>
          </cell>
          <cell r="C259" t="str">
            <v>美国</v>
          </cell>
          <cell r="D259" t="str">
            <v>饮料</v>
          </cell>
          <cell r="E259">
            <v>180</v>
          </cell>
        </row>
        <row r="260">
          <cell r="A260">
            <v>1995</v>
          </cell>
          <cell r="B260">
            <v>34904</v>
          </cell>
          <cell r="C260" t="str">
            <v>加拿大</v>
          </cell>
          <cell r="D260" t="str">
            <v>饮料</v>
          </cell>
          <cell r="E260">
            <v>180</v>
          </cell>
        </row>
        <row r="261">
          <cell r="A261">
            <v>1995</v>
          </cell>
          <cell r="B261">
            <v>34904</v>
          </cell>
          <cell r="C261" t="str">
            <v>加拿大</v>
          </cell>
          <cell r="D261" t="str">
            <v>饮料</v>
          </cell>
          <cell r="E261">
            <v>155</v>
          </cell>
        </row>
        <row r="262">
          <cell r="A262">
            <v>1995</v>
          </cell>
          <cell r="B262">
            <v>34904</v>
          </cell>
          <cell r="C262" t="str">
            <v>加拿大</v>
          </cell>
          <cell r="D262" t="str">
            <v>香料</v>
          </cell>
          <cell r="E262">
            <v>234</v>
          </cell>
        </row>
        <row r="263">
          <cell r="A263">
            <v>1995</v>
          </cell>
          <cell r="B263">
            <v>34906</v>
          </cell>
          <cell r="C263" t="str">
            <v>加拿大</v>
          </cell>
          <cell r="D263" t="str">
            <v>香料</v>
          </cell>
          <cell r="E263">
            <v>155</v>
          </cell>
        </row>
        <row r="264">
          <cell r="A264">
            <v>1995</v>
          </cell>
          <cell r="B264">
            <v>34906</v>
          </cell>
          <cell r="C264" t="str">
            <v>加拿大</v>
          </cell>
          <cell r="D264" t="str">
            <v>饮料</v>
          </cell>
          <cell r="E264">
            <v>162.75</v>
          </cell>
        </row>
        <row r="265">
          <cell r="A265">
            <v>1995</v>
          </cell>
          <cell r="B265">
            <v>34907</v>
          </cell>
          <cell r="C265" t="str">
            <v>美国</v>
          </cell>
          <cell r="D265" t="str">
            <v>农产品</v>
          </cell>
          <cell r="E265">
            <v>331.312499740161</v>
          </cell>
        </row>
        <row r="266">
          <cell r="A266">
            <v>1995</v>
          </cell>
          <cell r="B266">
            <v>34907</v>
          </cell>
          <cell r="C266" t="str">
            <v>美国</v>
          </cell>
          <cell r="D266" t="str">
            <v>海洋食品</v>
          </cell>
          <cell r="E266">
            <v>82.507499935291705</v>
          </cell>
        </row>
        <row r="267">
          <cell r="A267">
            <v>1995</v>
          </cell>
          <cell r="B267">
            <v>34907</v>
          </cell>
          <cell r="C267" t="str">
            <v>美国</v>
          </cell>
          <cell r="D267" t="str">
            <v>香料</v>
          </cell>
          <cell r="E267">
            <v>599.92499952949584</v>
          </cell>
        </row>
        <row r="268">
          <cell r="A268">
            <v>1995</v>
          </cell>
          <cell r="B268">
            <v>34908</v>
          </cell>
          <cell r="C268" t="str">
            <v>美国</v>
          </cell>
          <cell r="D268" t="str">
            <v>面食/谷类</v>
          </cell>
          <cell r="E268">
            <v>78</v>
          </cell>
        </row>
        <row r="269">
          <cell r="A269">
            <v>1995</v>
          </cell>
          <cell r="B269">
            <v>34908</v>
          </cell>
          <cell r="C269" t="str">
            <v>美国</v>
          </cell>
          <cell r="D269" t="str">
            <v>饮料</v>
          </cell>
          <cell r="E269">
            <v>252</v>
          </cell>
        </row>
        <row r="270">
          <cell r="A270">
            <v>1995</v>
          </cell>
          <cell r="B270">
            <v>34914</v>
          </cell>
          <cell r="C270" t="str">
            <v>美国</v>
          </cell>
          <cell r="D270" t="str">
            <v>海洋食品</v>
          </cell>
          <cell r="E270">
            <v>1999.9999925494194</v>
          </cell>
        </row>
        <row r="271">
          <cell r="A271">
            <v>1995</v>
          </cell>
          <cell r="B271">
            <v>34914</v>
          </cell>
          <cell r="C271" t="str">
            <v>美国</v>
          </cell>
          <cell r="D271" t="str">
            <v>面食/谷类</v>
          </cell>
          <cell r="E271">
            <v>1119.9999958276749</v>
          </cell>
        </row>
        <row r="272">
          <cell r="A272">
            <v>1995</v>
          </cell>
          <cell r="B272">
            <v>34915</v>
          </cell>
          <cell r="C272" t="str">
            <v>加拿大</v>
          </cell>
          <cell r="D272" t="str">
            <v>饮料</v>
          </cell>
          <cell r="E272">
            <v>72</v>
          </cell>
        </row>
        <row r="273">
          <cell r="A273">
            <v>1995</v>
          </cell>
          <cell r="B273">
            <v>34919</v>
          </cell>
          <cell r="C273" t="str">
            <v>美国</v>
          </cell>
          <cell r="D273" t="str">
            <v>香料</v>
          </cell>
          <cell r="E273">
            <v>368.12499971129</v>
          </cell>
        </row>
        <row r="274">
          <cell r="A274">
            <v>1995</v>
          </cell>
          <cell r="B274">
            <v>34919</v>
          </cell>
          <cell r="C274" t="str">
            <v>美国</v>
          </cell>
          <cell r="D274" t="str">
            <v>糖果</v>
          </cell>
          <cell r="E274">
            <v>148.3424998836592</v>
          </cell>
        </row>
        <row r="275">
          <cell r="A275">
            <v>1995</v>
          </cell>
          <cell r="B275">
            <v>34920</v>
          </cell>
          <cell r="C275" t="str">
            <v>美国</v>
          </cell>
          <cell r="D275" t="str">
            <v>糖果</v>
          </cell>
          <cell r="E275">
            <v>1360.799994930625</v>
          </cell>
        </row>
        <row r="276">
          <cell r="A276">
            <v>1995</v>
          </cell>
          <cell r="B276">
            <v>34920</v>
          </cell>
          <cell r="C276" t="str">
            <v>美国</v>
          </cell>
          <cell r="D276" t="str">
            <v>乳制品</v>
          </cell>
          <cell r="E276">
            <v>575.99999785423279</v>
          </cell>
        </row>
        <row r="277">
          <cell r="A277">
            <v>1995</v>
          </cell>
          <cell r="B277">
            <v>34920</v>
          </cell>
          <cell r="C277" t="str">
            <v>美国</v>
          </cell>
          <cell r="D277" t="str">
            <v>饮料</v>
          </cell>
          <cell r="E277">
            <v>57.599999785423279</v>
          </cell>
        </row>
        <row r="278">
          <cell r="A278">
            <v>1995</v>
          </cell>
          <cell r="B278">
            <v>34920</v>
          </cell>
          <cell r="C278" t="str">
            <v>加拿大</v>
          </cell>
          <cell r="D278" t="str">
            <v>面食/谷类</v>
          </cell>
          <cell r="E278">
            <v>168</v>
          </cell>
        </row>
        <row r="279">
          <cell r="A279">
            <v>1995</v>
          </cell>
          <cell r="B279">
            <v>34920</v>
          </cell>
          <cell r="C279" t="str">
            <v>加拿大</v>
          </cell>
          <cell r="D279" t="str">
            <v>海洋食品</v>
          </cell>
          <cell r="E279">
            <v>397.5</v>
          </cell>
        </row>
        <row r="280">
          <cell r="A280">
            <v>1995</v>
          </cell>
          <cell r="B280">
            <v>34922</v>
          </cell>
          <cell r="C280" t="str">
            <v>加拿大</v>
          </cell>
          <cell r="D280" t="str">
            <v>面食/谷类</v>
          </cell>
          <cell r="E280">
            <v>151.99999943375587</v>
          </cell>
        </row>
        <row r="281">
          <cell r="A281">
            <v>1995</v>
          </cell>
          <cell r="B281">
            <v>34922</v>
          </cell>
          <cell r="C281" t="str">
            <v>加拿大</v>
          </cell>
          <cell r="D281" t="str">
            <v>香料</v>
          </cell>
          <cell r="E281">
            <v>842.87999686002729</v>
          </cell>
        </row>
        <row r="282">
          <cell r="A282">
            <v>1995</v>
          </cell>
          <cell r="B282">
            <v>34922</v>
          </cell>
          <cell r="C282" t="str">
            <v>加拿大</v>
          </cell>
          <cell r="D282" t="str">
            <v>饮料</v>
          </cell>
          <cell r="E282">
            <v>185.999999307096</v>
          </cell>
        </row>
        <row r="283">
          <cell r="A283">
            <v>1995</v>
          </cell>
          <cell r="B283">
            <v>34925</v>
          </cell>
          <cell r="C283" t="str">
            <v>加拿大</v>
          </cell>
          <cell r="D283" t="str">
            <v>糖果</v>
          </cell>
          <cell r="E283">
            <v>2195</v>
          </cell>
        </row>
        <row r="284">
          <cell r="A284">
            <v>1995</v>
          </cell>
          <cell r="B284">
            <v>34925</v>
          </cell>
          <cell r="C284" t="str">
            <v>加拿大</v>
          </cell>
          <cell r="D284" t="str">
            <v>乳制品</v>
          </cell>
          <cell r="E284">
            <v>193.5</v>
          </cell>
        </row>
        <row r="285">
          <cell r="A285">
            <v>1995</v>
          </cell>
          <cell r="B285">
            <v>34927</v>
          </cell>
          <cell r="C285" t="str">
            <v>加拿大</v>
          </cell>
          <cell r="D285" t="str">
            <v>肉/家禽</v>
          </cell>
          <cell r="E285">
            <v>29.8</v>
          </cell>
        </row>
        <row r="286">
          <cell r="A286">
            <v>1995</v>
          </cell>
          <cell r="B286">
            <v>34927</v>
          </cell>
          <cell r="C286" t="str">
            <v>加拿大</v>
          </cell>
          <cell r="D286" t="str">
            <v>海洋食品</v>
          </cell>
          <cell r="E286">
            <v>450</v>
          </cell>
        </row>
        <row r="287">
          <cell r="A287">
            <v>1995</v>
          </cell>
          <cell r="B287">
            <v>34929</v>
          </cell>
          <cell r="C287" t="str">
            <v>加拿大</v>
          </cell>
          <cell r="D287" t="str">
            <v>面食/谷类</v>
          </cell>
          <cell r="E287">
            <v>1008</v>
          </cell>
        </row>
        <row r="288">
          <cell r="A288">
            <v>1995</v>
          </cell>
          <cell r="B288">
            <v>34929</v>
          </cell>
          <cell r="C288" t="str">
            <v>加拿大</v>
          </cell>
          <cell r="D288" t="str">
            <v>糖果</v>
          </cell>
          <cell r="E288">
            <v>474.99999962747097</v>
          </cell>
        </row>
        <row r="289">
          <cell r="A289">
            <v>1995</v>
          </cell>
          <cell r="B289">
            <v>34933</v>
          </cell>
          <cell r="C289" t="str">
            <v>加拿大</v>
          </cell>
          <cell r="D289" t="str">
            <v>农产品</v>
          </cell>
          <cell r="E289">
            <v>1350</v>
          </cell>
        </row>
        <row r="290">
          <cell r="A290">
            <v>1995</v>
          </cell>
          <cell r="B290">
            <v>34933</v>
          </cell>
          <cell r="C290" t="str">
            <v>加拿大</v>
          </cell>
          <cell r="D290" t="str">
            <v>肉/家禽</v>
          </cell>
          <cell r="E290">
            <v>3900</v>
          </cell>
        </row>
        <row r="291">
          <cell r="A291">
            <v>1995</v>
          </cell>
          <cell r="B291">
            <v>34933</v>
          </cell>
          <cell r="C291" t="str">
            <v>加拿大</v>
          </cell>
          <cell r="D291" t="str">
            <v>乳制品</v>
          </cell>
          <cell r="E291">
            <v>35</v>
          </cell>
        </row>
        <row r="292">
          <cell r="A292">
            <v>1995</v>
          </cell>
          <cell r="B292">
            <v>34933</v>
          </cell>
          <cell r="C292" t="str">
            <v>加拿大</v>
          </cell>
          <cell r="D292" t="str">
            <v>海洋食品</v>
          </cell>
          <cell r="E292">
            <v>772.8</v>
          </cell>
        </row>
        <row r="293">
          <cell r="A293">
            <v>1995</v>
          </cell>
          <cell r="B293">
            <v>34933</v>
          </cell>
          <cell r="C293" t="str">
            <v>加拿大</v>
          </cell>
          <cell r="D293" t="str">
            <v>乳制品</v>
          </cell>
          <cell r="E293">
            <v>417.6</v>
          </cell>
        </row>
        <row r="294">
          <cell r="A294">
            <v>1995</v>
          </cell>
          <cell r="B294">
            <v>34934</v>
          </cell>
          <cell r="C294" t="str">
            <v>美国</v>
          </cell>
          <cell r="D294" t="str">
            <v>面食/谷类</v>
          </cell>
          <cell r="E294">
            <v>1064</v>
          </cell>
        </row>
        <row r="295">
          <cell r="A295">
            <v>1995</v>
          </cell>
          <cell r="B295">
            <v>34939</v>
          </cell>
          <cell r="C295" t="str">
            <v>加拿大</v>
          </cell>
          <cell r="D295" t="str">
            <v>海洋食品</v>
          </cell>
          <cell r="E295">
            <v>2170</v>
          </cell>
        </row>
        <row r="296">
          <cell r="A296">
            <v>1995</v>
          </cell>
          <cell r="B296">
            <v>34939</v>
          </cell>
          <cell r="C296" t="str">
            <v>加拿大</v>
          </cell>
          <cell r="D296" t="str">
            <v>海洋食品</v>
          </cell>
          <cell r="E296">
            <v>1045</v>
          </cell>
        </row>
        <row r="297">
          <cell r="A297">
            <v>1995</v>
          </cell>
          <cell r="B297">
            <v>34939</v>
          </cell>
          <cell r="C297" t="str">
            <v>加拿大</v>
          </cell>
          <cell r="D297" t="str">
            <v>糖果</v>
          </cell>
          <cell r="E297">
            <v>360</v>
          </cell>
        </row>
        <row r="298">
          <cell r="A298">
            <v>1995</v>
          </cell>
          <cell r="B298">
            <v>34939</v>
          </cell>
          <cell r="C298" t="str">
            <v>加拿大</v>
          </cell>
          <cell r="D298" t="str">
            <v>乳制品</v>
          </cell>
          <cell r="E298">
            <v>1360</v>
          </cell>
        </row>
        <row r="299">
          <cell r="A299">
            <v>1995</v>
          </cell>
          <cell r="B299">
            <v>34939</v>
          </cell>
          <cell r="C299" t="str">
            <v>加拿大</v>
          </cell>
          <cell r="D299" t="str">
            <v>饮料</v>
          </cell>
          <cell r="E299">
            <v>1440</v>
          </cell>
        </row>
        <row r="300">
          <cell r="A300">
            <v>1995</v>
          </cell>
          <cell r="B300">
            <v>34940</v>
          </cell>
          <cell r="C300" t="str">
            <v>美国</v>
          </cell>
          <cell r="D300" t="str">
            <v>乳制品</v>
          </cell>
          <cell r="E300">
            <v>294</v>
          </cell>
        </row>
        <row r="301">
          <cell r="A301">
            <v>1995</v>
          </cell>
          <cell r="B301">
            <v>34940</v>
          </cell>
          <cell r="C301" t="str">
            <v>美国</v>
          </cell>
          <cell r="D301" t="str">
            <v>糖果</v>
          </cell>
          <cell r="E301">
            <v>80</v>
          </cell>
        </row>
        <row r="302">
          <cell r="A302">
            <v>1995</v>
          </cell>
          <cell r="B302">
            <v>34940</v>
          </cell>
          <cell r="C302" t="str">
            <v>美国</v>
          </cell>
          <cell r="D302" t="str">
            <v>饮料</v>
          </cell>
          <cell r="E302">
            <v>90</v>
          </cell>
        </row>
        <row r="303">
          <cell r="A303">
            <v>1995</v>
          </cell>
          <cell r="B303">
            <v>34942</v>
          </cell>
          <cell r="C303" t="str">
            <v>加拿大</v>
          </cell>
          <cell r="D303" t="str">
            <v>饮料</v>
          </cell>
          <cell r="E303">
            <v>3754.874997055158</v>
          </cell>
        </row>
        <row r="304">
          <cell r="A304">
            <v>1995</v>
          </cell>
          <cell r="B304">
            <v>34942</v>
          </cell>
          <cell r="C304" t="str">
            <v>加拿大</v>
          </cell>
          <cell r="D304" t="str">
            <v>面食/谷类</v>
          </cell>
          <cell r="E304">
            <v>532</v>
          </cell>
        </row>
        <row r="305">
          <cell r="A305">
            <v>1995</v>
          </cell>
          <cell r="B305">
            <v>34942</v>
          </cell>
          <cell r="C305" t="str">
            <v>加拿大</v>
          </cell>
          <cell r="D305" t="str">
            <v>饮料</v>
          </cell>
          <cell r="E305">
            <v>213.74999983236194</v>
          </cell>
        </row>
        <row r="306">
          <cell r="A306">
            <v>1995</v>
          </cell>
          <cell r="B306">
            <v>34942</v>
          </cell>
          <cell r="C306" t="str">
            <v>加拿大</v>
          </cell>
          <cell r="D306" t="str">
            <v>乳制品</v>
          </cell>
          <cell r="E306">
            <v>306.37499975971878</v>
          </cell>
        </row>
        <row r="307">
          <cell r="A307">
            <v>1995</v>
          </cell>
          <cell r="B307">
            <v>34942</v>
          </cell>
          <cell r="C307" t="str">
            <v>加拿大</v>
          </cell>
          <cell r="D307" t="str">
            <v>乳制品</v>
          </cell>
          <cell r="E307">
            <v>1402.4999901652336</v>
          </cell>
        </row>
        <row r="308">
          <cell r="A308">
            <v>1995</v>
          </cell>
          <cell r="B308">
            <v>34949</v>
          </cell>
          <cell r="C308" t="str">
            <v>美国</v>
          </cell>
          <cell r="D308" t="str">
            <v>农产品</v>
          </cell>
          <cell r="E308">
            <v>488.25</v>
          </cell>
        </row>
        <row r="309">
          <cell r="A309">
            <v>1995</v>
          </cell>
          <cell r="B309">
            <v>34949</v>
          </cell>
          <cell r="C309" t="str">
            <v>美国</v>
          </cell>
          <cell r="D309" t="str">
            <v>糖果</v>
          </cell>
          <cell r="E309">
            <v>124.19999979436398</v>
          </cell>
        </row>
        <row r="310">
          <cell r="A310">
            <v>1995</v>
          </cell>
          <cell r="B310">
            <v>34949</v>
          </cell>
          <cell r="C310" t="str">
            <v>美国</v>
          </cell>
          <cell r="D310" t="str">
            <v>糖果</v>
          </cell>
          <cell r="E310">
            <v>224.99999962747097</v>
          </cell>
        </row>
        <row r="311">
          <cell r="A311">
            <v>1995</v>
          </cell>
          <cell r="B311">
            <v>34949</v>
          </cell>
          <cell r="C311" t="str">
            <v>美国</v>
          </cell>
          <cell r="D311" t="str">
            <v>饮料</v>
          </cell>
          <cell r="E311">
            <v>13.5</v>
          </cell>
        </row>
        <row r="312">
          <cell r="A312">
            <v>1995</v>
          </cell>
          <cell r="B312">
            <v>34949</v>
          </cell>
          <cell r="C312" t="str">
            <v>美国</v>
          </cell>
          <cell r="D312" t="str">
            <v>饮料</v>
          </cell>
          <cell r="E312">
            <v>485.9999991953373</v>
          </cell>
        </row>
        <row r="313">
          <cell r="A313">
            <v>1995</v>
          </cell>
          <cell r="B313">
            <v>34949</v>
          </cell>
          <cell r="C313" t="str">
            <v>加拿大</v>
          </cell>
          <cell r="D313" t="str">
            <v>农产品</v>
          </cell>
          <cell r="E313">
            <v>456</v>
          </cell>
        </row>
        <row r="314">
          <cell r="A314">
            <v>1995</v>
          </cell>
          <cell r="B314">
            <v>34949</v>
          </cell>
          <cell r="C314" t="str">
            <v>加拿大</v>
          </cell>
          <cell r="D314" t="str">
            <v>肉/家禽</v>
          </cell>
          <cell r="E314">
            <v>742.74</v>
          </cell>
        </row>
        <row r="315">
          <cell r="A315">
            <v>1995</v>
          </cell>
          <cell r="B315">
            <v>34949</v>
          </cell>
          <cell r="C315" t="str">
            <v>加拿大</v>
          </cell>
          <cell r="D315" t="str">
            <v>香料</v>
          </cell>
          <cell r="E315">
            <v>194.5</v>
          </cell>
        </row>
        <row r="316">
          <cell r="A316">
            <v>1995</v>
          </cell>
          <cell r="B316">
            <v>34953</v>
          </cell>
          <cell r="C316" t="str">
            <v>加拿大</v>
          </cell>
          <cell r="D316" t="str">
            <v>糖果</v>
          </cell>
          <cell r="E316">
            <v>739.5</v>
          </cell>
        </row>
        <row r="317">
          <cell r="A317">
            <v>1995</v>
          </cell>
          <cell r="B317">
            <v>34953</v>
          </cell>
          <cell r="C317" t="str">
            <v>加拿大</v>
          </cell>
          <cell r="D317" t="str">
            <v>海洋食品</v>
          </cell>
          <cell r="E317">
            <v>446.24999687075615</v>
          </cell>
        </row>
        <row r="318">
          <cell r="A318">
            <v>1995</v>
          </cell>
          <cell r="B318">
            <v>34955</v>
          </cell>
          <cell r="C318" t="str">
            <v>美国</v>
          </cell>
          <cell r="D318" t="str">
            <v>肉/家禽</v>
          </cell>
          <cell r="E318">
            <v>273.59999978542328</v>
          </cell>
        </row>
        <row r="319">
          <cell r="A319">
            <v>1995</v>
          </cell>
          <cell r="B319">
            <v>34955</v>
          </cell>
          <cell r="C319" t="str">
            <v>美国</v>
          </cell>
          <cell r="D319" t="str">
            <v>饮料</v>
          </cell>
          <cell r="E319">
            <v>630</v>
          </cell>
        </row>
        <row r="320">
          <cell r="A320">
            <v>1995</v>
          </cell>
          <cell r="B320">
            <v>34956</v>
          </cell>
          <cell r="C320" t="str">
            <v>美国</v>
          </cell>
          <cell r="D320" t="str">
            <v>饮料</v>
          </cell>
          <cell r="E320">
            <v>541.49999957531691</v>
          </cell>
        </row>
        <row r="321">
          <cell r="A321">
            <v>1995</v>
          </cell>
          <cell r="B321">
            <v>34956</v>
          </cell>
          <cell r="C321" t="str">
            <v>美国</v>
          </cell>
          <cell r="D321" t="str">
            <v>乳制品</v>
          </cell>
          <cell r="E321">
            <v>47.499999962747097</v>
          </cell>
        </row>
        <row r="322">
          <cell r="A322">
            <v>1995</v>
          </cell>
          <cell r="B322">
            <v>34963</v>
          </cell>
          <cell r="C322" t="str">
            <v>美国</v>
          </cell>
          <cell r="D322" t="str">
            <v>乳制品</v>
          </cell>
          <cell r="E322">
            <v>540</v>
          </cell>
        </row>
        <row r="323">
          <cell r="A323">
            <v>1995</v>
          </cell>
          <cell r="B323">
            <v>34963</v>
          </cell>
          <cell r="C323" t="str">
            <v>美国</v>
          </cell>
          <cell r="D323" t="str">
            <v>饮料</v>
          </cell>
          <cell r="E323">
            <v>168.75</v>
          </cell>
        </row>
        <row r="324">
          <cell r="A324">
            <v>1995</v>
          </cell>
          <cell r="B324">
            <v>34974</v>
          </cell>
          <cell r="C324" t="str">
            <v>美国</v>
          </cell>
          <cell r="D324" t="str">
            <v>糖果</v>
          </cell>
          <cell r="E324">
            <v>82.8</v>
          </cell>
        </row>
        <row r="325">
          <cell r="A325">
            <v>1995</v>
          </cell>
          <cell r="B325">
            <v>34974</v>
          </cell>
          <cell r="C325" t="str">
            <v>美国</v>
          </cell>
          <cell r="D325" t="str">
            <v>面食/谷类</v>
          </cell>
          <cell r="E325">
            <v>315</v>
          </cell>
        </row>
        <row r="326">
          <cell r="A326">
            <v>1995</v>
          </cell>
          <cell r="B326">
            <v>34975</v>
          </cell>
          <cell r="C326" t="str">
            <v>美国</v>
          </cell>
          <cell r="D326" t="str">
            <v>糖果</v>
          </cell>
          <cell r="E326">
            <v>471.14999921992421</v>
          </cell>
        </row>
        <row r="327">
          <cell r="A327">
            <v>1995</v>
          </cell>
          <cell r="B327">
            <v>34975</v>
          </cell>
          <cell r="C327" t="str">
            <v>美国</v>
          </cell>
          <cell r="D327" t="str">
            <v>乳制品</v>
          </cell>
          <cell r="E327">
            <v>611.99999898672104</v>
          </cell>
        </row>
        <row r="328">
          <cell r="A328">
            <v>1995</v>
          </cell>
          <cell r="B328">
            <v>34977</v>
          </cell>
          <cell r="C328" t="str">
            <v>加拿大</v>
          </cell>
          <cell r="D328" t="str">
            <v>农产品</v>
          </cell>
          <cell r="E328">
            <v>62.774999896064401</v>
          </cell>
        </row>
        <row r="329">
          <cell r="A329">
            <v>1995</v>
          </cell>
          <cell r="B329">
            <v>34977</v>
          </cell>
          <cell r="C329" t="str">
            <v>加拿大</v>
          </cell>
          <cell r="D329" t="str">
            <v>香料</v>
          </cell>
          <cell r="E329">
            <v>490.13999918848276</v>
          </cell>
        </row>
        <row r="330">
          <cell r="A330">
            <v>1995</v>
          </cell>
          <cell r="B330">
            <v>34977</v>
          </cell>
          <cell r="C330" t="str">
            <v>加拿大</v>
          </cell>
          <cell r="D330" t="str">
            <v>糖果</v>
          </cell>
          <cell r="E330">
            <v>51.299999915063381</v>
          </cell>
        </row>
        <row r="331">
          <cell r="A331">
            <v>1995</v>
          </cell>
          <cell r="B331">
            <v>34977</v>
          </cell>
          <cell r="C331" t="str">
            <v>加拿大</v>
          </cell>
          <cell r="D331" t="str">
            <v>香料</v>
          </cell>
          <cell r="E331">
            <v>775</v>
          </cell>
        </row>
        <row r="332">
          <cell r="A332">
            <v>1995</v>
          </cell>
          <cell r="B332">
            <v>34977</v>
          </cell>
          <cell r="C332" t="str">
            <v>加拿大</v>
          </cell>
          <cell r="D332" t="str">
            <v>海洋食品</v>
          </cell>
          <cell r="E332">
            <v>231.6</v>
          </cell>
        </row>
        <row r="333">
          <cell r="A333">
            <v>1995</v>
          </cell>
          <cell r="B333">
            <v>34977</v>
          </cell>
          <cell r="C333" t="str">
            <v>加拿大</v>
          </cell>
          <cell r="D333" t="str">
            <v>海洋食品</v>
          </cell>
          <cell r="E333">
            <v>540</v>
          </cell>
        </row>
        <row r="334">
          <cell r="A334">
            <v>1995</v>
          </cell>
          <cell r="B334">
            <v>34977</v>
          </cell>
          <cell r="C334" t="str">
            <v>加拿大</v>
          </cell>
          <cell r="D334" t="str">
            <v>糖果</v>
          </cell>
          <cell r="E334">
            <v>95</v>
          </cell>
        </row>
        <row r="335">
          <cell r="A335">
            <v>1995</v>
          </cell>
          <cell r="B335">
            <v>34977</v>
          </cell>
          <cell r="C335" t="str">
            <v>加拿大</v>
          </cell>
          <cell r="D335" t="str">
            <v>面食/谷类</v>
          </cell>
          <cell r="E335">
            <v>1710</v>
          </cell>
        </row>
        <row r="336">
          <cell r="A336">
            <v>1995</v>
          </cell>
          <cell r="B336">
            <v>34977</v>
          </cell>
          <cell r="C336" t="str">
            <v>加拿大</v>
          </cell>
          <cell r="D336" t="str">
            <v>乳制品</v>
          </cell>
          <cell r="E336">
            <v>1020</v>
          </cell>
        </row>
        <row r="337">
          <cell r="A337">
            <v>1995</v>
          </cell>
          <cell r="B337">
            <v>34978</v>
          </cell>
          <cell r="C337" t="str">
            <v>美国</v>
          </cell>
          <cell r="D337" t="str">
            <v>糖果</v>
          </cell>
          <cell r="E337">
            <v>600</v>
          </cell>
        </row>
        <row r="338">
          <cell r="A338">
            <v>1995</v>
          </cell>
          <cell r="B338">
            <v>34978</v>
          </cell>
          <cell r="C338" t="str">
            <v>美国</v>
          </cell>
          <cell r="D338" t="str">
            <v>海洋食品</v>
          </cell>
          <cell r="E338">
            <v>1223.5999990403652</v>
          </cell>
        </row>
        <row r="339">
          <cell r="A339">
            <v>1995</v>
          </cell>
          <cell r="B339">
            <v>34978</v>
          </cell>
          <cell r="C339" t="str">
            <v>美国</v>
          </cell>
          <cell r="D339" t="str">
            <v>乳制品</v>
          </cell>
          <cell r="E339">
            <v>1776.4999986067414</v>
          </cell>
        </row>
        <row r="340">
          <cell r="A340">
            <v>1995</v>
          </cell>
          <cell r="B340">
            <v>34978</v>
          </cell>
          <cell r="C340" t="str">
            <v>美国</v>
          </cell>
          <cell r="D340" t="str">
            <v>香料</v>
          </cell>
          <cell r="E340">
            <v>864.49999932199717</v>
          </cell>
        </row>
        <row r="341">
          <cell r="A341">
            <v>1995</v>
          </cell>
          <cell r="B341">
            <v>34981</v>
          </cell>
          <cell r="C341" t="str">
            <v>加拿大</v>
          </cell>
          <cell r="D341" t="str">
            <v>糖果</v>
          </cell>
          <cell r="E341">
            <v>1701</v>
          </cell>
        </row>
        <row r="342">
          <cell r="A342">
            <v>1995</v>
          </cell>
          <cell r="B342">
            <v>34982</v>
          </cell>
          <cell r="C342" t="str">
            <v>加拿大</v>
          </cell>
          <cell r="D342" t="str">
            <v>糖果</v>
          </cell>
          <cell r="E342">
            <v>125</v>
          </cell>
        </row>
        <row r="343">
          <cell r="A343">
            <v>1995</v>
          </cell>
          <cell r="B343">
            <v>34984</v>
          </cell>
          <cell r="C343" t="str">
            <v>加拿大</v>
          </cell>
          <cell r="D343" t="str">
            <v>农产品</v>
          </cell>
          <cell r="E343">
            <v>1060</v>
          </cell>
        </row>
        <row r="344">
          <cell r="A344">
            <v>1995</v>
          </cell>
          <cell r="B344">
            <v>34984</v>
          </cell>
          <cell r="C344" t="str">
            <v>加拿大</v>
          </cell>
          <cell r="D344" t="str">
            <v>乳制品</v>
          </cell>
          <cell r="E344">
            <v>55</v>
          </cell>
        </row>
        <row r="345">
          <cell r="A345">
            <v>1995</v>
          </cell>
          <cell r="B345">
            <v>34984</v>
          </cell>
          <cell r="C345" t="str">
            <v>加拿大</v>
          </cell>
          <cell r="D345" t="str">
            <v>饮料</v>
          </cell>
          <cell r="E345">
            <v>180</v>
          </cell>
        </row>
        <row r="346">
          <cell r="A346">
            <v>1995</v>
          </cell>
          <cell r="B346">
            <v>34988</v>
          </cell>
          <cell r="C346" t="str">
            <v>美国</v>
          </cell>
          <cell r="D346" t="str">
            <v>乳制品</v>
          </cell>
          <cell r="E346">
            <v>89.999999850988388</v>
          </cell>
        </row>
        <row r="347">
          <cell r="A347">
            <v>1995</v>
          </cell>
          <cell r="B347">
            <v>34988</v>
          </cell>
          <cell r="C347" t="str">
            <v>美国</v>
          </cell>
          <cell r="D347" t="str">
            <v>肉/家禽</v>
          </cell>
          <cell r="E347">
            <v>86.399999856948853</v>
          </cell>
        </row>
        <row r="348">
          <cell r="A348">
            <v>1995</v>
          </cell>
          <cell r="B348">
            <v>34988</v>
          </cell>
          <cell r="C348" t="str">
            <v>美国</v>
          </cell>
          <cell r="D348" t="str">
            <v>面食/谷类</v>
          </cell>
          <cell r="E348">
            <v>448.87499925680459</v>
          </cell>
        </row>
        <row r="349">
          <cell r="A349">
            <v>1995</v>
          </cell>
          <cell r="B349">
            <v>34989</v>
          </cell>
          <cell r="C349" t="str">
            <v>美国</v>
          </cell>
          <cell r="D349" t="str">
            <v>面食/谷类</v>
          </cell>
          <cell r="E349">
            <v>288</v>
          </cell>
        </row>
        <row r="350">
          <cell r="A350">
            <v>1995</v>
          </cell>
          <cell r="B350">
            <v>34989</v>
          </cell>
          <cell r="C350" t="str">
            <v>美国</v>
          </cell>
          <cell r="D350" t="str">
            <v>海洋食品</v>
          </cell>
          <cell r="E350">
            <v>720</v>
          </cell>
        </row>
        <row r="351">
          <cell r="A351">
            <v>1995</v>
          </cell>
          <cell r="B351">
            <v>34989</v>
          </cell>
          <cell r="C351" t="str">
            <v>美国</v>
          </cell>
          <cell r="D351" t="str">
            <v>饮料</v>
          </cell>
          <cell r="E351">
            <v>350</v>
          </cell>
        </row>
        <row r="352">
          <cell r="A352">
            <v>1995</v>
          </cell>
          <cell r="B352">
            <v>34989</v>
          </cell>
          <cell r="C352" t="str">
            <v>美国</v>
          </cell>
          <cell r="D352" t="str">
            <v>海洋食品</v>
          </cell>
          <cell r="E352">
            <v>750</v>
          </cell>
        </row>
        <row r="353">
          <cell r="A353">
            <v>1995</v>
          </cell>
          <cell r="B353">
            <v>34989</v>
          </cell>
          <cell r="C353" t="str">
            <v>美国</v>
          </cell>
          <cell r="D353" t="str">
            <v>饮料</v>
          </cell>
          <cell r="E353">
            <v>193.75</v>
          </cell>
        </row>
        <row r="354">
          <cell r="A354">
            <v>1995</v>
          </cell>
          <cell r="B354">
            <v>34992</v>
          </cell>
          <cell r="C354" t="str">
            <v>美国</v>
          </cell>
          <cell r="D354" t="str">
            <v>农产品</v>
          </cell>
          <cell r="E354">
            <v>697.5</v>
          </cell>
        </row>
        <row r="355">
          <cell r="A355">
            <v>1995</v>
          </cell>
          <cell r="B355">
            <v>34992</v>
          </cell>
          <cell r="C355" t="str">
            <v>美国</v>
          </cell>
          <cell r="D355" t="str">
            <v>肉/家禽</v>
          </cell>
          <cell r="E355">
            <v>328</v>
          </cell>
        </row>
        <row r="356">
          <cell r="A356">
            <v>1995</v>
          </cell>
          <cell r="B356">
            <v>34992</v>
          </cell>
          <cell r="C356" t="str">
            <v>美国</v>
          </cell>
          <cell r="D356" t="str">
            <v>海洋食品</v>
          </cell>
          <cell r="E356">
            <v>397.5</v>
          </cell>
        </row>
        <row r="357">
          <cell r="A357">
            <v>1995</v>
          </cell>
          <cell r="B357">
            <v>34996</v>
          </cell>
          <cell r="C357" t="str">
            <v>加拿大</v>
          </cell>
          <cell r="D357" t="str">
            <v>乳制品</v>
          </cell>
          <cell r="E357">
            <v>3800</v>
          </cell>
        </row>
        <row r="358">
          <cell r="A358">
            <v>1995</v>
          </cell>
          <cell r="B358">
            <v>34996</v>
          </cell>
          <cell r="C358" t="str">
            <v>加拿大</v>
          </cell>
          <cell r="D358" t="str">
            <v>乳制品</v>
          </cell>
          <cell r="E358">
            <v>75</v>
          </cell>
        </row>
        <row r="359">
          <cell r="A359">
            <v>1995</v>
          </cell>
          <cell r="B359">
            <v>34996</v>
          </cell>
          <cell r="C359" t="str">
            <v>加拿大</v>
          </cell>
          <cell r="D359" t="str">
            <v>海洋食品</v>
          </cell>
          <cell r="E359">
            <v>1158</v>
          </cell>
        </row>
        <row r="360">
          <cell r="A360">
            <v>1995</v>
          </cell>
          <cell r="B360">
            <v>34996</v>
          </cell>
          <cell r="C360" t="str">
            <v>加拿大</v>
          </cell>
          <cell r="D360" t="str">
            <v>肉/家禽</v>
          </cell>
          <cell r="E360">
            <v>223.5</v>
          </cell>
        </row>
        <row r="361">
          <cell r="A361">
            <v>1995</v>
          </cell>
          <cell r="B361">
            <v>34997</v>
          </cell>
          <cell r="C361" t="str">
            <v>加拿大</v>
          </cell>
          <cell r="D361" t="str">
            <v>糖果</v>
          </cell>
          <cell r="E361">
            <v>654.375</v>
          </cell>
        </row>
        <row r="362">
          <cell r="A362">
            <v>1995</v>
          </cell>
          <cell r="B362">
            <v>34997</v>
          </cell>
          <cell r="C362" t="str">
            <v>加拿大</v>
          </cell>
          <cell r="D362" t="str">
            <v>乳制品</v>
          </cell>
          <cell r="E362">
            <v>187.5</v>
          </cell>
        </row>
        <row r="363">
          <cell r="A363">
            <v>1995</v>
          </cell>
          <cell r="B363">
            <v>34997</v>
          </cell>
          <cell r="C363" t="str">
            <v>加拿大</v>
          </cell>
          <cell r="D363" t="str">
            <v>面食/谷类</v>
          </cell>
          <cell r="E363">
            <v>420</v>
          </cell>
        </row>
        <row r="364">
          <cell r="A364">
            <v>1995</v>
          </cell>
          <cell r="B364">
            <v>34998</v>
          </cell>
          <cell r="C364" t="str">
            <v>加拿大</v>
          </cell>
          <cell r="D364" t="str">
            <v>糖果</v>
          </cell>
          <cell r="E364">
            <v>248.39999958872795</v>
          </cell>
        </row>
        <row r="365">
          <cell r="A365">
            <v>1995</v>
          </cell>
          <cell r="B365">
            <v>34998</v>
          </cell>
          <cell r="C365" t="str">
            <v>加拿大</v>
          </cell>
          <cell r="D365" t="str">
            <v>糖果</v>
          </cell>
          <cell r="E365">
            <v>107.99999982118607</v>
          </cell>
        </row>
        <row r="366">
          <cell r="A366">
            <v>1995</v>
          </cell>
          <cell r="B366">
            <v>34998</v>
          </cell>
          <cell r="C366" t="str">
            <v>加拿大</v>
          </cell>
          <cell r="D366" t="str">
            <v>面食/谷类</v>
          </cell>
          <cell r="E366">
            <v>931</v>
          </cell>
        </row>
        <row r="367">
          <cell r="A367">
            <v>1995</v>
          </cell>
          <cell r="B367">
            <v>34999</v>
          </cell>
          <cell r="C367" t="str">
            <v>美国</v>
          </cell>
          <cell r="D367" t="str">
            <v>海洋食品</v>
          </cell>
          <cell r="E367">
            <v>368</v>
          </cell>
        </row>
        <row r="368">
          <cell r="A368">
            <v>1995</v>
          </cell>
          <cell r="B368">
            <v>34999</v>
          </cell>
          <cell r="C368" t="str">
            <v>美国</v>
          </cell>
          <cell r="D368" t="str">
            <v>糖果</v>
          </cell>
          <cell r="E368">
            <v>380</v>
          </cell>
        </row>
        <row r="369">
          <cell r="A369">
            <v>1995</v>
          </cell>
          <cell r="B369">
            <v>34999</v>
          </cell>
          <cell r="C369" t="str">
            <v>美国</v>
          </cell>
          <cell r="D369" t="str">
            <v>乳制品</v>
          </cell>
          <cell r="E369">
            <v>1020</v>
          </cell>
        </row>
        <row r="370">
          <cell r="A370">
            <v>1995</v>
          </cell>
          <cell r="B370">
            <v>35006</v>
          </cell>
          <cell r="C370" t="str">
            <v>美国</v>
          </cell>
          <cell r="D370" t="str">
            <v>饮料</v>
          </cell>
          <cell r="E370">
            <v>540</v>
          </cell>
        </row>
        <row r="371">
          <cell r="A371">
            <v>1995</v>
          </cell>
          <cell r="B371">
            <v>35006</v>
          </cell>
          <cell r="C371" t="str">
            <v>美国</v>
          </cell>
          <cell r="D371" t="str">
            <v>肉/家禽</v>
          </cell>
          <cell r="E371">
            <v>4951.6000000000004</v>
          </cell>
        </row>
        <row r="372">
          <cell r="A372">
            <v>1995</v>
          </cell>
          <cell r="B372">
            <v>35006</v>
          </cell>
          <cell r="C372" t="str">
            <v>美国</v>
          </cell>
          <cell r="D372" t="str">
            <v>饮料</v>
          </cell>
          <cell r="E372">
            <v>1840</v>
          </cell>
        </row>
        <row r="373">
          <cell r="A373">
            <v>1995</v>
          </cell>
          <cell r="B373">
            <v>35006</v>
          </cell>
          <cell r="C373" t="str">
            <v>美国</v>
          </cell>
          <cell r="D373" t="str">
            <v>香料</v>
          </cell>
          <cell r="E373">
            <v>466.8</v>
          </cell>
        </row>
        <row r="374">
          <cell r="A374">
            <v>1995</v>
          </cell>
          <cell r="B374">
            <v>35006</v>
          </cell>
          <cell r="C374" t="str">
            <v>美国</v>
          </cell>
          <cell r="D374" t="str">
            <v>糖果</v>
          </cell>
          <cell r="E374">
            <v>2366.4</v>
          </cell>
        </row>
        <row r="375">
          <cell r="A375">
            <v>1995</v>
          </cell>
          <cell r="B375">
            <v>35009</v>
          </cell>
          <cell r="C375" t="str">
            <v>加拿大</v>
          </cell>
          <cell r="D375" t="str">
            <v>肉/家禽</v>
          </cell>
          <cell r="E375">
            <v>582</v>
          </cell>
        </row>
        <row r="376">
          <cell r="A376">
            <v>1995</v>
          </cell>
          <cell r="B376">
            <v>35009</v>
          </cell>
          <cell r="C376" t="str">
            <v>加拿大</v>
          </cell>
          <cell r="D376" t="str">
            <v>肉/家禽</v>
          </cell>
          <cell r="E376">
            <v>379.94999733567238</v>
          </cell>
        </row>
        <row r="377">
          <cell r="A377">
            <v>1995</v>
          </cell>
          <cell r="B377">
            <v>35009</v>
          </cell>
          <cell r="C377" t="str">
            <v>加拿大</v>
          </cell>
          <cell r="D377" t="str">
            <v>乳制品</v>
          </cell>
          <cell r="E377">
            <v>917.99999356269836</v>
          </cell>
        </row>
        <row r="378">
          <cell r="A378">
            <v>1995</v>
          </cell>
          <cell r="B378">
            <v>35009</v>
          </cell>
          <cell r="C378" t="str">
            <v>加拿大</v>
          </cell>
          <cell r="D378" t="str">
            <v>海洋食品</v>
          </cell>
          <cell r="E378">
            <v>191.24999865889549</v>
          </cell>
        </row>
        <row r="379">
          <cell r="A379">
            <v>1995</v>
          </cell>
          <cell r="B379">
            <v>35009</v>
          </cell>
          <cell r="C379" t="str">
            <v>美国</v>
          </cell>
          <cell r="D379" t="str">
            <v>农产品</v>
          </cell>
          <cell r="E379">
            <v>2700</v>
          </cell>
        </row>
        <row r="380">
          <cell r="A380">
            <v>1995</v>
          </cell>
          <cell r="B380">
            <v>35009</v>
          </cell>
          <cell r="C380" t="str">
            <v>美国</v>
          </cell>
          <cell r="D380" t="str">
            <v>乳制品</v>
          </cell>
          <cell r="E380">
            <v>1375</v>
          </cell>
        </row>
        <row r="381">
          <cell r="A381">
            <v>1995</v>
          </cell>
          <cell r="B381">
            <v>35009</v>
          </cell>
          <cell r="C381" t="str">
            <v>美国</v>
          </cell>
          <cell r="D381" t="str">
            <v>饮料</v>
          </cell>
          <cell r="E381">
            <v>750</v>
          </cell>
        </row>
        <row r="382">
          <cell r="A382">
            <v>1995</v>
          </cell>
          <cell r="B382">
            <v>35011</v>
          </cell>
          <cell r="C382" t="str">
            <v>加拿大</v>
          </cell>
          <cell r="D382" t="str">
            <v>肉/家禽</v>
          </cell>
          <cell r="E382">
            <v>780</v>
          </cell>
        </row>
        <row r="383">
          <cell r="A383">
            <v>1995</v>
          </cell>
          <cell r="B383">
            <v>35011</v>
          </cell>
          <cell r="C383" t="str">
            <v>加拿大</v>
          </cell>
          <cell r="D383" t="str">
            <v>海洋食品</v>
          </cell>
          <cell r="E383">
            <v>216</v>
          </cell>
        </row>
        <row r="384">
          <cell r="A384">
            <v>1995</v>
          </cell>
          <cell r="B384">
            <v>35012</v>
          </cell>
          <cell r="C384" t="str">
            <v>美国</v>
          </cell>
          <cell r="D384" t="str">
            <v>糖果</v>
          </cell>
          <cell r="E384">
            <v>114</v>
          </cell>
        </row>
        <row r="385">
          <cell r="A385">
            <v>1995</v>
          </cell>
          <cell r="B385">
            <v>35013</v>
          </cell>
          <cell r="C385" t="str">
            <v>加拿大</v>
          </cell>
          <cell r="D385" t="str">
            <v>饮料</v>
          </cell>
          <cell r="E385">
            <v>71.999999731779099</v>
          </cell>
        </row>
        <row r="386">
          <cell r="A386">
            <v>1995</v>
          </cell>
          <cell r="B386">
            <v>35013</v>
          </cell>
          <cell r="C386" t="str">
            <v>加拿大</v>
          </cell>
          <cell r="D386" t="str">
            <v>饮料</v>
          </cell>
          <cell r="E386">
            <v>134.39999949932098</v>
          </cell>
        </row>
        <row r="387">
          <cell r="A387">
            <v>1995</v>
          </cell>
          <cell r="B387">
            <v>35013</v>
          </cell>
          <cell r="C387" t="str">
            <v>加拿大</v>
          </cell>
          <cell r="D387" t="str">
            <v>糖果</v>
          </cell>
          <cell r="E387">
            <v>399.99999850988388</v>
          </cell>
        </row>
        <row r="388">
          <cell r="A388">
            <v>1995</v>
          </cell>
          <cell r="B388">
            <v>35013</v>
          </cell>
          <cell r="C388" t="str">
            <v>加拿大</v>
          </cell>
          <cell r="D388" t="str">
            <v>乳制品</v>
          </cell>
          <cell r="E388">
            <v>1031.9999961555004</v>
          </cell>
        </row>
        <row r="389">
          <cell r="A389">
            <v>1995</v>
          </cell>
          <cell r="B389">
            <v>35019</v>
          </cell>
          <cell r="C389" t="str">
            <v>加拿大</v>
          </cell>
          <cell r="D389" t="str">
            <v>糖果</v>
          </cell>
          <cell r="E389">
            <v>349</v>
          </cell>
        </row>
        <row r="390">
          <cell r="A390">
            <v>1995</v>
          </cell>
          <cell r="B390">
            <v>35019</v>
          </cell>
          <cell r="C390" t="str">
            <v>加拿大</v>
          </cell>
          <cell r="D390" t="str">
            <v>饮料</v>
          </cell>
          <cell r="E390">
            <v>1104</v>
          </cell>
        </row>
        <row r="391">
          <cell r="A391">
            <v>1995</v>
          </cell>
          <cell r="B391">
            <v>35019</v>
          </cell>
          <cell r="C391" t="str">
            <v>加拿大</v>
          </cell>
          <cell r="D391" t="str">
            <v>乳制品</v>
          </cell>
          <cell r="E391">
            <v>440</v>
          </cell>
        </row>
        <row r="392">
          <cell r="A392">
            <v>1995</v>
          </cell>
          <cell r="B392">
            <v>35020</v>
          </cell>
          <cell r="C392" t="str">
            <v>加拿大</v>
          </cell>
          <cell r="D392" t="str">
            <v>香料</v>
          </cell>
          <cell r="E392">
            <v>85.4</v>
          </cell>
        </row>
        <row r="393">
          <cell r="A393">
            <v>1995</v>
          </cell>
          <cell r="B393">
            <v>35020</v>
          </cell>
          <cell r="C393" t="str">
            <v>加拿大</v>
          </cell>
          <cell r="D393" t="str">
            <v>海洋食品</v>
          </cell>
          <cell r="E393">
            <v>95</v>
          </cell>
        </row>
        <row r="394">
          <cell r="A394">
            <v>1995</v>
          </cell>
          <cell r="B394">
            <v>35024</v>
          </cell>
          <cell r="C394" t="str">
            <v>加拿大</v>
          </cell>
          <cell r="D394" t="str">
            <v>糖果</v>
          </cell>
          <cell r="E394">
            <v>110.4</v>
          </cell>
        </row>
        <row r="395">
          <cell r="A395">
            <v>1995</v>
          </cell>
          <cell r="B395">
            <v>35024</v>
          </cell>
          <cell r="C395" t="str">
            <v>加拿大</v>
          </cell>
          <cell r="D395" t="str">
            <v>海洋食品</v>
          </cell>
          <cell r="E395">
            <v>405.3</v>
          </cell>
        </row>
        <row r="396">
          <cell r="A396">
            <v>1995</v>
          </cell>
          <cell r="B396">
            <v>35024</v>
          </cell>
          <cell r="C396" t="str">
            <v>加拿大</v>
          </cell>
          <cell r="D396" t="str">
            <v>肉/家禽</v>
          </cell>
          <cell r="E396">
            <v>3936</v>
          </cell>
        </row>
        <row r="397">
          <cell r="A397">
            <v>1995</v>
          </cell>
          <cell r="B397">
            <v>35025</v>
          </cell>
          <cell r="C397" t="str">
            <v>加拿大</v>
          </cell>
          <cell r="D397" t="str">
            <v>海洋食品</v>
          </cell>
          <cell r="E397">
            <v>558</v>
          </cell>
        </row>
        <row r="398">
          <cell r="A398">
            <v>1995</v>
          </cell>
          <cell r="B398">
            <v>35025</v>
          </cell>
          <cell r="C398" t="str">
            <v>加拿大</v>
          </cell>
          <cell r="D398" t="str">
            <v>糖果</v>
          </cell>
          <cell r="E398">
            <v>936.9</v>
          </cell>
        </row>
        <row r="399">
          <cell r="A399">
            <v>1995</v>
          </cell>
          <cell r="B399">
            <v>35025</v>
          </cell>
          <cell r="C399" t="str">
            <v>加拿大</v>
          </cell>
          <cell r="D399" t="str">
            <v>海洋食品</v>
          </cell>
          <cell r="E399">
            <v>1045</v>
          </cell>
        </row>
        <row r="400">
          <cell r="A400">
            <v>1995</v>
          </cell>
          <cell r="B400">
            <v>35025</v>
          </cell>
          <cell r="C400" t="str">
            <v>加拿大</v>
          </cell>
          <cell r="D400" t="str">
            <v>海洋食品</v>
          </cell>
          <cell r="E400">
            <v>288</v>
          </cell>
        </row>
        <row r="401">
          <cell r="A401">
            <v>1995</v>
          </cell>
          <cell r="B401">
            <v>35025</v>
          </cell>
          <cell r="C401" t="str">
            <v>加拿大</v>
          </cell>
          <cell r="D401" t="str">
            <v>饮料</v>
          </cell>
          <cell r="E401">
            <v>427.5</v>
          </cell>
        </row>
        <row r="402">
          <cell r="A402">
            <v>1995</v>
          </cell>
          <cell r="B402">
            <v>35025</v>
          </cell>
          <cell r="C402" t="str">
            <v>加拿大</v>
          </cell>
          <cell r="D402" t="str">
            <v>肉/家禽</v>
          </cell>
          <cell r="E402">
            <v>789.75</v>
          </cell>
        </row>
        <row r="403">
          <cell r="A403">
            <v>1995</v>
          </cell>
          <cell r="B403">
            <v>35025</v>
          </cell>
          <cell r="C403" t="str">
            <v>加拿大</v>
          </cell>
          <cell r="D403" t="str">
            <v>糖果</v>
          </cell>
          <cell r="E403">
            <v>356.25</v>
          </cell>
        </row>
        <row r="404">
          <cell r="A404">
            <v>1995</v>
          </cell>
          <cell r="B404">
            <v>35025</v>
          </cell>
          <cell r="C404" t="str">
            <v>加拿大</v>
          </cell>
          <cell r="D404" t="str">
            <v>面食/谷类</v>
          </cell>
          <cell r="E404">
            <v>513</v>
          </cell>
        </row>
        <row r="405">
          <cell r="A405">
            <v>1995</v>
          </cell>
          <cell r="B405">
            <v>35025</v>
          </cell>
          <cell r="C405" t="str">
            <v>加拿大</v>
          </cell>
          <cell r="D405" t="str">
            <v>海洋食品</v>
          </cell>
          <cell r="E405">
            <v>119.25</v>
          </cell>
        </row>
        <row r="406">
          <cell r="A406">
            <v>1995</v>
          </cell>
          <cell r="B406">
            <v>35027</v>
          </cell>
          <cell r="C406" t="str">
            <v>美国</v>
          </cell>
          <cell r="D406" t="str">
            <v>糖果</v>
          </cell>
          <cell r="E406">
            <v>303.99999976158142</v>
          </cell>
        </row>
        <row r="407">
          <cell r="A407">
            <v>1995</v>
          </cell>
          <cell r="B407">
            <v>35027</v>
          </cell>
          <cell r="C407" t="str">
            <v>美国</v>
          </cell>
          <cell r="D407" t="str">
            <v>肉/家禽</v>
          </cell>
          <cell r="E407">
            <v>111.75</v>
          </cell>
        </row>
        <row r="408">
          <cell r="A408">
            <v>1995</v>
          </cell>
          <cell r="B408">
            <v>35027</v>
          </cell>
          <cell r="C408" t="str">
            <v>美国</v>
          </cell>
          <cell r="D408" t="str">
            <v>乳制品</v>
          </cell>
          <cell r="E408">
            <v>854.99999932944775</v>
          </cell>
        </row>
        <row r="409">
          <cell r="A409">
            <v>1995</v>
          </cell>
          <cell r="B409">
            <v>35030</v>
          </cell>
          <cell r="C409" t="str">
            <v>美国</v>
          </cell>
          <cell r="D409" t="str">
            <v>乳制品</v>
          </cell>
          <cell r="E409">
            <v>1368</v>
          </cell>
        </row>
        <row r="410">
          <cell r="A410">
            <v>1995</v>
          </cell>
          <cell r="B410">
            <v>35030</v>
          </cell>
          <cell r="C410" t="str">
            <v>美国</v>
          </cell>
          <cell r="D410" t="str">
            <v>糖果</v>
          </cell>
          <cell r="E410">
            <v>349</v>
          </cell>
        </row>
        <row r="411">
          <cell r="A411">
            <v>1995</v>
          </cell>
          <cell r="B411">
            <v>35030</v>
          </cell>
          <cell r="C411" t="str">
            <v>美国</v>
          </cell>
          <cell r="D411" t="str">
            <v>海洋食品</v>
          </cell>
          <cell r="E411">
            <v>760</v>
          </cell>
        </row>
        <row r="412">
          <cell r="A412">
            <v>1995</v>
          </cell>
          <cell r="B412">
            <v>35030</v>
          </cell>
          <cell r="C412" t="str">
            <v>美国</v>
          </cell>
          <cell r="D412" t="str">
            <v>糖果</v>
          </cell>
          <cell r="E412">
            <v>986</v>
          </cell>
        </row>
        <row r="413">
          <cell r="A413">
            <v>1995</v>
          </cell>
          <cell r="B413">
            <v>35030</v>
          </cell>
          <cell r="C413" t="str">
            <v>加拿大</v>
          </cell>
          <cell r="D413" t="str">
            <v>海洋食品</v>
          </cell>
          <cell r="E413">
            <v>562.5</v>
          </cell>
        </row>
        <row r="414">
          <cell r="A414">
            <v>1995</v>
          </cell>
          <cell r="B414">
            <v>35030</v>
          </cell>
          <cell r="C414" t="str">
            <v>加拿大</v>
          </cell>
          <cell r="D414" t="str">
            <v>海洋食品</v>
          </cell>
          <cell r="E414">
            <v>58.252499999999998</v>
          </cell>
        </row>
        <row r="415">
          <cell r="A415">
            <v>1995</v>
          </cell>
          <cell r="B415">
            <v>35030</v>
          </cell>
          <cell r="C415" t="str">
            <v>加拿大</v>
          </cell>
          <cell r="D415" t="str">
            <v>肉/家禽</v>
          </cell>
          <cell r="E415">
            <v>223.5</v>
          </cell>
        </row>
        <row r="416">
          <cell r="A416">
            <v>1995</v>
          </cell>
          <cell r="B416">
            <v>35032</v>
          </cell>
          <cell r="C416" t="str">
            <v>美国</v>
          </cell>
          <cell r="D416" t="str">
            <v>香料</v>
          </cell>
          <cell r="E416">
            <v>923.87499927543104</v>
          </cell>
        </row>
        <row r="417">
          <cell r="A417">
            <v>1995</v>
          </cell>
          <cell r="B417">
            <v>35032</v>
          </cell>
          <cell r="C417" t="str">
            <v>加拿大</v>
          </cell>
          <cell r="D417" t="str">
            <v>饮料</v>
          </cell>
          <cell r="E417">
            <v>57</v>
          </cell>
        </row>
        <row r="418">
          <cell r="A418">
            <v>1995</v>
          </cell>
          <cell r="B418">
            <v>35032</v>
          </cell>
          <cell r="C418" t="str">
            <v>加拿大</v>
          </cell>
          <cell r="D418" t="str">
            <v>乳制品</v>
          </cell>
          <cell r="E418">
            <v>625</v>
          </cell>
        </row>
        <row r="419">
          <cell r="A419">
            <v>1995</v>
          </cell>
          <cell r="B419">
            <v>35032</v>
          </cell>
          <cell r="C419" t="str">
            <v>加拿大</v>
          </cell>
          <cell r="D419" t="str">
            <v>糖果</v>
          </cell>
          <cell r="E419">
            <v>562.5</v>
          </cell>
        </row>
        <row r="420">
          <cell r="A420">
            <v>1995</v>
          </cell>
          <cell r="B420">
            <v>35032</v>
          </cell>
          <cell r="C420" t="str">
            <v>加拿大</v>
          </cell>
          <cell r="D420" t="str">
            <v>饮料</v>
          </cell>
          <cell r="E420">
            <v>325.5</v>
          </cell>
        </row>
        <row r="421">
          <cell r="A421">
            <v>1995</v>
          </cell>
          <cell r="B421">
            <v>35033</v>
          </cell>
          <cell r="C421" t="str">
            <v>加拿大</v>
          </cell>
          <cell r="D421" t="str">
            <v>糖果</v>
          </cell>
          <cell r="E421">
            <v>468.45</v>
          </cell>
        </row>
        <row r="422">
          <cell r="A422">
            <v>1995</v>
          </cell>
          <cell r="B422">
            <v>35044</v>
          </cell>
          <cell r="C422" t="str">
            <v>加拿大</v>
          </cell>
          <cell r="D422" t="str">
            <v>香料</v>
          </cell>
          <cell r="E422">
            <v>512.99999915063381</v>
          </cell>
        </row>
        <row r="423">
          <cell r="A423">
            <v>1995</v>
          </cell>
          <cell r="B423">
            <v>35044</v>
          </cell>
          <cell r="C423" t="str">
            <v>加拿大</v>
          </cell>
          <cell r="D423" t="str">
            <v>香料</v>
          </cell>
          <cell r="E423">
            <v>23.399999961256981</v>
          </cell>
        </row>
        <row r="424">
          <cell r="A424">
            <v>1995</v>
          </cell>
          <cell r="B424">
            <v>35047</v>
          </cell>
          <cell r="C424" t="str">
            <v>加拿大</v>
          </cell>
          <cell r="D424" t="str">
            <v>农产品</v>
          </cell>
          <cell r="E424">
            <v>182.39999932050705</v>
          </cell>
        </row>
        <row r="425">
          <cell r="A425">
            <v>1995</v>
          </cell>
          <cell r="B425">
            <v>35047</v>
          </cell>
          <cell r="C425" t="str">
            <v>加拿大</v>
          </cell>
          <cell r="D425" t="str">
            <v>饮料</v>
          </cell>
          <cell r="E425">
            <v>503.99999812245369</v>
          </cell>
        </row>
        <row r="426">
          <cell r="A426">
            <v>1995</v>
          </cell>
          <cell r="B426">
            <v>35047</v>
          </cell>
          <cell r="C426" t="str">
            <v>加拿大</v>
          </cell>
          <cell r="D426" t="str">
            <v>海洋食品</v>
          </cell>
          <cell r="E426">
            <v>303.99999886751175</v>
          </cell>
        </row>
        <row r="427">
          <cell r="A427">
            <v>1995</v>
          </cell>
          <cell r="B427">
            <v>35047</v>
          </cell>
          <cell r="C427" t="str">
            <v>加拿大</v>
          </cell>
          <cell r="D427" t="str">
            <v>面食/谷类</v>
          </cell>
          <cell r="E427">
            <v>425.59999841451645</v>
          </cell>
        </row>
        <row r="428">
          <cell r="A428">
            <v>1995</v>
          </cell>
          <cell r="B428">
            <v>35052</v>
          </cell>
          <cell r="C428" t="str">
            <v>美国</v>
          </cell>
          <cell r="D428" t="str">
            <v>海洋食品</v>
          </cell>
          <cell r="E428">
            <v>1500</v>
          </cell>
        </row>
        <row r="429">
          <cell r="A429">
            <v>1995</v>
          </cell>
          <cell r="B429">
            <v>35052</v>
          </cell>
          <cell r="C429" t="str">
            <v>美国</v>
          </cell>
          <cell r="D429" t="str">
            <v>香料</v>
          </cell>
          <cell r="E429">
            <v>311.2</v>
          </cell>
        </row>
        <row r="430">
          <cell r="A430">
            <v>1995</v>
          </cell>
          <cell r="B430">
            <v>35052</v>
          </cell>
          <cell r="C430" t="str">
            <v>美国</v>
          </cell>
          <cell r="D430" t="str">
            <v>乳制品</v>
          </cell>
          <cell r="E430">
            <v>2475</v>
          </cell>
        </row>
        <row r="431">
          <cell r="A431">
            <v>1995</v>
          </cell>
          <cell r="B431">
            <v>35052</v>
          </cell>
          <cell r="C431" t="str">
            <v>美国</v>
          </cell>
          <cell r="D431" t="str">
            <v>乳制品</v>
          </cell>
          <cell r="E431">
            <v>243.6</v>
          </cell>
        </row>
        <row r="432">
          <cell r="A432">
            <v>1995</v>
          </cell>
          <cell r="B432">
            <v>35054</v>
          </cell>
          <cell r="C432" t="str">
            <v>加拿大</v>
          </cell>
          <cell r="D432" t="str">
            <v>面食/谷类</v>
          </cell>
          <cell r="E432">
            <v>396</v>
          </cell>
        </row>
        <row r="433">
          <cell r="A433">
            <v>1995</v>
          </cell>
          <cell r="B433">
            <v>35054</v>
          </cell>
          <cell r="C433" t="str">
            <v>加拿大</v>
          </cell>
          <cell r="D433" t="str">
            <v>海洋食品</v>
          </cell>
          <cell r="E433">
            <v>736</v>
          </cell>
        </row>
        <row r="434">
          <cell r="A434">
            <v>1995</v>
          </cell>
          <cell r="B434">
            <v>35054</v>
          </cell>
          <cell r="C434" t="str">
            <v>加拿大</v>
          </cell>
          <cell r="D434" t="str">
            <v>面食/谷类</v>
          </cell>
          <cell r="E434">
            <v>1064</v>
          </cell>
        </row>
        <row r="435">
          <cell r="A435">
            <v>1995</v>
          </cell>
          <cell r="B435">
            <v>35061</v>
          </cell>
          <cell r="C435" t="str">
            <v>加拿大</v>
          </cell>
          <cell r="D435" t="str">
            <v>海洋食品</v>
          </cell>
          <cell r="E435">
            <v>1049.9999960884452</v>
          </cell>
        </row>
        <row r="436">
          <cell r="A436">
            <v>1995</v>
          </cell>
          <cell r="B436">
            <v>35061</v>
          </cell>
          <cell r="C436" t="str">
            <v>加拿大</v>
          </cell>
          <cell r="D436" t="str">
            <v>海洋食品</v>
          </cell>
          <cell r="E436">
            <v>303.99999886751175</v>
          </cell>
        </row>
        <row r="437">
          <cell r="A437">
            <v>1995</v>
          </cell>
          <cell r="B437">
            <v>35061</v>
          </cell>
          <cell r="C437" t="str">
            <v>加拿大</v>
          </cell>
          <cell r="D437" t="str">
            <v>糖果</v>
          </cell>
          <cell r="E437">
            <v>59.999999776482582</v>
          </cell>
        </row>
        <row r="438">
          <cell r="A438">
            <v>1995</v>
          </cell>
          <cell r="B438">
            <v>35061</v>
          </cell>
          <cell r="C438" t="str">
            <v>加拿大</v>
          </cell>
          <cell r="D438" t="str">
            <v>乳制品</v>
          </cell>
          <cell r="E438">
            <v>575.99999785423279</v>
          </cell>
        </row>
        <row r="439">
          <cell r="A439">
            <v>1995</v>
          </cell>
          <cell r="B439">
            <v>35061</v>
          </cell>
          <cell r="C439" t="str">
            <v>加拿大</v>
          </cell>
          <cell r="D439" t="str">
            <v>饮料</v>
          </cell>
          <cell r="E439">
            <v>420</v>
          </cell>
        </row>
        <row r="440">
          <cell r="A440">
            <v>1995</v>
          </cell>
          <cell r="B440">
            <v>35061</v>
          </cell>
          <cell r="C440" t="str">
            <v>加拿大</v>
          </cell>
          <cell r="D440" t="str">
            <v>乳制品</v>
          </cell>
          <cell r="E440">
            <v>385</v>
          </cell>
        </row>
        <row r="441">
          <cell r="A441">
            <v>1995</v>
          </cell>
          <cell r="B441">
            <v>35061</v>
          </cell>
          <cell r="C441" t="str">
            <v>加拿大</v>
          </cell>
          <cell r="D441" t="str">
            <v>糖果</v>
          </cell>
          <cell r="E441">
            <v>1479</v>
          </cell>
        </row>
        <row r="442">
          <cell r="A442">
            <v>1995</v>
          </cell>
          <cell r="B442">
            <v>35061</v>
          </cell>
          <cell r="C442" t="str">
            <v>加拿大</v>
          </cell>
          <cell r="D442" t="str">
            <v>面食/谷类</v>
          </cell>
          <cell r="E442">
            <v>798</v>
          </cell>
        </row>
        <row r="443">
          <cell r="A443">
            <v>1996</v>
          </cell>
          <cell r="B443">
            <v>35066</v>
          </cell>
          <cell r="C443" t="str">
            <v>加拿大</v>
          </cell>
          <cell r="D443" t="str">
            <v>糖果</v>
          </cell>
          <cell r="E443">
            <v>367.5</v>
          </cell>
        </row>
        <row r="444">
          <cell r="A444">
            <v>1996</v>
          </cell>
          <cell r="B444">
            <v>35066</v>
          </cell>
          <cell r="C444" t="str">
            <v>加拿大</v>
          </cell>
          <cell r="D444" t="str">
            <v>饮料</v>
          </cell>
          <cell r="E444">
            <v>139.5</v>
          </cell>
        </row>
        <row r="445">
          <cell r="A445">
            <v>1996</v>
          </cell>
          <cell r="B445">
            <v>35068</v>
          </cell>
          <cell r="C445" t="str">
            <v>美国</v>
          </cell>
          <cell r="D445" t="str">
            <v>香料</v>
          </cell>
          <cell r="E445">
            <v>1515.5999974906445</v>
          </cell>
        </row>
        <row r="446">
          <cell r="A446">
            <v>1996</v>
          </cell>
          <cell r="B446">
            <v>35069</v>
          </cell>
          <cell r="C446" t="str">
            <v>美国</v>
          </cell>
          <cell r="D446" t="str">
            <v>饮料</v>
          </cell>
          <cell r="E446">
            <v>760</v>
          </cell>
        </row>
        <row r="447">
          <cell r="A447">
            <v>1996</v>
          </cell>
          <cell r="B447">
            <v>35069</v>
          </cell>
          <cell r="C447" t="str">
            <v>美国</v>
          </cell>
          <cell r="D447" t="str">
            <v>农产品</v>
          </cell>
          <cell r="E447">
            <v>1050</v>
          </cell>
        </row>
        <row r="448">
          <cell r="A448">
            <v>1996</v>
          </cell>
          <cell r="B448">
            <v>35069</v>
          </cell>
          <cell r="C448" t="str">
            <v>美国</v>
          </cell>
          <cell r="D448" t="str">
            <v>糖果</v>
          </cell>
          <cell r="E448">
            <v>500</v>
          </cell>
        </row>
        <row r="449">
          <cell r="A449">
            <v>1996</v>
          </cell>
          <cell r="B449">
            <v>35074</v>
          </cell>
          <cell r="C449" t="str">
            <v>美国</v>
          </cell>
          <cell r="D449" t="str">
            <v>肉/家禽</v>
          </cell>
          <cell r="E449">
            <v>2228.2199999999998</v>
          </cell>
        </row>
        <row r="450">
          <cell r="A450">
            <v>1996</v>
          </cell>
          <cell r="B450">
            <v>35074</v>
          </cell>
          <cell r="C450" t="str">
            <v>美国</v>
          </cell>
          <cell r="D450" t="str">
            <v>乳制品</v>
          </cell>
          <cell r="E450">
            <v>1375</v>
          </cell>
        </row>
        <row r="451">
          <cell r="A451">
            <v>1996</v>
          </cell>
          <cell r="B451">
            <v>35076</v>
          </cell>
          <cell r="C451" t="str">
            <v>加拿大</v>
          </cell>
          <cell r="D451" t="str">
            <v>海洋食品</v>
          </cell>
          <cell r="E451">
            <v>186</v>
          </cell>
        </row>
        <row r="452">
          <cell r="A452">
            <v>1996</v>
          </cell>
          <cell r="B452">
            <v>35076</v>
          </cell>
          <cell r="C452" t="str">
            <v>加拿大</v>
          </cell>
          <cell r="D452" t="str">
            <v>饮料</v>
          </cell>
          <cell r="E452">
            <v>42</v>
          </cell>
        </row>
        <row r="453">
          <cell r="A453">
            <v>1996</v>
          </cell>
          <cell r="B453">
            <v>35080</v>
          </cell>
          <cell r="C453" t="str">
            <v>美国</v>
          </cell>
          <cell r="D453" t="str">
            <v>糖果</v>
          </cell>
          <cell r="E453">
            <v>349</v>
          </cell>
        </row>
        <row r="454">
          <cell r="A454">
            <v>1996</v>
          </cell>
          <cell r="B454">
            <v>35080</v>
          </cell>
          <cell r="C454" t="str">
            <v>美国</v>
          </cell>
          <cell r="D454" t="str">
            <v>糖果</v>
          </cell>
          <cell r="E454">
            <v>986</v>
          </cell>
        </row>
        <row r="455">
          <cell r="A455">
            <v>1996</v>
          </cell>
          <cell r="B455">
            <v>35086</v>
          </cell>
          <cell r="C455" t="str">
            <v>美国</v>
          </cell>
          <cell r="D455" t="str">
            <v>糖果</v>
          </cell>
          <cell r="E455">
            <v>436.99999965727329</v>
          </cell>
        </row>
        <row r="456">
          <cell r="A456">
            <v>1996</v>
          </cell>
          <cell r="B456">
            <v>35086</v>
          </cell>
          <cell r="C456" t="str">
            <v>美国</v>
          </cell>
          <cell r="D456" t="str">
            <v>饮料</v>
          </cell>
          <cell r="E456">
            <v>294.499999769032</v>
          </cell>
        </row>
        <row r="457">
          <cell r="A457">
            <v>1996</v>
          </cell>
          <cell r="B457">
            <v>35087</v>
          </cell>
          <cell r="C457" t="str">
            <v>美国</v>
          </cell>
          <cell r="D457" t="str">
            <v>肉/家禽</v>
          </cell>
          <cell r="E457">
            <v>1646.4069987087696</v>
          </cell>
        </row>
        <row r="458">
          <cell r="A458">
            <v>1996</v>
          </cell>
          <cell r="B458">
            <v>35087</v>
          </cell>
          <cell r="C458" t="str">
            <v>美国</v>
          </cell>
          <cell r="D458" t="str">
            <v>海洋食品</v>
          </cell>
          <cell r="E458">
            <v>183.34999985620379</v>
          </cell>
        </row>
        <row r="459">
          <cell r="A459">
            <v>1996</v>
          </cell>
          <cell r="B459">
            <v>35089</v>
          </cell>
          <cell r="C459" t="str">
            <v>美国</v>
          </cell>
          <cell r="D459" t="str">
            <v>乳制品</v>
          </cell>
          <cell r="E459">
            <v>420</v>
          </cell>
        </row>
        <row r="460">
          <cell r="A460">
            <v>1996</v>
          </cell>
          <cell r="B460">
            <v>35090</v>
          </cell>
          <cell r="C460" t="str">
            <v>美国</v>
          </cell>
          <cell r="D460" t="str">
            <v>海洋食品</v>
          </cell>
          <cell r="E460">
            <v>101.99999928474426</v>
          </cell>
        </row>
        <row r="461">
          <cell r="A461">
            <v>1996</v>
          </cell>
          <cell r="B461">
            <v>35090</v>
          </cell>
          <cell r="C461" t="str">
            <v>美国</v>
          </cell>
          <cell r="D461" t="str">
            <v>饮料</v>
          </cell>
          <cell r="E461">
            <v>76.499999463558197</v>
          </cell>
        </row>
        <row r="462">
          <cell r="A462">
            <v>1996</v>
          </cell>
          <cell r="B462">
            <v>35090</v>
          </cell>
          <cell r="C462" t="str">
            <v>美国</v>
          </cell>
          <cell r="D462" t="str">
            <v>乳制品</v>
          </cell>
          <cell r="E462">
            <v>1375</v>
          </cell>
        </row>
        <row r="463">
          <cell r="A463">
            <v>1996</v>
          </cell>
          <cell r="B463">
            <v>35094</v>
          </cell>
          <cell r="C463" t="str">
            <v>加拿大</v>
          </cell>
          <cell r="D463" t="str">
            <v>饮料</v>
          </cell>
          <cell r="E463">
            <v>140</v>
          </cell>
        </row>
        <row r="464">
          <cell r="A464">
            <v>1996</v>
          </cell>
          <cell r="B464">
            <v>35094</v>
          </cell>
          <cell r="C464" t="str">
            <v>加拿大</v>
          </cell>
          <cell r="D464" t="str">
            <v>饮料</v>
          </cell>
          <cell r="E464">
            <v>2635</v>
          </cell>
        </row>
        <row r="465">
          <cell r="A465">
            <v>1996</v>
          </cell>
          <cell r="B465">
            <v>35096</v>
          </cell>
          <cell r="C465" t="str">
            <v>加拿大</v>
          </cell>
          <cell r="D465" t="str">
            <v>面食/谷类</v>
          </cell>
          <cell r="E465">
            <v>645.999995470047</v>
          </cell>
        </row>
        <row r="466">
          <cell r="A466">
            <v>1996</v>
          </cell>
          <cell r="B466">
            <v>35096</v>
          </cell>
          <cell r="C466" t="str">
            <v>加拿大</v>
          </cell>
          <cell r="D466" t="str">
            <v>饮料</v>
          </cell>
          <cell r="E466">
            <v>764.99999463558197</v>
          </cell>
        </row>
        <row r="467">
          <cell r="A467">
            <v>1996</v>
          </cell>
          <cell r="B467">
            <v>35100</v>
          </cell>
          <cell r="C467" t="str">
            <v>加拿大</v>
          </cell>
          <cell r="D467" t="str">
            <v>乳制品</v>
          </cell>
          <cell r="E467">
            <v>40</v>
          </cell>
        </row>
        <row r="468">
          <cell r="A468">
            <v>1996</v>
          </cell>
          <cell r="B468">
            <v>35101</v>
          </cell>
          <cell r="C468" t="str">
            <v>加拿大</v>
          </cell>
          <cell r="D468" t="str">
            <v>饮料</v>
          </cell>
          <cell r="E468">
            <v>7509.749994110316</v>
          </cell>
        </row>
        <row r="469">
          <cell r="A469">
            <v>1996</v>
          </cell>
          <cell r="B469">
            <v>35101</v>
          </cell>
          <cell r="C469" t="str">
            <v>加拿大</v>
          </cell>
          <cell r="D469" t="str">
            <v>糖果</v>
          </cell>
          <cell r="E469">
            <v>936.69999926537275</v>
          </cell>
        </row>
        <row r="470">
          <cell r="A470">
            <v>1996</v>
          </cell>
          <cell r="B470">
            <v>35101</v>
          </cell>
          <cell r="C470" t="str">
            <v>美国</v>
          </cell>
          <cell r="D470" t="str">
            <v>糖果</v>
          </cell>
          <cell r="E470">
            <v>1061.8199925541878</v>
          </cell>
        </row>
        <row r="471">
          <cell r="A471">
            <v>1996</v>
          </cell>
          <cell r="B471">
            <v>35101</v>
          </cell>
          <cell r="C471" t="str">
            <v>美国</v>
          </cell>
          <cell r="D471" t="str">
            <v>饮料</v>
          </cell>
          <cell r="E471">
            <v>7905</v>
          </cell>
        </row>
        <row r="472">
          <cell r="A472">
            <v>1996</v>
          </cell>
          <cell r="B472">
            <v>35101</v>
          </cell>
          <cell r="C472" t="str">
            <v>美国</v>
          </cell>
          <cell r="D472" t="str">
            <v>海洋食品</v>
          </cell>
          <cell r="E472">
            <v>938.39999341964722</v>
          </cell>
        </row>
        <row r="473">
          <cell r="A473">
            <v>1996</v>
          </cell>
          <cell r="B473">
            <v>35101</v>
          </cell>
          <cell r="C473" t="str">
            <v>美国</v>
          </cell>
          <cell r="D473" t="str">
            <v>糖果</v>
          </cell>
          <cell r="E473">
            <v>1047.6249926537275</v>
          </cell>
        </row>
        <row r="474">
          <cell r="A474">
            <v>1996</v>
          </cell>
          <cell r="B474">
            <v>35102</v>
          </cell>
          <cell r="C474" t="str">
            <v>加拿大</v>
          </cell>
          <cell r="D474" t="str">
            <v>面食/谷类</v>
          </cell>
          <cell r="E474">
            <v>1140</v>
          </cell>
        </row>
        <row r="475">
          <cell r="A475">
            <v>1996</v>
          </cell>
          <cell r="B475">
            <v>35103</v>
          </cell>
          <cell r="C475" t="str">
            <v>加拿大</v>
          </cell>
          <cell r="D475" t="str">
            <v>饮料</v>
          </cell>
          <cell r="E475">
            <v>360</v>
          </cell>
        </row>
        <row r="476">
          <cell r="A476">
            <v>1996</v>
          </cell>
          <cell r="B476">
            <v>35103</v>
          </cell>
          <cell r="C476" t="str">
            <v>加拿大</v>
          </cell>
          <cell r="D476" t="str">
            <v>农产品</v>
          </cell>
          <cell r="E476">
            <v>318</v>
          </cell>
        </row>
        <row r="477">
          <cell r="A477">
            <v>1996</v>
          </cell>
          <cell r="B477">
            <v>35103</v>
          </cell>
          <cell r="C477" t="str">
            <v>加拿大</v>
          </cell>
          <cell r="D477" t="str">
            <v>糖果</v>
          </cell>
          <cell r="E477">
            <v>147.9</v>
          </cell>
        </row>
        <row r="478">
          <cell r="A478">
            <v>1996</v>
          </cell>
          <cell r="B478">
            <v>35103</v>
          </cell>
          <cell r="C478" t="str">
            <v>加拿大</v>
          </cell>
          <cell r="D478" t="str">
            <v>饮料</v>
          </cell>
          <cell r="E478">
            <v>90</v>
          </cell>
        </row>
        <row r="479">
          <cell r="A479">
            <v>1996</v>
          </cell>
          <cell r="B479">
            <v>35104</v>
          </cell>
          <cell r="C479" t="str">
            <v>美国</v>
          </cell>
          <cell r="D479" t="str">
            <v>糖果</v>
          </cell>
          <cell r="E479">
            <v>374.76</v>
          </cell>
        </row>
        <row r="480">
          <cell r="A480">
            <v>1996</v>
          </cell>
          <cell r="B480">
            <v>35104</v>
          </cell>
          <cell r="C480" t="str">
            <v>美国</v>
          </cell>
          <cell r="D480" t="str">
            <v>肉/家禽</v>
          </cell>
          <cell r="E480">
            <v>656</v>
          </cell>
        </row>
        <row r="481">
          <cell r="A481">
            <v>1996</v>
          </cell>
          <cell r="B481">
            <v>35110</v>
          </cell>
          <cell r="C481" t="str">
            <v>美国</v>
          </cell>
          <cell r="D481" t="str">
            <v>农产品</v>
          </cell>
          <cell r="E481">
            <v>539.99999910593033</v>
          </cell>
        </row>
        <row r="482">
          <cell r="A482">
            <v>1996</v>
          </cell>
          <cell r="B482">
            <v>35110</v>
          </cell>
          <cell r="C482" t="str">
            <v>美国</v>
          </cell>
          <cell r="D482" t="str">
            <v>乳制品</v>
          </cell>
          <cell r="E482">
            <v>101.24999983236194</v>
          </cell>
        </row>
        <row r="483">
          <cell r="A483">
            <v>1996</v>
          </cell>
          <cell r="B483">
            <v>35110</v>
          </cell>
          <cell r="C483" t="str">
            <v>美国</v>
          </cell>
          <cell r="D483" t="str">
            <v>肉/家禽</v>
          </cell>
          <cell r="E483">
            <v>265.67999956011772</v>
          </cell>
        </row>
        <row r="484">
          <cell r="A484">
            <v>1996</v>
          </cell>
          <cell r="B484">
            <v>35116</v>
          </cell>
          <cell r="C484" t="str">
            <v>美国</v>
          </cell>
          <cell r="D484" t="str">
            <v>面食/谷类</v>
          </cell>
          <cell r="E484">
            <v>566.99999906122684</v>
          </cell>
        </row>
        <row r="485">
          <cell r="A485">
            <v>1996</v>
          </cell>
          <cell r="B485">
            <v>35116</v>
          </cell>
          <cell r="C485" t="str">
            <v>美国</v>
          </cell>
          <cell r="D485" t="str">
            <v>饮料</v>
          </cell>
          <cell r="E485">
            <v>404.99999932944775</v>
          </cell>
        </row>
        <row r="486">
          <cell r="A486">
            <v>1996</v>
          </cell>
          <cell r="B486">
            <v>35116</v>
          </cell>
          <cell r="C486" t="str">
            <v>美国</v>
          </cell>
          <cell r="D486" t="str">
            <v>面食/谷类</v>
          </cell>
          <cell r="E486">
            <v>529.19999912381172</v>
          </cell>
        </row>
        <row r="487">
          <cell r="A487">
            <v>1996</v>
          </cell>
          <cell r="B487">
            <v>35116</v>
          </cell>
          <cell r="C487" t="str">
            <v>美国</v>
          </cell>
          <cell r="D487" t="str">
            <v>海洋食品</v>
          </cell>
          <cell r="E487">
            <v>715.49999881535769</v>
          </cell>
        </row>
        <row r="488">
          <cell r="A488">
            <v>1996</v>
          </cell>
          <cell r="B488">
            <v>35116</v>
          </cell>
          <cell r="C488" t="str">
            <v>美国</v>
          </cell>
          <cell r="D488" t="str">
            <v>面食/谷类</v>
          </cell>
          <cell r="E488">
            <v>1596</v>
          </cell>
        </row>
        <row r="489">
          <cell r="A489">
            <v>1996</v>
          </cell>
          <cell r="B489">
            <v>35117</v>
          </cell>
          <cell r="C489" t="str">
            <v>加拿大</v>
          </cell>
          <cell r="D489" t="str">
            <v>饮料</v>
          </cell>
          <cell r="E489">
            <v>1151.9999957084656</v>
          </cell>
        </row>
        <row r="490">
          <cell r="A490">
            <v>1996</v>
          </cell>
          <cell r="B490">
            <v>35117</v>
          </cell>
          <cell r="C490" t="str">
            <v>加拿大</v>
          </cell>
          <cell r="D490" t="str">
            <v>糖果</v>
          </cell>
          <cell r="E490">
            <v>88.319999670982369</v>
          </cell>
        </row>
        <row r="491">
          <cell r="A491">
            <v>1996</v>
          </cell>
          <cell r="B491">
            <v>35117</v>
          </cell>
          <cell r="C491" t="str">
            <v>加拿大</v>
          </cell>
          <cell r="D491" t="str">
            <v>海洋食品</v>
          </cell>
          <cell r="E491">
            <v>1247.9999953508377</v>
          </cell>
        </row>
        <row r="492">
          <cell r="A492">
            <v>1996</v>
          </cell>
          <cell r="B492">
            <v>35117</v>
          </cell>
          <cell r="C492" t="str">
            <v>加拿大</v>
          </cell>
          <cell r="D492" t="str">
            <v>海洋食品</v>
          </cell>
          <cell r="E492">
            <v>273.59999898076057</v>
          </cell>
        </row>
        <row r="493">
          <cell r="A493">
            <v>1996</v>
          </cell>
          <cell r="B493">
            <v>35117</v>
          </cell>
          <cell r="C493" t="str">
            <v>加拿大</v>
          </cell>
          <cell r="D493" t="str">
            <v>乳制品</v>
          </cell>
          <cell r="E493">
            <v>1223.9999954402447</v>
          </cell>
        </row>
        <row r="494">
          <cell r="A494">
            <v>1996</v>
          </cell>
          <cell r="B494">
            <v>35117</v>
          </cell>
          <cell r="C494" t="str">
            <v>加拿大</v>
          </cell>
          <cell r="D494" t="str">
            <v>乳制品</v>
          </cell>
          <cell r="E494">
            <v>945.99999647587538</v>
          </cell>
        </row>
        <row r="495">
          <cell r="A495">
            <v>1996</v>
          </cell>
          <cell r="B495">
            <v>35118</v>
          </cell>
          <cell r="C495" t="str">
            <v>美国</v>
          </cell>
          <cell r="D495" t="str">
            <v>香料</v>
          </cell>
          <cell r="E495">
            <v>490</v>
          </cell>
        </row>
        <row r="496">
          <cell r="A496">
            <v>1996</v>
          </cell>
          <cell r="B496">
            <v>35118</v>
          </cell>
          <cell r="C496" t="str">
            <v>美国</v>
          </cell>
          <cell r="D496" t="str">
            <v>糖果</v>
          </cell>
          <cell r="E496">
            <v>477.81899664938447</v>
          </cell>
        </row>
        <row r="497">
          <cell r="A497">
            <v>1996</v>
          </cell>
          <cell r="B497">
            <v>35121</v>
          </cell>
          <cell r="C497" t="str">
            <v>加拿大</v>
          </cell>
          <cell r="D497" t="str">
            <v>饮料</v>
          </cell>
          <cell r="E497">
            <v>285</v>
          </cell>
        </row>
        <row r="498">
          <cell r="A498">
            <v>1996</v>
          </cell>
          <cell r="B498">
            <v>35121</v>
          </cell>
          <cell r="C498" t="str">
            <v>加拿大</v>
          </cell>
          <cell r="D498" t="str">
            <v>肉/家禽</v>
          </cell>
          <cell r="E498">
            <v>234</v>
          </cell>
        </row>
        <row r="499">
          <cell r="A499">
            <v>1996</v>
          </cell>
          <cell r="B499">
            <v>35121</v>
          </cell>
          <cell r="C499" t="str">
            <v>加拿大</v>
          </cell>
          <cell r="D499" t="str">
            <v>糖果</v>
          </cell>
          <cell r="E499">
            <v>2465</v>
          </cell>
        </row>
        <row r="500">
          <cell r="A500">
            <v>1996</v>
          </cell>
          <cell r="B500">
            <v>35122</v>
          </cell>
          <cell r="C500" t="str">
            <v>美国</v>
          </cell>
          <cell r="D500" t="str">
            <v>海洋食品</v>
          </cell>
          <cell r="E500">
            <v>625</v>
          </cell>
        </row>
        <row r="501">
          <cell r="A501">
            <v>1996</v>
          </cell>
          <cell r="B501">
            <v>35122</v>
          </cell>
          <cell r="C501" t="str">
            <v>加拿大</v>
          </cell>
          <cell r="D501" t="str">
            <v>糖果</v>
          </cell>
          <cell r="E501">
            <v>872.5</v>
          </cell>
        </row>
        <row r="502">
          <cell r="A502">
            <v>1996</v>
          </cell>
          <cell r="B502">
            <v>35122</v>
          </cell>
          <cell r="C502" t="str">
            <v>加拿大</v>
          </cell>
          <cell r="D502" t="str">
            <v>乳制品</v>
          </cell>
          <cell r="E502">
            <v>175</v>
          </cell>
        </row>
        <row r="503">
          <cell r="A503">
            <v>1996</v>
          </cell>
          <cell r="B503">
            <v>35122</v>
          </cell>
          <cell r="C503" t="str">
            <v>加拿大</v>
          </cell>
          <cell r="D503" t="str">
            <v>面食/谷类</v>
          </cell>
          <cell r="E503">
            <v>912</v>
          </cell>
        </row>
        <row r="504">
          <cell r="A504">
            <v>1996</v>
          </cell>
          <cell r="B504">
            <v>35122</v>
          </cell>
          <cell r="C504" t="str">
            <v>加拿大</v>
          </cell>
          <cell r="D504" t="str">
            <v>香料</v>
          </cell>
          <cell r="E504">
            <v>268.38749811798334</v>
          </cell>
        </row>
        <row r="505">
          <cell r="A505">
            <v>1996</v>
          </cell>
          <cell r="B505">
            <v>35124</v>
          </cell>
          <cell r="C505" t="str">
            <v>美国</v>
          </cell>
          <cell r="D505" t="str">
            <v>饮料</v>
          </cell>
          <cell r="E505">
            <v>135</v>
          </cell>
        </row>
        <row r="506">
          <cell r="A506">
            <v>1996</v>
          </cell>
          <cell r="B506">
            <v>35124</v>
          </cell>
          <cell r="C506" t="str">
            <v>美国</v>
          </cell>
          <cell r="D506" t="str">
            <v>肉/家禽</v>
          </cell>
          <cell r="E506">
            <v>195.5625</v>
          </cell>
        </row>
        <row r="507">
          <cell r="A507">
            <v>1996</v>
          </cell>
          <cell r="B507">
            <v>35124</v>
          </cell>
          <cell r="C507" t="str">
            <v>美国</v>
          </cell>
          <cell r="D507" t="str">
            <v>面食/谷类</v>
          </cell>
          <cell r="E507">
            <v>748.125</v>
          </cell>
        </row>
        <row r="508">
          <cell r="A508">
            <v>1996</v>
          </cell>
          <cell r="B508">
            <v>35125</v>
          </cell>
          <cell r="C508" t="str">
            <v>加拿大</v>
          </cell>
          <cell r="D508" t="str">
            <v>肉/家禽</v>
          </cell>
          <cell r="E508">
            <v>1638</v>
          </cell>
        </row>
        <row r="509">
          <cell r="A509">
            <v>1996</v>
          </cell>
          <cell r="B509">
            <v>35125</v>
          </cell>
          <cell r="C509" t="str">
            <v>加拿大</v>
          </cell>
          <cell r="D509" t="str">
            <v>海洋食品</v>
          </cell>
          <cell r="E509">
            <v>1250</v>
          </cell>
        </row>
        <row r="510">
          <cell r="A510">
            <v>1996</v>
          </cell>
          <cell r="B510">
            <v>35125</v>
          </cell>
          <cell r="C510" t="str">
            <v>加拿大</v>
          </cell>
          <cell r="D510" t="str">
            <v>糖果</v>
          </cell>
          <cell r="E510">
            <v>400</v>
          </cell>
        </row>
        <row r="511">
          <cell r="A511">
            <v>1996</v>
          </cell>
          <cell r="B511">
            <v>35125</v>
          </cell>
          <cell r="C511" t="str">
            <v>加拿大</v>
          </cell>
          <cell r="D511" t="str">
            <v>乳制品</v>
          </cell>
          <cell r="E511">
            <v>87.5</v>
          </cell>
        </row>
        <row r="512">
          <cell r="A512">
            <v>1996</v>
          </cell>
          <cell r="B512">
            <v>35125</v>
          </cell>
          <cell r="C512" t="str">
            <v>加拿大</v>
          </cell>
          <cell r="D512" t="str">
            <v>糖果</v>
          </cell>
          <cell r="E512">
            <v>147.9</v>
          </cell>
        </row>
        <row r="513">
          <cell r="A513">
            <v>1996</v>
          </cell>
          <cell r="B513">
            <v>35125</v>
          </cell>
          <cell r="C513" t="str">
            <v>美国</v>
          </cell>
          <cell r="D513" t="str">
            <v>乳制品</v>
          </cell>
          <cell r="E513">
            <v>525</v>
          </cell>
        </row>
        <row r="514">
          <cell r="A514">
            <v>1996</v>
          </cell>
          <cell r="B514">
            <v>35125</v>
          </cell>
          <cell r="C514" t="str">
            <v>美国</v>
          </cell>
          <cell r="D514" t="str">
            <v>面食/谷类</v>
          </cell>
          <cell r="E514">
            <v>56</v>
          </cell>
        </row>
        <row r="515">
          <cell r="A515">
            <v>1996</v>
          </cell>
          <cell r="B515">
            <v>35128</v>
          </cell>
          <cell r="C515" t="str">
            <v>美国</v>
          </cell>
          <cell r="D515" t="str">
            <v>饮料</v>
          </cell>
          <cell r="E515">
            <v>15019.499988220632</v>
          </cell>
        </row>
        <row r="516">
          <cell r="A516">
            <v>1996</v>
          </cell>
          <cell r="B516">
            <v>35128</v>
          </cell>
          <cell r="C516" t="str">
            <v>美国</v>
          </cell>
          <cell r="D516" t="str">
            <v>饮料</v>
          </cell>
          <cell r="E516">
            <v>1367.9999989271164</v>
          </cell>
        </row>
        <row r="517">
          <cell r="A517">
            <v>1996</v>
          </cell>
          <cell r="B517">
            <v>35129</v>
          </cell>
          <cell r="C517" t="str">
            <v>加拿大</v>
          </cell>
          <cell r="D517" t="str">
            <v>肉/家禽</v>
          </cell>
          <cell r="E517">
            <v>98.4</v>
          </cell>
        </row>
        <row r="518">
          <cell r="A518">
            <v>1996</v>
          </cell>
          <cell r="B518">
            <v>35136</v>
          </cell>
          <cell r="C518" t="str">
            <v>美国</v>
          </cell>
          <cell r="D518" t="str">
            <v>糖果</v>
          </cell>
          <cell r="E518">
            <v>1538.9999987930059</v>
          </cell>
        </row>
        <row r="519">
          <cell r="A519">
            <v>1996</v>
          </cell>
          <cell r="B519">
            <v>35137</v>
          </cell>
          <cell r="C519" t="str">
            <v>加拿大</v>
          </cell>
          <cell r="D519" t="str">
            <v>面食/谷类</v>
          </cell>
          <cell r="E519">
            <v>350</v>
          </cell>
        </row>
        <row r="520">
          <cell r="A520">
            <v>1996</v>
          </cell>
          <cell r="B520">
            <v>35137</v>
          </cell>
          <cell r="C520" t="str">
            <v>加拿大</v>
          </cell>
          <cell r="D520" t="str">
            <v>糖果</v>
          </cell>
          <cell r="E520">
            <v>339.99999761581421</v>
          </cell>
        </row>
        <row r="521">
          <cell r="A521">
            <v>1996</v>
          </cell>
          <cell r="B521">
            <v>35137</v>
          </cell>
          <cell r="C521" t="str">
            <v>加拿大</v>
          </cell>
          <cell r="D521" t="str">
            <v>肉/家禽</v>
          </cell>
          <cell r="E521">
            <v>202.63999857902527</v>
          </cell>
        </row>
        <row r="522">
          <cell r="A522">
            <v>1996</v>
          </cell>
          <cell r="B522">
            <v>35138</v>
          </cell>
          <cell r="C522" t="str">
            <v>加拿大</v>
          </cell>
          <cell r="D522" t="str">
            <v>饮料</v>
          </cell>
          <cell r="E522">
            <v>36</v>
          </cell>
        </row>
        <row r="523">
          <cell r="A523">
            <v>1996</v>
          </cell>
          <cell r="B523">
            <v>35138</v>
          </cell>
          <cell r="C523" t="str">
            <v>加拿大</v>
          </cell>
          <cell r="D523" t="str">
            <v>糖果</v>
          </cell>
          <cell r="E523">
            <v>379.99999970197678</v>
          </cell>
        </row>
        <row r="524">
          <cell r="A524">
            <v>1996</v>
          </cell>
          <cell r="B524">
            <v>35138</v>
          </cell>
          <cell r="C524" t="str">
            <v>加拿大</v>
          </cell>
          <cell r="D524" t="str">
            <v>面食/谷类</v>
          </cell>
          <cell r="E524">
            <v>758.09999940544367</v>
          </cell>
        </row>
        <row r="525">
          <cell r="A525">
            <v>1996</v>
          </cell>
          <cell r="B525">
            <v>35138</v>
          </cell>
          <cell r="C525" t="str">
            <v>加拿大</v>
          </cell>
          <cell r="D525" t="str">
            <v>香料</v>
          </cell>
          <cell r="E525">
            <v>239.96999981179832</v>
          </cell>
        </row>
        <row r="526">
          <cell r="A526">
            <v>1996</v>
          </cell>
          <cell r="B526">
            <v>35142</v>
          </cell>
          <cell r="C526" t="str">
            <v>加拿大</v>
          </cell>
          <cell r="D526" t="str">
            <v>乳制品</v>
          </cell>
          <cell r="E526">
            <v>840</v>
          </cell>
        </row>
        <row r="527">
          <cell r="A527">
            <v>1996</v>
          </cell>
          <cell r="B527">
            <v>35142</v>
          </cell>
          <cell r="C527" t="str">
            <v>加拿大</v>
          </cell>
          <cell r="D527" t="str">
            <v>饮料</v>
          </cell>
          <cell r="E527">
            <v>10540</v>
          </cell>
        </row>
        <row r="528">
          <cell r="A528">
            <v>1996</v>
          </cell>
          <cell r="B528">
            <v>35143</v>
          </cell>
          <cell r="C528" t="str">
            <v>美国</v>
          </cell>
          <cell r="D528" t="str">
            <v>海洋食品</v>
          </cell>
          <cell r="E528">
            <v>368.93249971065671</v>
          </cell>
        </row>
        <row r="529">
          <cell r="A529">
            <v>1996</v>
          </cell>
          <cell r="B529">
            <v>35144</v>
          </cell>
          <cell r="C529" t="str">
            <v>美国</v>
          </cell>
          <cell r="D529" t="str">
            <v>香料</v>
          </cell>
          <cell r="E529">
            <v>1200</v>
          </cell>
        </row>
        <row r="530">
          <cell r="A530">
            <v>1996</v>
          </cell>
          <cell r="B530">
            <v>35144</v>
          </cell>
          <cell r="C530" t="str">
            <v>美国</v>
          </cell>
          <cell r="D530" t="str">
            <v>饮料</v>
          </cell>
          <cell r="E530">
            <v>45</v>
          </cell>
        </row>
        <row r="531">
          <cell r="A531">
            <v>1996</v>
          </cell>
          <cell r="B531">
            <v>35144</v>
          </cell>
          <cell r="C531" t="str">
            <v>美国</v>
          </cell>
          <cell r="D531" t="str">
            <v>肉/家禽</v>
          </cell>
          <cell r="E531">
            <v>2970.96</v>
          </cell>
        </row>
        <row r="532">
          <cell r="A532">
            <v>1996</v>
          </cell>
          <cell r="B532">
            <v>35144</v>
          </cell>
          <cell r="C532" t="str">
            <v>美国</v>
          </cell>
          <cell r="D532" t="str">
            <v>海洋食品</v>
          </cell>
          <cell r="E532">
            <v>906.15</v>
          </cell>
        </row>
        <row r="533">
          <cell r="A533">
            <v>1996</v>
          </cell>
          <cell r="B533">
            <v>35144</v>
          </cell>
          <cell r="C533" t="str">
            <v>美国</v>
          </cell>
          <cell r="D533" t="str">
            <v>海洋食品</v>
          </cell>
          <cell r="E533">
            <v>380</v>
          </cell>
        </row>
        <row r="534">
          <cell r="A534">
            <v>1996</v>
          </cell>
          <cell r="B534">
            <v>35144</v>
          </cell>
          <cell r="C534" t="str">
            <v>加拿大</v>
          </cell>
          <cell r="D534" t="str">
            <v>海洋食品</v>
          </cell>
          <cell r="E534">
            <v>159.59999987483025</v>
          </cell>
        </row>
        <row r="535">
          <cell r="A535">
            <v>1996</v>
          </cell>
          <cell r="B535">
            <v>35144</v>
          </cell>
          <cell r="C535" t="str">
            <v>加拿大</v>
          </cell>
          <cell r="D535" t="str">
            <v>乳制品</v>
          </cell>
          <cell r="E535">
            <v>1709.9999986588955</v>
          </cell>
        </row>
        <row r="536">
          <cell r="A536">
            <v>1996</v>
          </cell>
          <cell r="B536">
            <v>35144</v>
          </cell>
          <cell r="C536" t="str">
            <v>加拿大</v>
          </cell>
          <cell r="D536" t="str">
            <v>饮料</v>
          </cell>
          <cell r="E536">
            <v>883.499999307096</v>
          </cell>
        </row>
        <row r="537">
          <cell r="A537">
            <v>1996</v>
          </cell>
          <cell r="B537">
            <v>35150</v>
          </cell>
          <cell r="C537" t="str">
            <v>加拿大</v>
          </cell>
          <cell r="D537" t="str">
            <v>海洋食品</v>
          </cell>
          <cell r="E537">
            <v>198.75</v>
          </cell>
        </row>
        <row r="538">
          <cell r="A538">
            <v>1996</v>
          </cell>
          <cell r="B538">
            <v>35150</v>
          </cell>
          <cell r="C538" t="str">
            <v>加拿大</v>
          </cell>
          <cell r="D538" t="str">
            <v>糖果</v>
          </cell>
          <cell r="E538">
            <v>1725.5</v>
          </cell>
        </row>
        <row r="539">
          <cell r="A539">
            <v>1996</v>
          </cell>
          <cell r="B539">
            <v>35159</v>
          </cell>
          <cell r="C539" t="str">
            <v>美国</v>
          </cell>
          <cell r="D539" t="str">
            <v>糖果</v>
          </cell>
          <cell r="E539">
            <v>600</v>
          </cell>
        </row>
        <row r="540">
          <cell r="A540">
            <v>1996</v>
          </cell>
          <cell r="B540">
            <v>35159</v>
          </cell>
          <cell r="C540" t="str">
            <v>美国</v>
          </cell>
          <cell r="D540" t="str">
            <v>饮料</v>
          </cell>
          <cell r="E540">
            <v>379.75</v>
          </cell>
        </row>
        <row r="541">
          <cell r="A541">
            <v>1996</v>
          </cell>
          <cell r="B541">
            <v>35159</v>
          </cell>
          <cell r="C541" t="str">
            <v>美国</v>
          </cell>
          <cell r="D541" t="str">
            <v>香料</v>
          </cell>
          <cell r="E541">
            <v>195</v>
          </cell>
        </row>
        <row r="542">
          <cell r="A542">
            <v>1996</v>
          </cell>
          <cell r="B542">
            <v>35163</v>
          </cell>
          <cell r="C542" t="str">
            <v>美国</v>
          </cell>
          <cell r="D542" t="str">
            <v>香料</v>
          </cell>
          <cell r="E542">
            <v>500</v>
          </cell>
        </row>
        <row r="543">
          <cell r="A543">
            <v>1996</v>
          </cell>
          <cell r="B543">
            <v>35163</v>
          </cell>
          <cell r="C543" t="str">
            <v>加拿大</v>
          </cell>
          <cell r="D543" t="str">
            <v>海洋食品</v>
          </cell>
          <cell r="E543">
            <v>455.99999830126762</v>
          </cell>
        </row>
        <row r="544">
          <cell r="A544">
            <v>1996</v>
          </cell>
          <cell r="B544">
            <v>35164</v>
          </cell>
          <cell r="C544" t="str">
            <v>美国</v>
          </cell>
          <cell r="D544" t="str">
            <v>海洋食品</v>
          </cell>
          <cell r="E544">
            <v>90</v>
          </cell>
        </row>
        <row r="545">
          <cell r="A545">
            <v>1996</v>
          </cell>
          <cell r="B545">
            <v>35164</v>
          </cell>
          <cell r="C545" t="str">
            <v>美国</v>
          </cell>
          <cell r="D545" t="str">
            <v>饮料</v>
          </cell>
          <cell r="E545">
            <v>828</v>
          </cell>
        </row>
        <row r="546">
          <cell r="A546">
            <v>1996</v>
          </cell>
          <cell r="B546">
            <v>35164</v>
          </cell>
          <cell r="C546" t="str">
            <v>美国</v>
          </cell>
          <cell r="D546" t="str">
            <v>乳制品</v>
          </cell>
          <cell r="E546">
            <v>1249.5</v>
          </cell>
        </row>
        <row r="547">
          <cell r="A547">
            <v>1996</v>
          </cell>
          <cell r="B547">
            <v>35164</v>
          </cell>
          <cell r="C547" t="str">
            <v>美国</v>
          </cell>
          <cell r="D547" t="str">
            <v>乳制品</v>
          </cell>
          <cell r="E547">
            <v>564.375</v>
          </cell>
        </row>
        <row r="548">
          <cell r="A548">
            <v>1996</v>
          </cell>
          <cell r="B548">
            <v>35165</v>
          </cell>
          <cell r="C548" t="str">
            <v>加拿大</v>
          </cell>
          <cell r="D548" t="str">
            <v>乳制品</v>
          </cell>
          <cell r="E548">
            <v>412.5</v>
          </cell>
        </row>
        <row r="549">
          <cell r="A549">
            <v>1996</v>
          </cell>
          <cell r="B549">
            <v>35165</v>
          </cell>
          <cell r="C549" t="str">
            <v>加拿大</v>
          </cell>
          <cell r="D549" t="str">
            <v>糖果</v>
          </cell>
          <cell r="E549">
            <v>1109.25</v>
          </cell>
        </row>
        <row r="550">
          <cell r="A550">
            <v>1996</v>
          </cell>
          <cell r="B550">
            <v>35165</v>
          </cell>
          <cell r="C550" t="str">
            <v>加拿大</v>
          </cell>
          <cell r="D550" t="str">
            <v>糖果</v>
          </cell>
          <cell r="E550">
            <v>750</v>
          </cell>
        </row>
        <row r="551">
          <cell r="A551">
            <v>1996</v>
          </cell>
          <cell r="B551">
            <v>35165</v>
          </cell>
          <cell r="C551" t="str">
            <v>加拿大</v>
          </cell>
          <cell r="D551" t="str">
            <v>乳制品</v>
          </cell>
          <cell r="E551">
            <v>1740</v>
          </cell>
        </row>
        <row r="552">
          <cell r="A552">
            <v>1996</v>
          </cell>
          <cell r="B552">
            <v>35166</v>
          </cell>
          <cell r="C552" t="str">
            <v>美国</v>
          </cell>
          <cell r="D552" t="str">
            <v>海洋食品</v>
          </cell>
          <cell r="E552">
            <v>120</v>
          </cell>
        </row>
        <row r="553">
          <cell r="A553">
            <v>1996</v>
          </cell>
          <cell r="B553">
            <v>35166</v>
          </cell>
          <cell r="C553" t="str">
            <v>美国</v>
          </cell>
          <cell r="D553" t="str">
            <v>乳制品</v>
          </cell>
          <cell r="E553">
            <v>125</v>
          </cell>
        </row>
        <row r="554">
          <cell r="A554">
            <v>1996</v>
          </cell>
          <cell r="B554">
            <v>35170</v>
          </cell>
          <cell r="C554" t="str">
            <v>美国</v>
          </cell>
          <cell r="D554" t="str">
            <v>香料</v>
          </cell>
          <cell r="E554">
            <v>379.99999970197678</v>
          </cell>
        </row>
        <row r="555">
          <cell r="A555">
            <v>1996</v>
          </cell>
          <cell r="B555">
            <v>35170</v>
          </cell>
          <cell r="C555" t="str">
            <v>美国</v>
          </cell>
          <cell r="D555" t="str">
            <v>农产品</v>
          </cell>
          <cell r="E555">
            <v>91.2</v>
          </cell>
        </row>
        <row r="556">
          <cell r="A556">
            <v>1996</v>
          </cell>
          <cell r="B556">
            <v>35171</v>
          </cell>
          <cell r="C556" t="str">
            <v>美国</v>
          </cell>
          <cell r="D556" t="str">
            <v>糖果</v>
          </cell>
          <cell r="E556">
            <v>120</v>
          </cell>
        </row>
        <row r="557">
          <cell r="A557">
            <v>1996</v>
          </cell>
          <cell r="B557">
            <v>35171</v>
          </cell>
          <cell r="C557" t="str">
            <v>美国</v>
          </cell>
          <cell r="D557" t="str">
            <v>糖果</v>
          </cell>
          <cell r="E557">
            <v>133</v>
          </cell>
        </row>
        <row r="558">
          <cell r="A558">
            <v>1996</v>
          </cell>
          <cell r="B558">
            <v>35171</v>
          </cell>
          <cell r="C558" t="str">
            <v>美国</v>
          </cell>
          <cell r="D558" t="str">
            <v>农产品</v>
          </cell>
          <cell r="E558">
            <v>424</v>
          </cell>
        </row>
        <row r="559">
          <cell r="A559">
            <v>1996</v>
          </cell>
          <cell r="B559">
            <v>35173</v>
          </cell>
          <cell r="C559" t="str">
            <v>美国</v>
          </cell>
          <cell r="D559" t="str">
            <v>农产品</v>
          </cell>
          <cell r="E559">
            <v>1350</v>
          </cell>
        </row>
        <row r="560">
          <cell r="A560">
            <v>1996</v>
          </cell>
          <cell r="B560">
            <v>35173</v>
          </cell>
          <cell r="C560" t="str">
            <v>美国</v>
          </cell>
          <cell r="D560" t="str">
            <v>海洋食品</v>
          </cell>
          <cell r="E560">
            <v>462</v>
          </cell>
        </row>
        <row r="561">
          <cell r="A561">
            <v>1996</v>
          </cell>
          <cell r="B561">
            <v>35173</v>
          </cell>
          <cell r="C561" t="str">
            <v>美国</v>
          </cell>
          <cell r="D561" t="str">
            <v>肉/家禽</v>
          </cell>
          <cell r="E561">
            <v>656</v>
          </cell>
        </row>
        <row r="562">
          <cell r="A562">
            <v>1996</v>
          </cell>
          <cell r="B562">
            <v>35173</v>
          </cell>
          <cell r="C562" t="str">
            <v>美国</v>
          </cell>
          <cell r="D562" t="str">
            <v>乳制品</v>
          </cell>
          <cell r="E562">
            <v>324</v>
          </cell>
        </row>
        <row r="563">
          <cell r="A563">
            <v>1996</v>
          </cell>
          <cell r="B563">
            <v>35173</v>
          </cell>
          <cell r="C563" t="str">
            <v>美国</v>
          </cell>
          <cell r="D563" t="str">
            <v>饮料</v>
          </cell>
          <cell r="E563">
            <v>792</v>
          </cell>
        </row>
        <row r="564">
          <cell r="A564">
            <v>1996</v>
          </cell>
          <cell r="B564">
            <v>35174</v>
          </cell>
          <cell r="C564" t="str">
            <v>加拿大</v>
          </cell>
          <cell r="D564" t="str">
            <v>农产品</v>
          </cell>
          <cell r="E564">
            <v>848</v>
          </cell>
        </row>
        <row r="565">
          <cell r="A565">
            <v>1996</v>
          </cell>
          <cell r="B565">
            <v>35177</v>
          </cell>
          <cell r="C565" t="str">
            <v>美国</v>
          </cell>
          <cell r="D565" t="str">
            <v>糖果</v>
          </cell>
          <cell r="E565">
            <v>110.4</v>
          </cell>
        </row>
        <row r="566">
          <cell r="A566">
            <v>1996</v>
          </cell>
          <cell r="B566">
            <v>35177</v>
          </cell>
          <cell r="C566" t="str">
            <v>美国</v>
          </cell>
          <cell r="D566" t="str">
            <v>糖果</v>
          </cell>
          <cell r="E566">
            <v>800</v>
          </cell>
        </row>
        <row r="567">
          <cell r="A567">
            <v>1996</v>
          </cell>
          <cell r="B567">
            <v>35179</v>
          </cell>
          <cell r="C567" t="str">
            <v>加拿大</v>
          </cell>
          <cell r="D567" t="str">
            <v>香料</v>
          </cell>
          <cell r="E567">
            <v>439</v>
          </cell>
        </row>
        <row r="568">
          <cell r="A568">
            <v>1996</v>
          </cell>
          <cell r="B568">
            <v>35181</v>
          </cell>
          <cell r="C568" t="str">
            <v>加拿大</v>
          </cell>
          <cell r="D568" t="str">
            <v>海洋食品</v>
          </cell>
          <cell r="E568">
            <v>428.3999969959259</v>
          </cell>
        </row>
        <row r="569">
          <cell r="A569">
            <v>1996</v>
          </cell>
          <cell r="B569">
            <v>35181</v>
          </cell>
          <cell r="C569" t="str">
            <v>加拿大</v>
          </cell>
          <cell r="D569" t="str">
            <v>面食/谷类</v>
          </cell>
          <cell r="E569">
            <v>292.5</v>
          </cell>
        </row>
        <row r="570">
          <cell r="A570">
            <v>1996</v>
          </cell>
          <cell r="B570">
            <v>35184</v>
          </cell>
          <cell r="C570" t="str">
            <v>加拿大</v>
          </cell>
          <cell r="D570" t="str">
            <v>糖果</v>
          </cell>
          <cell r="E570">
            <v>959.75</v>
          </cell>
        </row>
        <row r="571">
          <cell r="A571">
            <v>1996</v>
          </cell>
          <cell r="B571">
            <v>35184</v>
          </cell>
          <cell r="C571" t="str">
            <v>加拿大</v>
          </cell>
          <cell r="D571" t="str">
            <v>饮料</v>
          </cell>
          <cell r="E571">
            <v>90</v>
          </cell>
        </row>
        <row r="572">
          <cell r="A572">
            <v>1996</v>
          </cell>
          <cell r="B572">
            <v>35184</v>
          </cell>
          <cell r="C572" t="str">
            <v>加拿大</v>
          </cell>
          <cell r="D572" t="str">
            <v>海洋食品</v>
          </cell>
          <cell r="E572">
            <v>760</v>
          </cell>
        </row>
        <row r="573">
          <cell r="A573">
            <v>1996</v>
          </cell>
          <cell r="B573">
            <v>35185</v>
          </cell>
          <cell r="C573" t="str">
            <v>加拿大</v>
          </cell>
          <cell r="D573" t="str">
            <v>农产品</v>
          </cell>
          <cell r="E573">
            <v>1800</v>
          </cell>
        </row>
        <row r="574">
          <cell r="A574">
            <v>1996</v>
          </cell>
          <cell r="B574">
            <v>35185</v>
          </cell>
          <cell r="C574" t="str">
            <v>加拿大</v>
          </cell>
          <cell r="D574" t="str">
            <v>糖果</v>
          </cell>
          <cell r="E574">
            <v>1774.799997061491</v>
          </cell>
        </row>
        <row r="575">
          <cell r="A575">
            <v>1996</v>
          </cell>
          <cell r="B575">
            <v>35186</v>
          </cell>
          <cell r="C575" t="str">
            <v>美国</v>
          </cell>
          <cell r="D575" t="str">
            <v>饮料</v>
          </cell>
          <cell r="E575">
            <v>759.99999716877937</v>
          </cell>
        </row>
        <row r="576">
          <cell r="A576">
            <v>1996</v>
          </cell>
          <cell r="B576">
            <v>35186</v>
          </cell>
          <cell r="C576" t="str">
            <v>美国</v>
          </cell>
          <cell r="D576" t="str">
            <v>饮料</v>
          </cell>
          <cell r="E576">
            <v>239.99999910593033</v>
          </cell>
        </row>
        <row r="577">
          <cell r="A577">
            <v>1996</v>
          </cell>
          <cell r="B577">
            <v>35186</v>
          </cell>
          <cell r="C577" t="str">
            <v>美国</v>
          </cell>
          <cell r="D577" t="str">
            <v>饮料</v>
          </cell>
          <cell r="E577">
            <v>1295.9999951720238</v>
          </cell>
        </row>
        <row r="578">
          <cell r="A578">
            <v>1996</v>
          </cell>
          <cell r="B578">
            <v>35186</v>
          </cell>
          <cell r="C578" t="str">
            <v>加拿大</v>
          </cell>
          <cell r="D578" t="str">
            <v>乳制品</v>
          </cell>
          <cell r="E578">
            <v>69.599999999999994</v>
          </cell>
        </row>
        <row r="579">
          <cell r="A579">
            <v>1996</v>
          </cell>
          <cell r="B579">
            <v>35187</v>
          </cell>
          <cell r="C579" t="str">
            <v>美国</v>
          </cell>
          <cell r="D579" t="str">
            <v>面食/谷类</v>
          </cell>
          <cell r="E579">
            <v>560</v>
          </cell>
        </row>
        <row r="580">
          <cell r="A580">
            <v>1996</v>
          </cell>
          <cell r="B580">
            <v>35188</v>
          </cell>
          <cell r="C580" t="str">
            <v>美国</v>
          </cell>
          <cell r="D580" t="str">
            <v>海洋食品</v>
          </cell>
          <cell r="E580">
            <v>183.34999985620379</v>
          </cell>
        </row>
        <row r="581">
          <cell r="A581">
            <v>1996</v>
          </cell>
          <cell r="B581">
            <v>35188</v>
          </cell>
          <cell r="C581" t="str">
            <v>美国</v>
          </cell>
          <cell r="D581" t="str">
            <v>农产品</v>
          </cell>
          <cell r="E581">
            <v>755.24999940767884</v>
          </cell>
        </row>
        <row r="582">
          <cell r="A582">
            <v>1996</v>
          </cell>
          <cell r="B582">
            <v>35188</v>
          </cell>
          <cell r="C582" t="str">
            <v>美国</v>
          </cell>
          <cell r="D582" t="str">
            <v>香料</v>
          </cell>
          <cell r="E582">
            <v>259.34999979659915</v>
          </cell>
        </row>
        <row r="583">
          <cell r="A583">
            <v>1996</v>
          </cell>
          <cell r="B583">
            <v>35191</v>
          </cell>
          <cell r="C583" t="str">
            <v>加拿大</v>
          </cell>
          <cell r="D583" t="str">
            <v>香料</v>
          </cell>
          <cell r="E583">
            <v>412.5</v>
          </cell>
        </row>
        <row r="584">
          <cell r="A584">
            <v>1996</v>
          </cell>
          <cell r="B584">
            <v>35191</v>
          </cell>
          <cell r="C584" t="str">
            <v>加拿大</v>
          </cell>
          <cell r="D584" t="str">
            <v>饮料</v>
          </cell>
          <cell r="E584">
            <v>101.25</v>
          </cell>
        </row>
        <row r="585">
          <cell r="A585">
            <v>1996</v>
          </cell>
          <cell r="B585">
            <v>35191</v>
          </cell>
          <cell r="C585" t="str">
            <v>加拿大</v>
          </cell>
          <cell r="D585" t="str">
            <v>香料</v>
          </cell>
          <cell r="E585">
            <v>390</v>
          </cell>
        </row>
        <row r="586">
          <cell r="A586">
            <v>1996</v>
          </cell>
          <cell r="B586">
            <v>35191</v>
          </cell>
          <cell r="C586" t="str">
            <v>加拿大</v>
          </cell>
          <cell r="D586" t="str">
            <v>海洋食品</v>
          </cell>
          <cell r="E586">
            <v>336</v>
          </cell>
        </row>
        <row r="587">
          <cell r="A587">
            <v>1996</v>
          </cell>
          <cell r="B587">
            <v>35191</v>
          </cell>
          <cell r="C587" t="str">
            <v>加拿大</v>
          </cell>
          <cell r="D587" t="str">
            <v>饮料</v>
          </cell>
          <cell r="E587">
            <v>229.49999839067459</v>
          </cell>
        </row>
        <row r="588">
          <cell r="A588">
            <v>1996</v>
          </cell>
          <cell r="B588">
            <v>35191</v>
          </cell>
          <cell r="C588" t="str">
            <v>加拿大</v>
          </cell>
          <cell r="D588" t="str">
            <v>面食/谷类</v>
          </cell>
          <cell r="E588">
            <v>285.59999799728394</v>
          </cell>
        </row>
        <row r="589">
          <cell r="A589">
            <v>1996</v>
          </cell>
          <cell r="B589">
            <v>35191</v>
          </cell>
          <cell r="C589" t="str">
            <v>加拿大</v>
          </cell>
          <cell r="D589" t="str">
            <v>肉/家禽</v>
          </cell>
          <cell r="E589">
            <v>960</v>
          </cell>
        </row>
        <row r="590">
          <cell r="A590">
            <v>1996</v>
          </cell>
          <cell r="B590">
            <v>35191</v>
          </cell>
          <cell r="C590" t="str">
            <v>加拿大</v>
          </cell>
          <cell r="D590" t="str">
            <v>饮料</v>
          </cell>
          <cell r="E590">
            <v>72</v>
          </cell>
        </row>
        <row r="591">
          <cell r="A591">
            <v>1996</v>
          </cell>
          <cell r="B591">
            <v>35191</v>
          </cell>
          <cell r="C591" t="str">
            <v>加拿大</v>
          </cell>
          <cell r="D591" t="str">
            <v>海洋食品</v>
          </cell>
          <cell r="E591">
            <v>184</v>
          </cell>
        </row>
        <row r="592">
          <cell r="A592">
            <v>1996</v>
          </cell>
          <cell r="B592">
            <v>35191</v>
          </cell>
          <cell r="C592" t="str">
            <v>加拿大</v>
          </cell>
          <cell r="D592" t="str">
            <v>面食/谷类</v>
          </cell>
          <cell r="E592">
            <v>70</v>
          </cell>
        </row>
        <row r="593">
          <cell r="A593">
            <v>1996</v>
          </cell>
          <cell r="B593">
            <v>35192</v>
          </cell>
          <cell r="C593" t="str">
            <v>加拿大</v>
          </cell>
          <cell r="D593" t="str">
            <v>饮料</v>
          </cell>
          <cell r="E593">
            <v>144</v>
          </cell>
        </row>
        <row r="594">
          <cell r="A594">
            <v>1996</v>
          </cell>
          <cell r="B594">
            <v>35192</v>
          </cell>
          <cell r="C594" t="str">
            <v>加拿大</v>
          </cell>
          <cell r="D594" t="str">
            <v>肉/家禽</v>
          </cell>
          <cell r="E594">
            <v>185.685</v>
          </cell>
        </row>
        <row r="595">
          <cell r="A595">
            <v>1996</v>
          </cell>
          <cell r="B595">
            <v>35194</v>
          </cell>
          <cell r="C595" t="str">
            <v>美国</v>
          </cell>
          <cell r="D595" t="str">
            <v>糖果</v>
          </cell>
          <cell r="E595">
            <v>436.99999965727329</v>
          </cell>
        </row>
        <row r="596">
          <cell r="A596">
            <v>1996</v>
          </cell>
          <cell r="B596">
            <v>35194</v>
          </cell>
          <cell r="C596" t="str">
            <v>美国</v>
          </cell>
          <cell r="D596" t="str">
            <v>乳制品</v>
          </cell>
          <cell r="E596">
            <v>1162.7999990880489</v>
          </cell>
        </row>
        <row r="597">
          <cell r="A597">
            <v>1996</v>
          </cell>
          <cell r="B597">
            <v>35194</v>
          </cell>
          <cell r="C597" t="str">
            <v>美国</v>
          </cell>
          <cell r="D597" t="str">
            <v>乳制品</v>
          </cell>
          <cell r="E597">
            <v>1225.4999990388751</v>
          </cell>
        </row>
        <row r="598">
          <cell r="A598">
            <v>1996</v>
          </cell>
          <cell r="B598">
            <v>35198</v>
          </cell>
          <cell r="C598" t="str">
            <v>加拿大</v>
          </cell>
          <cell r="D598" t="str">
            <v>乳制品</v>
          </cell>
          <cell r="E598">
            <v>760</v>
          </cell>
        </row>
        <row r="599">
          <cell r="A599">
            <v>1996</v>
          </cell>
          <cell r="B599">
            <v>35198</v>
          </cell>
          <cell r="C599" t="str">
            <v>加拿大</v>
          </cell>
          <cell r="D599" t="str">
            <v>海洋食品</v>
          </cell>
          <cell r="E599">
            <v>625</v>
          </cell>
        </row>
        <row r="600">
          <cell r="A600">
            <v>1996</v>
          </cell>
          <cell r="B600">
            <v>35198</v>
          </cell>
          <cell r="C600" t="str">
            <v>加拿大</v>
          </cell>
          <cell r="D600" t="str">
            <v>面食/谷类</v>
          </cell>
          <cell r="E600">
            <v>190</v>
          </cell>
        </row>
        <row r="601">
          <cell r="A601">
            <v>1996</v>
          </cell>
          <cell r="B601">
            <v>35199</v>
          </cell>
          <cell r="C601" t="str">
            <v>美国</v>
          </cell>
          <cell r="D601" t="str">
            <v>海洋食品</v>
          </cell>
          <cell r="E601">
            <v>632.39999556541443</v>
          </cell>
        </row>
        <row r="602">
          <cell r="A602">
            <v>1996</v>
          </cell>
          <cell r="B602">
            <v>35199</v>
          </cell>
          <cell r="C602" t="str">
            <v>美国</v>
          </cell>
          <cell r="D602" t="str">
            <v>饮料</v>
          </cell>
          <cell r="E602">
            <v>156.75</v>
          </cell>
        </row>
        <row r="603">
          <cell r="A603">
            <v>1996</v>
          </cell>
          <cell r="B603">
            <v>35199</v>
          </cell>
          <cell r="C603" t="str">
            <v>美国</v>
          </cell>
          <cell r="D603" t="str">
            <v>糖果</v>
          </cell>
          <cell r="E603">
            <v>1215</v>
          </cell>
        </row>
        <row r="604">
          <cell r="A604">
            <v>1996</v>
          </cell>
          <cell r="B604">
            <v>35199</v>
          </cell>
          <cell r="C604" t="str">
            <v>美国</v>
          </cell>
          <cell r="D604" t="str">
            <v>糖果</v>
          </cell>
          <cell r="E604">
            <v>1967.49</v>
          </cell>
        </row>
        <row r="605">
          <cell r="A605">
            <v>1996</v>
          </cell>
          <cell r="B605">
            <v>35199</v>
          </cell>
          <cell r="C605" t="str">
            <v>美国</v>
          </cell>
          <cell r="D605" t="str">
            <v>农产品</v>
          </cell>
          <cell r="E605">
            <v>1749</v>
          </cell>
        </row>
        <row r="606">
          <cell r="A606">
            <v>1996</v>
          </cell>
          <cell r="B606">
            <v>35199</v>
          </cell>
          <cell r="C606" t="str">
            <v>美国</v>
          </cell>
          <cell r="D606" t="str">
            <v>乳制品</v>
          </cell>
          <cell r="E606">
            <v>1218</v>
          </cell>
        </row>
        <row r="607">
          <cell r="A607">
            <v>1996</v>
          </cell>
          <cell r="B607">
            <v>35201</v>
          </cell>
          <cell r="C607" t="str">
            <v>美国</v>
          </cell>
          <cell r="D607" t="str">
            <v>肉/家禽</v>
          </cell>
          <cell r="E607">
            <v>840</v>
          </cell>
        </row>
        <row r="608">
          <cell r="A608">
            <v>1996</v>
          </cell>
          <cell r="B608">
            <v>35201</v>
          </cell>
          <cell r="C608" t="str">
            <v>美国</v>
          </cell>
          <cell r="D608" t="str">
            <v>乳制品</v>
          </cell>
          <cell r="E608">
            <v>1320</v>
          </cell>
        </row>
        <row r="609">
          <cell r="A609">
            <v>1996</v>
          </cell>
          <cell r="B609">
            <v>35202</v>
          </cell>
          <cell r="C609" t="str">
            <v>加拿大</v>
          </cell>
          <cell r="D609" t="str">
            <v>饮料</v>
          </cell>
          <cell r="E609">
            <v>1425</v>
          </cell>
        </row>
        <row r="610">
          <cell r="A610">
            <v>1996</v>
          </cell>
          <cell r="B610">
            <v>35202</v>
          </cell>
          <cell r="C610" t="str">
            <v>加拿大</v>
          </cell>
          <cell r="D610" t="str">
            <v>香料</v>
          </cell>
          <cell r="E610">
            <v>1494.5</v>
          </cell>
        </row>
        <row r="611">
          <cell r="A611">
            <v>1996</v>
          </cell>
          <cell r="B611">
            <v>35202</v>
          </cell>
          <cell r="C611" t="str">
            <v>加拿大</v>
          </cell>
          <cell r="D611" t="str">
            <v>肉/家禽</v>
          </cell>
          <cell r="E611">
            <v>5570.55</v>
          </cell>
        </row>
        <row r="612">
          <cell r="A612">
            <v>1996</v>
          </cell>
          <cell r="B612">
            <v>35202</v>
          </cell>
          <cell r="C612" t="str">
            <v>加拿大</v>
          </cell>
          <cell r="D612" t="str">
            <v>乳制品</v>
          </cell>
          <cell r="E612">
            <v>4125</v>
          </cell>
        </row>
        <row r="613">
          <cell r="A613">
            <v>1996</v>
          </cell>
          <cell r="B613">
            <v>35202</v>
          </cell>
          <cell r="C613" t="str">
            <v>加拿大</v>
          </cell>
          <cell r="D613" t="str">
            <v>饮料</v>
          </cell>
          <cell r="E613">
            <v>810</v>
          </cell>
        </row>
        <row r="614">
          <cell r="A614">
            <v>1996</v>
          </cell>
          <cell r="B614">
            <v>35202</v>
          </cell>
          <cell r="C614" t="str">
            <v>加拿大</v>
          </cell>
          <cell r="D614" t="str">
            <v>海洋食品</v>
          </cell>
          <cell r="E614">
            <v>480</v>
          </cell>
        </row>
        <row r="615">
          <cell r="A615">
            <v>1996</v>
          </cell>
          <cell r="B615">
            <v>35202</v>
          </cell>
          <cell r="C615" t="str">
            <v>加拿大</v>
          </cell>
          <cell r="D615" t="str">
            <v>饮料</v>
          </cell>
          <cell r="E615">
            <v>94.5</v>
          </cell>
        </row>
        <row r="616">
          <cell r="A616">
            <v>1996</v>
          </cell>
          <cell r="B616">
            <v>35202</v>
          </cell>
          <cell r="C616" t="str">
            <v>加拿大</v>
          </cell>
          <cell r="D616" t="str">
            <v>面食/谷类</v>
          </cell>
          <cell r="E616">
            <v>665</v>
          </cell>
        </row>
        <row r="617">
          <cell r="A617">
            <v>1996</v>
          </cell>
          <cell r="B617">
            <v>35202</v>
          </cell>
          <cell r="C617" t="str">
            <v>加拿大</v>
          </cell>
          <cell r="D617" t="str">
            <v>乳制品</v>
          </cell>
          <cell r="E617">
            <v>344</v>
          </cell>
        </row>
        <row r="618">
          <cell r="A618">
            <v>1996</v>
          </cell>
          <cell r="B618">
            <v>35202</v>
          </cell>
          <cell r="C618" t="str">
            <v>加拿大</v>
          </cell>
          <cell r="D618" t="str">
            <v>海洋食品</v>
          </cell>
          <cell r="E618">
            <v>665</v>
          </cell>
        </row>
        <row r="619">
          <cell r="A619">
            <v>1996</v>
          </cell>
          <cell r="B619">
            <v>35202</v>
          </cell>
          <cell r="C619" t="str">
            <v>加拿大</v>
          </cell>
          <cell r="D619" t="str">
            <v>饮料</v>
          </cell>
          <cell r="E619">
            <v>6587.5</v>
          </cell>
        </row>
        <row r="620">
          <cell r="A620">
            <v>1996</v>
          </cell>
          <cell r="B620">
            <v>35202</v>
          </cell>
          <cell r="C620" t="str">
            <v>加拿大</v>
          </cell>
          <cell r="D620" t="str">
            <v>乳制品</v>
          </cell>
          <cell r="E620">
            <v>1650</v>
          </cell>
        </row>
        <row r="621">
          <cell r="A621">
            <v>1996</v>
          </cell>
          <cell r="B621">
            <v>35205</v>
          </cell>
          <cell r="C621" t="str">
            <v>加拿大</v>
          </cell>
          <cell r="D621" t="str">
            <v>糖果</v>
          </cell>
          <cell r="E621">
            <v>134.99999977648258</v>
          </cell>
        </row>
        <row r="622">
          <cell r="A622">
            <v>1996</v>
          </cell>
          <cell r="B622">
            <v>35205</v>
          </cell>
          <cell r="C622" t="str">
            <v>加拿大</v>
          </cell>
          <cell r="D622" t="str">
            <v>香料</v>
          </cell>
          <cell r="E622">
            <v>233.4</v>
          </cell>
        </row>
        <row r="623">
          <cell r="A623">
            <v>1996</v>
          </cell>
          <cell r="B623">
            <v>35205</v>
          </cell>
          <cell r="C623" t="str">
            <v>加拿大</v>
          </cell>
          <cell r="D623" t="str">
            <v>香料</v>
          </cell>
          <cell r="E623">
            <v>171</v>
          </cell>
        </row>
        <row r="624">
          <cell r="A624">
            <v>1996</v>
          </cell>
          <cell r="B624">
            <v>35205</v>
          </cell>
          <cell r="C624" t="str">
            <v>美国</v>
          </cell>
          <cell r="D624" t="str">
            <v>海洋食品</v>
          </cell>
          <cell r="E624">
            <v>42</v>
          </cell>
        </row>
        <row r="625">
          <cell r="A625">
            <v>1996</v>
          </cell>
          <cell r="B625">
            <v>35205</v>
          </cell>
          <cell r="C625" t="str">
            <v>美国</v>
          </cell>
          <cell r="D625" t="str">
            <v>乳制品</v>
          </cell>
          <cell r="E625">
            <v>1650</v>
          </cell>
        </row>
        <row r="626">
          <cell r="A626">
            <v>1996</v>
          </cell>
          <cell r="B626">
            <v>35207</v>
          </cell>
          <cell r="C626" t="str">
            <v>加拿大</v>
          </cell>
          <cell r="D626" t="str">
            <v>糖果</v>
          </cell>
          <cell r="E626">
            <v>200</v>
          </cell>
        </row>
        <row r="627">
          <cell r="A627">
            <v>1996</v>
          </cell>
          <cell r="B627">
            <v>35208</v>
          </cell>
          <cell r="C627" t="str">
            <v>美国</v>
          </cell>
          <cell r="D627" t="str">
            <v>乳制品</v>
          </cell>
          <cell r="E627">
            <v>721.99999943375587</v>
          </cell>
        </row>
        <row r="628">
          <cell r="A628">
            <v>1996</v>
          </cell>
          <cell r="B628">
            <v>35208</v>
          </cell>
          <cell r="C628" t="str">
            <v>美国</v>
          </cell>
          <cell r="D628" t="str">
            <v>乳制品</v>
          </cell>
          <cell r="E628">
            <v>455.99999964237213</v>
          </cell>
        </row>
        <row r="629">
          <cell r="A629">
            <v>1996</v>
          </cell>
          <cell r="B629">
            <v>35208</v>
          </cell>
          <cell r="C629" t="str">
            <v>美国</v>
          </cell>
          <cell r="D629" t="str">
            <v>饮料</v>
          </cell>
          <cell r="E629">
            <v>307.79999975860119</v>
          </cell>
        </row>
        <row r="630">
          <cell r="A630">
            <v>1996</v>
          </cell>
          <cell r="B630">
            <v>35214</v>
          </cell>
          <cell r="C630" t="str">
            <v>美国</v>
          </cell>
          <cell r="D630" t="str">
            <v>糖果</v>
          </cell>
          <cell r="E630">
            <v>30</v>
          </cell>
        </row>
        <row r="631">
          <cell r="A631">
            <v>1996</v>
          </cell>
          <cell r="B631">
            <v>35214</v>
          </cell>
          <cell r="C631" t="str">
            <v>美国</v>
          </cell>
          <cell r="D631" t="str">
            <v>乳制品</v>
          </cell>
          <cell r="E631">
            <v>714</v>
          </cell>
        </row>
        <row r="632">
          <cell r="A632">
            <v>1996</v>
          </cell>
          <cell r="B632">
            <v>35214</v>
          </cell>
          <cell r="C632" t="str">
            <v>美国</v>
          </cell>
          <cell r="D632" t="str">
            <v>香料</v>
          </cell>
          <cell r="E632">
            <v>114</v>
          </cell>
        </row>
        <row r="633">
          <cell r="A633">
            <v>1996</v>
          </cell>
          <cell r="B633">
            <v>35215</v>
          </cell>
          <cell r="C633" t="str">
            <v>加拿大</v>
          </cell>
          <cell r="D633" t="str">
            <v>乳制品</v>
          </cell>
          <cell r="E633">
            <v>510</v>
          </cell>
        </row>
        <row r="634">
          <cell r="A634">
            <v>1996</v>
          </cell>
          <cell r="B634">
            <v>35216</v>
          </cell>
          <cell r="C634" t="str">
            <v>加拿大</v>
          </cell>
          <cell r="D634" t="str">
            <v>肉/家禽</v>
          </cell>
          <cell r="E634">
            <v>2702.6999955251813</v>
          </cell>
        </row>
        <row r="635">
          <cell r="A635">
            <v>1996</v>
          </cell>
          <cell r="B635">
            <v>35216</v>
          </cell>
          <cell r="C635" t="str">
            <v>加拿大</v>
          </cell>
          <cell r="D635" t="str">
            <v>海洋食品</v>
          </cell>
          <cell r="E635">
            <v>115.8</v>
          </cell>
        </row>
        <row r="636">
          <cell r="A636">
            <v>1996</v>
          </cell>
          <cell r="B636">
            <v>35216</v>
          </cell>
          <cell r="C636" t="str">
            <v>加拿大</v>
          </cell>
          <cell r="D636" t="str">
            <v>肉/家禽</v>
          </cell>
          <cell r="E636">
            <v>737.99999877810478</v>
          </cell>
        </row>
        <row r="637">
          <cell r="A637">
            <v>1996</v>
          </cell>
          <cell r="B637">
            <v>35216</v>
          </cell>
          <cell r="C637" t="str">
            <v>加拿大</v>
          </cell>
          <cell r="D637" t="str">
            <v>肉/家禽</v>
          </cell>
          <cell r="E637">
            <v>86.399999856948853</v>
          </cell>
        </row>
        <row r="638">
          <cell r="A638">
            <v>1996</v>
          </cell>
          <cell r="B638">
            <v>35216</v>
          </cell>
          <cell r="C638" t="str">
            <v>加拿大</v>
          </cell>
          <cell r="D638" t="str">
            <v>糖果</v>
          </cell>
          <cell r="E638">
            <v>687.5</v>
          </cell>
        </row>
        <row r="639">
          <cell r="A639">
            <v>1996</v>
          </cell>
          <cell r="B639">
            <v>35216</v>
          </cell>
          <cell r="C639" t="str">
            <v>加拿大</v>
          </cell>
          <cell r="D639" t="str">
            <v>糖果</v>
          </cell>
          <cell r="E639">
            <v>52.35</v>
          </cell>
        </row>
        <row r="640">
          <cell r="A640">
            <v>1996</v>
          </cell>
          <cell r="B640">
            <v>35216</v>
          </cell>
          <cell r="C640" t="str">
            <v>加拿大</v>
          </cell>
          <cell r="D640" t="str">
            <v>糖果</v>
          </cell>
          <cell r="E640">
            <v>386.4</v>
          </cell>
        </row>
        <row r="641">
          <cell r="A641">
            <v>1996</v>
          </cell>
          <cell r="B641">
            <v>35216</v>
          </cell>
          <cell r="C641" t="str">
            <v>加拿大</v>
          </cell>
          <cell r="D641" t="str">
            <v>饮料</v>
          </cell>
          <cell r="E641">
            <v>490</v>
          </cell>
        </row>
        <row r="642">
          <cell r="A642">
            <v>1996</v>
          </cell>
          <cell r="B642">
            <v>35219</v>
          </cell>
          <cell r="C642" t="str">
            <v>美国</v>
          </cell>
          <cell r="D642" t="str">
            <v>海洋食品</v>
          </cell>
          <cell r="E642">
            <v>86.85</v>
          </cell>
        </row>
        <row r="643">
          <cell r="A643">
            <v>1996</v>
          </cell>
          <cell r="B643">
            <v>35220</v>
          </cell>
          <cell r="C643" t="str">
            <v>美国</v>
          </cell>
          <cell r="D643" t="str">
            <v>饮料</v>
          </cell>
          <cell r="E643">
            <v>611.99999570846558</v>
          </cell>
        </row>
        <row r="644">
          <cell r="A644">
            <v>1996</v>
          </cell>
          <cell r="B644">
            <v>35220</v>
          </cell>
          <cell r="C644" t="str">
            <v>美国</v>
          </cell>
          <cell r="D644" t="str">
            <v>饮料</v>
          </cell>
          <cell r="E644">
            <v>322.9999977350235</v>
          </cell>
        </row>
        <row r="645">
          <cell r="A645">
            <v>1996</v>
          </cell>
          <cell r="B645">
            <v>35220</v>
          </cell>
          <cell r="C645" t="str">
            <v>美国</v>
          </cell>
          <cell r="D645" t="str">
            <v>糖果</v>
          </cell>
          <cell r="E645">
            <v>444.97499687969685</v>
          </cell>
        </row>
        <row r="646">
          <cell r="A646">
            <v>1996</v>
          </cell>
          <cell r="B646">
            <v>35220</v>
          </cell>
          <cell r="C646" t="str">
            <v>美国</v>
          </cell>
          <cell r="D646" t="str">
            <v>乳制品</v>
          </cell>
          <cell r="E646">
            <v>250</v>
          </cell>
        </row>
        <row r="647">
          <cell r="A647">
            <v>1996</v>
          </cell>
          <cell r="B647">
            <v>35221</v>
          </cell>
          <cell r="C647" t="str">
            <v>加拿大</v>
          </cell>
          <cell r="D647" t="str">
            <v>饮料</v>
          </cell>
          <cell r="E647">
            <v>364.7999986410141</v>
          </cell>
        </row>
        <row r="648">
          <cell r="A648">
            <v>1996</v>
          </cell>
          <cell r="B648">
            <v>35221</v>
          </cell>
          <cell r="C648" t="str">
            <v>加拿大</v>
          </cell>
          <cell r="D648" t="str">
            <v>香料</v>
          </cell>
          <cell r="E648">
            <v>40</v>
          </cell>
        </row>
        <row r="649">
          <cell r="A649">
            <v>1996</v>
          </cell>
          <cell r="B649">
            <v>35221</v>
          </cell>
          <cell r="C649" t="str">
            <v>加拿大</v>
          </cell>
          <cell r="D649" t="str">
            <v>香料</v>
          </cell>
          <cell r="E649">
            <v>22</v>
          </cell>
        </row>
        <row r="650">
          <cell r="A650">
            <v>1996</v>
          </cell>
          <cell r="B650">
            <v>35221</v>
          </cell>
          <cell r="C650" t="str">
            <v>加拿大</v>
          </cell>
          <cell r="D650" t="str">
            <v>香料</v>
          </cell>
          <cell r="E650">
            <v>24.500000011175871</v>
          </cell>
        </row>
        <row r="651">
          <cell r="A651">
            <v>1996</v>
          </cell>
          <cell r="B651">
            <v>35221</v>
          </cell>
          <cell r="C651" t="str">
            <v>加拿大</v>
          </cell>
          <cell r="D651" t="str">
            <v>农产品</v>
          </cell>
          <cell r="E651">
            <v>28.499999977648258</v>
          </cell>
        </row>
        <row r="652">
          <cell r="A652">
            <v>1996</v>
          </cell>
          <cell r="B652">
            <v>35221</v>
          </cell>
          <cell r="C652" t="str">
            <v>加拿大</v>
          </cell>
          <cell r="D652" t="str">
            <v>香料</v>
          </cell>
          <cell r="E652">
            <v>71.99999988079071</v>
          </cell>
        </row>
        <row r="653">
          <cell r="A653">
            <v>1996</v>
          </cell>
          <cell r="B653">
            <v>35221</v>
          </cell>
          <cell r="C653" t="str">
            <v>加拿大</v>
          </cell>
          <cell r="D653" t="str">
            <v>海洋食品</v>
          </cell>
          <cell r="E653">
            <v>31</v>
          </cell>
        </row>
        <row r="654">
          <cell r="A654">
            <v>1996</v>
          </cell>
          <cell r="B654">
            <v>35221</v>
          </cell>
          <cell r="C654" t="str">
            <v>加拿大</v>
          </cell>
          <cell r="D654" t="str">
            <v>乳制品</v>
          </cell>
          <cell r="E654">
            <v>72.199999943375587</v>
          </cell>
        </row>
        <row r="655">
          <cell r="A655">
            <v>1996</v>
          </cell>
          <cell r="B655">
            <v>35221</v>
          </cell>
          <cell r="C655" t="str">
            <v>加拿大</v>
          </cell>
          <cell r="D655" t="str">
            <v>海洋食品</v>
          </cell>
          <cell r="E655">
            <v>24</v>
          </cell>
        </row>
        <row r="656">
          <cell r="A656">
            <v>1996</v>
          </cell>
          <cell r="B656">
            <v>35221</v>
          </cell>
          <cell r="C656" t="str">
            <v>加拿大</v>
          </cell>
          <cell r="D656" t="str">
            <v>农产品</v>
          </cell>
          <cell r="E656">
            <v>22.55250001559034</v>
          </cell>
        </row>
        <row r="657">
          <cell r="A657">
            <v>1996</v>
          </cell>
          <cell r="B657">
            <v>35221</v>
          </cell>
          <cell r="C657" t="str">
            <v>加拿大</v>
          </cell>
          <cell r="D657" t="str">
            <v>糖果</v>
          </cell>
          <cell r="E657">
            <v>33.853000023402274</v>
          </cell>
        </row>
        <row r="658">
          <cell r="A658">
            <v>1996</v>
          </cell>
          <cell r="B658">
            <v>35221</v>
          </cell>
          <cell r="C658" t="str">
            <v>加拿大</v>
          </cell>
          <cell r="D658" t="str">
            <v>糖果</v>
          </cell>
          <cell r="E658">
            <v>77.760000072419643</v>
          </cell>
        </row>
        <row r="659">
          <cell r="A659">
            <v>1996</v>
          </cell>
          <cell r="B659">
            <v>35221</v>
          </cell>
          <cell r="C659" t="str">
            <v>加拿大</v>
          </cell>
          <cell r="D659" t="str">
            <v>面食/谷类</v>
          </cell>
          <cell r="E659">
            <v>18</v>
          </cell>
        </row>
        <row r="660">
          <cell r="A660">
            <v>1996</v>
          </cell>
          <cell r="B660">
            <v>35221</v>
          </cell>
          <cell r="C660" t="str">
            <v>加拿大</v>
          </cell>
          <cell r="D660" t="str">
            <v>乳制品</v>
          </cell>
          <cell r="E660">
            <v>32</v>
          </cell>
        </row>
        <row r="661">
          <cell r="A661">
            <v>1996</v>
          </cell>
          <cell r="B661">
            <v>35221</v>
          </cell>
          <cell r="C661" t="str">
            <v>加拿大</v>
          </cell>
          <cell r="D661" t="str">
            <v>饮料</v>
          </cell>
          <cell r="E661">
            <v>34.19999997317791</v>
          </cell>
        </row>
        <row r="662">
          <cell r="A662">
            <v>1996</v>
          </cell>
          <cell r="B662">
            <v>35221</v>
          </cell>
          <cell r="C662" t="str">
            <v>加拿大</v>
          </cell>
          <cell r="D662" t="str">
            <v>海洋食品</v>
          </cell>
          <cell r="E662">
            <v>28.95</v>
          </cell>
        </row>
        <row r="663">
          <cell r="A663">
            <v>1996</v>
          </cell>
          <cell r="B663">
            <v>35221</v>
          </cell>
          <cell r="C663" t="str">
            <v>加拿大</v>
          </cell>
          <cell r="D663" t="str">
            <v>海洋食品</v>
          </cell>
          <cell r="E663">
            <v>35.280000016093254</v>
          </cell>
        </row>
        <row r="664">
          <cell r="A664">
            <v>1996</v>
          </cell>
          <cell r="B664">
            <v>35221</v>
          </cell>
          <cell r="C664" t="str">
            <v>加拿大</v>
          </cell>
          <cell r="D664" t="str">
            <v>面食/谷类</v>
          </cell>
          <cell r="E664">
            <v>14</v>
          </cell>
        </row>
        <row r="665">
          <cell r="A665">
            <v>1996</v>
          </cell>
          <cell r="B665">
            <v>35221</v>
          </cell>
          <cell r="C665" t="str">
            <v>加拿大</v>
          </cell>
          <cell r="D665" t="str">
            <v>肉/家禽</v>
          </cell>
          <cell r="E665">
            <v>48</v>
          </cell>
        </row>
        <row r="666">
          <cell r="A666">
            <v>1996</v>
          </cell>
          <cell r="B666">
            <v>35221</v>
          </cell>
          <cell r="C666" t="str">
            <v>加拿大</v>
          </cell>
          <cell r="D666" t="str">
            <v>乳制品</v>
          </cell>
          <cell r="E666">
            <v>63.920000091195107</v>
          </cell>
        </row>
        <row r="667">
          <cell r="A667">
            <v>1996</v>
          </cell>
          <cell r="B667">
            <v>35221</v>
          </cell>
          <cell r="C667" t="str">
            <v>加拿大</v>
          </cell>
          <cell r="D667" t="str">
            <v>面食/谷类</v>
          </cell>
          <cell r="E667">
            <v>64.505000044591725</v>
          </cell>
        </row>
        <row r="668">
          <cell r="A668">
            <v>1996</v>
          </cell>
          <cell r="B668">
            <v>35221</v>
          </cell>
          <cell r="C668" t="str">
            <v>加拿大</v>
          </cell>
          <cell r="D668" t="str">
            <v>香料</v>
          </cell>
          <cell r="E668">
            <v>17</v>
          </cell>
        </row>
        <row r="669">
          <cell r="A669">
            <v>1996</v>
          </cell>
          <cell r="B669">
            <v>35221</v>
          </cell>
          <cell r="C669" t="str">
            <v>加拿大</v>
          </cell>
          <cell r="D669" t="str">
            <v>海洋食品</v>
          </cell>
          <cell r="E669">
            <v>29.700000006705523</v>
          </cell>
        </row>
        <row r="670">
          <cell r="A670">
            <v>1996</v>
          </cell>
          <cell r="B670">
            <v>35221</v>
          </cell>
          <cell r="C670" t="str">
            <v>加拿大</v>
          </cell>
          <cell r="D670" t="str">
            <v>饮料</v>
          </cell>
          <cell r="E670">
            <v>31</v>
          </cell>
        </row>
        <row r="671">
          <cell r="A671">
            <v>1996</v>
          </cell>
          <cell r="B671">
            <v>35221</v>
          </cell>
          <cell r="C671" t="str">
            <v>加拿大</v>
          </cell>
          <cell r="D671" t="str">
            <v>香料</v>
          </cell>
          <cell r="E671">
            <v>26</v>
          </cell>
        </row>
      </sheetData>
      <sheetData sheetId="7"/>
      <sheetData sheetId="8"/>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第2题"/>
      <sheetName val="第3题"/>
      <sheetName val="第4题"/>
      <sheetName val="第5题"/>
      <sheetName val="第6题"/>
      <sheetName val="第7题"/>
    </sheetNames>
    <sheetDataSet>
      <sheetData sheetId="0" refreshError="1"/>
      <sheetData sheetId="1" refreshError="1"/>
      <sheetData sheetId="2" refreshError="1"/>
      <sheetData sheetId="3" refreshError="1"/>
      <sheetData sheetId="4"/>
      <sheetData sheetId="5"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透视表题1"/>
      <sheetName val="透视表题2"/>
      <sheetName val="D函数2"/>
      <sheetName val="D函数第2题透视表"/>
      <sheetName val="D函数2答案"/>
      <sheetName val="D函数1"/>
      <sheetName val="D函数1答案"/>
    </sheetNames>
    <sheetDataSet>
      <sheetData sheetId="0"/>
      <sheetData sheetId="1"/>
      <sheetData sheetId="2">
        <row r="1">
          <cell r="A1" t="str">
            <v>订购日期</v>
          </cell>
          <cell r="B1" t="str">
            <v>货主国家</v>
          </cell>
          <cell r="C1" t="str">
            <v>类别名称</v>
          </cell>
          <cell r="D1" t="str">
            <v>销售额</v>
          </cell>
        </row>
        <row r="2">
          <cell r="A2">
            <v>34551</v>
          </cell>
          <cell r="B2" t="str">
            <v>英国</v>
          </cell>
          <cell r="C2" t="str">
            <v>农产品</v>
          </cell>
          <cell r="D2">
            <v>167.4</v>
          </cell>
        </row>
        <row r="3">
          <cell r="A3">
            <v>34551</v>
          </cell>
          <cell r="B3" t="str">
            <v>英国</v>
          </cell>
          <cell r="C3" t="str">
            <v>农产品</v>
          </cell>
          <cell r="D3">
            <v>1696</v>
          </cell>
        </row>
        <row r="4">
          <cell r="A4">
            <v>34565</v>
          </cell>
          <cell r="B4" t="str">
            <v>英国</v>
          </cell>
          <cell r="C4" t="str">
            <v>海洋食品</v>
          </cell>
          <cell r="D4">
            <v>92.4</v>
          </cell>
        </row>
        <row r="5">
          <cell r="A5">
            <v>34565</v>
          </cell>
          <cell r="B5" t="str">
            <v>英国</v>
          </cell>
          <cell r="C5" t="str">
            <v>面食/谷类</v>
          </cell>
          <cell r="D5">
            <v>780</v>
          </cell>
        </row>
        <row r="6">
          <cell r="A6">
            <v>34565</v>
          </cell>
          <cell r="B6" t="str">
            <v>英国</v>
          </cell>
          <cell r="C6" t="str">
            <v>糖果</v>
          </cell>
          <cell r="D6">
            <v>443.25</v>
          </cell>
        </row>
        <row r="7">
          <cell r="A7">
            <v>34565</v>
          </cell>
          <cell r="B7" t="str">
            <v>英国</v>
          </cell>
          <cell r="C7" t="str">
            <v>饮料</v>
          </cell>
          <cell r="D7">
            <v>189</v>
          </cell>
        </row>
        <row r="8">
          <cell r="A8">
            <v>34568</v>
          </cell>
          <cell r="B8" t="str">
            <v>法国</v>
          </cell>
          <cell r="C8" t="str">
            <v>香料</v>
          </cell>
          <cell r="D8">
            <v>163.19999939203262</v>
          </cell>
        </row>
        <row r="9">
          <cell r="A9">
            <v>34568</v>
          </cell>
          <cell r="B9" t="str">
            <v>法国</v>
          </cell>
          <cell r="C9" t="str">
            <v>农产品</v>
          </cell>
          <cell r="D9">
            <v>360</v>
          </cell>
        </row>
        <row r="10">
          <cell r="A10">
            <v>34568</v>
          </cell>
          <cell r="B10" t="str">
            <v>法国</v>
          </cell>
          <cell r="C10" t="str">
            <v>面食/谷类</v>
          </cell>
          <cell r="D10">
            <v>60.8</v>
          </cell>
        </row>
        <row r="11">
          <cell r="A11">
            <v>34575</v>
          </cell>
          <cell r="B11" t="str">
            <v>英国</v>
          </cell>
          <cell r="C11" t="str">
            <v>海洋食品</v>
          </cell>
          <cell r="D11">
            <v>735</v>
          </cell>
        </row>
        <row r="12">
          <cell r="A12">
            <v>34575</v>
          </cell>
          <cell r="B12" t="str">
            <v>英国</v>
          </cell>
          <cell r="C12" t="str">
            <v>乳制品</v>
          </cell>
          <cell r="D12">
            <v>2617.9999816417694</v>
          </cell>
        </row>
        <row r="13">
          <cell r="A13">
            <v>34575</v>
          </cell>
          <cell r="B13" t="str">
            <v>英国</v>
          </cell>
          <cell r="C13" t="str">
            <v>饮料</v>
          </cell>
          <cell r="D13">
            <v>183.59999871253967</v>
          </cell>
        </row>
        <row r="14">
          <cell r="A14">
            <v>34577</v>
          </cell>
          <cell r="B14" t="str">
            <v>法国</v>
          </cell>
          <cell r="C14" t="str">
            <v>乳制品</v>
          </cell>
          <cell r="D14">
            <v>113.99999991059303</v>
          </cell>
        </row>
        <row r="15">
          <cell r="A15">
            <v>34577</v>
          </cell>
          <cell r="B15" t="str">
            <v>法国</v>
          </cell>
          <cell r="C15" t="str">
            <v>乳制品</v>
          </cell>
          <cell r="D15">
            <v>528.19999958574772</v>
          </cell>
        </row>
        <row r="16">
          <cell r="A16">
            <v>34578</v>
          </cell>
          <cell r="B16" t="str">
            <v>法国</v>
          </cell>
          <cell r="C16" t="str">
            <v>乳制品</v>
          </cell>
          <cell r="D16">
            <v>48</v>
          </cell>
        </row>
        <row r="17">
          <cell r="A17">
            <v>34579</v>
          </cell>
          <cell r="B17" t="str">
            <v>法国</v>
          </cell>
          <cell r="C17" t="str">
            <v>糖果</v>
          </cell>
          <cell r="D17">
            <v>388.8</v>
          </cell>
        </row>
        <row r="18">
          <cell r="A18">
            <v>34579</v>
          </cell>
          <cell r="B18" t="str">
            <v>法国</v>
          </cell>
          <cell r="C18" t="str">
            <v>乳制品</v>
          </cell>
          <cell r="D18">
            <v>400</v>
          </cell>
        </row>
        <row r="19">
          <cell r="A19">
            <v>34579</v>
          </cell>
          <cell r="B19" t="str">
            <v>法国</v>
          </cell>
          <cell r="C19" t="str">
            <v>乳制品</v>
          </cell>
          <cell r="D19">
            <v>667.2</v>
          </cell>
        </row>
        <row r="20">
          <cell r="A20">
            <v>34582</v>
          </cell>
          <cell r="B20" t="str">
            <v>英国</v>
          </cell>
          <cell r="C20" t="str">
            <v>海洋食品</v>
          </cell>
          <cell r="D20">
            <v>565.43999955654147</v>
          </cell>
        </row>
        <row r="21">
          <cell r="A21">
            <v>34582</v>
          </cell>
          <cell r="B21" t="str">
            <v>英国</v>
          </cell>
          <cell r="C21" t="str">
            <v>乳制品</v>
          </cell>
          <cell r="D21">
            <v>142.49999988824129</v>
          </cell>
        </row>
        <row r="22">
          <cell r="A22">
            <v>34582</v>
          </cell>
          <cell r="B22" t="str">
            <v>英国</v>
          </cell>
          <cell r="C22" t="str">
            <v>乳制品</v>
          </cell>
          <cell r="D22">
            <v>40</v>
          </cell>
        </row>
        <row r="23">
          <cell r="A23">
            <v>34582</v>
          </cell>
          <cell r="B23" t="str">
            <v>英国</v>
          </cell>
          <cell r="C23" t="str">
            <v>海洋食品</v>
          </cell>
          <cell r="D23">
            <v>837.89999934285879</v>
          </cell>
        </row>
        <row r="24">
          <cell r="A24">
            <v>34582</v>
          </cell>
          <cell r="B24" t="str">
            <v>英国</v>
          </cell>
          <cell r="C24" t="str">
            <v>饮料</v>
          </cell>
          <cell r="D24">
            <v>451.43999964594838</v>
          </cell>
        </row>
        <row r="25">
          <cell r="A25">
            <v>34586</v>
          </cell>
          <cell r="B25" t="str">
            <v>英国</v>
          </cell>
          <cell r="C25" t="str">
            <v>农产品</v>
          </cell>
          <cell r="D25">
            <v>728</v>
          </cell>
        </row>
        <row r="26">
          <cell r="A26">
            <v>34586</v>
          </cell>
          <cell r="B26" t="str">
            <v>英国</v>
          </cell>
          <cell r="C26" t="str">
            <v>糖果</v>
          </cell>
          <cell r="D26">
            <v>472.8</v>
          </cell>
        </row>
        <row r="27">
          <cell r="A27">
            <v>34590</v>
          </cell>
          <cell r="B27" t="str">
            <v>英国</v>
          </cell>
          <cell r="C27" t="str">
            <v>肉/家禽</v>
          </cell>
          <cell r="D27">
            <v>351</v>
          </cell>
        </row>
        <row r="28">
          <cell r="A28">
            <v>34596</v>
          </cell>
          <cell r="B28" t="str">
            <v>英国</v>
          </cell>
          <cell r="C28" t="str">
            <v>糖果</v>
          </cell>
          <cell r="D28">
            <v>394.875</v>
          </cell>
        </row>
        <row r="29">
          <cell r="A29">
            <v>34596</v>
          </cell>
          <cell r="B29" t="str">
            <v>英国</v>
          </cell>
          <cell r="C29" t="str">
            <v>香料</v>
          </cell>
          <cell r="D29">
            <v>325.5</v>
          </cell>
        </row>
        <row r="30">
          <cell r="A30">
            <v>34596</v>
          </cell>
          <cell r="B30" t="str">
            <v>英国</v>
          </cell>
          <cell r="C30" t="str">
            <v>乳制品</v>
          </cell>
          <cell r="D30">
            <v>408</v>
          </cell>
        </row>
        <row r="31">
          <cell r="A31">
            <v>34596</v>
          </cell>
          <cell r="B31" t="str">
            <v>英国</v>
          </cell>
          <cell r="C31" t="str">
            <v>饮料</v>
          </cell>
          <cell r="D31">
            <v>42</v>
          </cell>
        </row>
        <row r="32">
          <cell r="A32">
            <v>34597</v>
          </cell>
          <cell r="B32" t="str">
            <v>英国</v>
          </cell>
          <cell r="C32" t="str">
            <v>饮料</v>
          </cell>
          <cell r="D32">
            <v>518.39999806880951</v>
          </cell>
        </row>
        <row r="33">
          <cell r="A33">
            <v>34597</v>
          </cell>
          <cell r="B33" t="str">
            <v>英国</v>
          </cell>
          <cell r="C33" t="str">
            <v>海洋食品</v>
          </cell>
          <cell r="D33">
            <v>470.39999824762344</v>
          </cell>
        </row>
        <row r="34">
          <cell r="A34">
            <v>34597</v>
          </cell>
          <cell r="B34" t="str">
            <v>英国</v>
          </cell>
          <cell r="C34" t="str">
            <v>肉/家禽</v>
          </cell>
          <cell r="D34">
            <v>754.55999718904502</v>
          </cell>
        </row>
        <row r="35">
          <cell r="A35">
            <v>34598</v>
          </cell>
          <cell r="B35" t="str">
            <v>英国</v>
          </cell>
          <cell r="C35" t="str">
            <v>饮料</v>
          </cell>
          <cell r="D35">
            <v>1440</v>
          </cell>
        </row>
        <row r="36">
          <cell r="A36">
            <v>34598</v>
          </cell>
          <cell r="B36" t="str">
            <v>英国</v>
          </cell>
          <cell r="C36" t="str">
            <v>糖果</v>
          </cell>
          <cell r="D36">
            <v>1576</v>
          </cell>
        </row>
        <row r="37">
          <cell r="A37">
            <v>34607</v>
          </cell>
          <cell r="B37" t="str">
            <v>法国</v>
          </cell>
          <cell r="C37" t="str">
            <v>饮料</v>
          </cell>
          <cell r="D37">
            <v>259.2</v>
          </cell>
        </row>
        <row r="38">
          <cell r="A38">
            <v>34607</v>
          </cell>
          <cell r="B38" t="str">
            <v>法国</v>
          </cell>
          <cell r="C38" t="str">
            <v>肉/家禽</v>
          </cell>
          <cell r="D38">
            <v>468</v>
          </cell>
        </row>
        <row r="39">
          <cell r="A39">
            <v>34607</v>
          </cell>
          <cell r="B39" t="str">
            <v>法国</v>
          </cell>
          <cell r="C39" t="str">
            <v>饮料</v>
          </cell>
          <cell r="D39">
            <v>552</v>
          </cell>
        </row>
        <row r="40">
          <cell r="A40">
            <v>34607</v>
          </cell>
          <cell r="B40" t="str">
            <v>法国</v>
          </cell>
          <cell r="C40" t="str">
            <v>乳制品</v>
          </cell>
          <cell r="D40">
            <v>571.20000000000005</v>
          </cell>
        </row>
        <row r="41">
          <cell r="A41">
            <v>34607</v>
          </cell>
          <cell r="B41" t="str">
            <v>法国</v>
          </cell>
          <cell r="C41" t="str">
            <v>饮料</v>
          </cell>
          <cell r="D41">
            <v>37.200000000000003</v>
          </cell>
        </row>
        <row r="42">
          <cell r="A42">
            <v>34617</v>
          </cell>
          <cell r="B42" t="str">
            <v>英国</v>
          </cell>
          <cell r="C42" t="str">
            <v>海洋食品</v>
          </cell>
          <cell r="D42">
            <v>147</v>
          </cell>
        </row>
        <row r="43">
          <cell r="A43">
            <v>34617</v>
          </cell>
          <cell r="B43" t="str">
            <v>英国</v>
          </cell>
          <cell r="C43" t="str">
            <v>面食/谷类</v>
          </cell>
          <cell r="D43">
            <v>608</v>
          </cell>
        </row>
        <row r="44">
          <cell r="A44">
            <v>34621</v>
          </cell>
          <cell r="B44" t="str">
            <v>法国</v>
          </cell>
          <cell r="C44" t="str">
            <v>海洋食品</v>
          </cell>
          <cell r="D44">
            <v>1124.9999981373549</v>
          </cell>
        </row>
        <row r="45">
          <cell r="A45">
            <v>34621</v>
          </cell>
          <cell r="B45" t="str">
            <v>法国</v>
          </cell>
          <cell r="C45" t="str">
            <v>肉/家禽</v>
          </cell>
          <cell r="D45">
            <v>2227.4999963119626</v>
          </cell>
        </row>
        <row r="46">
          <cell r="A46">
            <v>34621</v>
          </cell>
          <cell r="B46" t="str">
            <v>法国</v>
          </cell>
          <cell r="C46" t="str">
            <v>饮料</v>
          </cell>
          <cell r="D46">
            <v>388.79999935626984</v>
          </cell>
        </row>
        <row r="47">
          <cell r="A47">
            <v>34625</v>
          </cell>
          <cell r="B47" t="str">
            <v>法国</v>
          </cell>
          <cell r="C47" t="str">
            <v>糖果</v>
          </cell>
          <cell r="D47">
            <v>394</v>
          </cell>
        </row>
        <row r="48">
          <cell r="A48">
            <v>34625</v>
          </cell>
          <cell r="B48" t="str">
            <v>法国</v>
          </cell>
          <cell r="C48" t="str">
            <v>糖果</v>
          </cell>
          <cell r="D48">
            <v>30</v>
          </cell>
        </row>
        <row r="49">
          <cell r="A49">
            <v>34628</v>
          </cell>
          <cell r="B49" t="str">
            <v>法国</v>
          </cell>
          <cell r="C49" t="str">
            <v>糖果</v>
          </cell>
          <cell r="D49">
            <v>139</v>
          </cell>
        </row>
        <row r="50">
          <cell r="A50">
            <v>34628</v>
          </cell>
          <cell r="B50" t="str">
            <v>法国</v>
          </cell>
          <cell r="C50" t="str">
            <v>糖果</v>
          </cell>
          <cell r="D50">
            <v>197</v>
          </cell>
        </row>
        <row r="51">
          <cell r="A51">
            <v>34631</v>
          </cell>
          <cell r="B51" t="str">
            <v>英国</v>
          </cell>
          <cell r="C51" t="str">
            <v>农产品</v>
          </cell>
          <cell r="D51">
            <v>145.6</v>
          </cell>
        </row>
        <row r="52">
          <cell r="A52">
            <v>34631</v>
          </cell>
          <cell r="B52" t="str">
            <v>英国</v>
          </cell>
          <cell r="C52" t="str">
            <v>饮料</v>
          </cell>
          <cell r="D52">
            <v>883.2</v>
          </cell>
        </row>
        <row r="53">
          <cell r="A53">
            <v>34631</v>
          </cell>
          <cell r="B53" t="str">
            <v>英国</v>
          </cell>
          <cell r="C53" t="str">
            <v>肉/家禽</v>
          </cell>
          <cell r="D53">
            <v>524</v>
          </cell>
        </row>
        <row r="54">
          <cell r="A54">
            <v>34631</v>
          </cell>
          <cell r="B54" t="str">
            <v>英国</v>
          </cell>
          <cell r="C54" t="str">
            <v>饮料</v>
          </cell>
          <cell r="D54">
            <v>62</v>
          </cell>
        </row>
        <row r="55">
          <cell r="A55">
            <v>34632</v>
          </cell>
          <cell r="B55" t="str">
            <v>英国</v>
          </cell>
          <cell r="C55" t="str">
            <v>海洋食品</v>
          </cell>
          <cell r="D55">
            <v>182.4</v>
          </cell>
        </row>
        <row r="56">
          <cell r="A56">
            <v>34633</v>
          </cell>
          <cell r="B56" t="str">
            <v>法国</v>
          </cell>
          <cell r="C56" t="str">
            <v>乳制品</v>
          </cell>
          <cell r="D56">
            <v>921.59999847412109</v>
          </cell>
        </row>
        <row r="57">
          <cell r="A57">
            <v>34633</v>
          </cell>
          <cell r="B57" t="str">
            <v>法国</v>
          </cell>
          <cell r="C57" t="str">
            <v>海洋食品</v>
          </cell>
          <cell r="D57">
            <v>286.19999952614307</v>
          </cell>
        </row>
        <row r="58">
          <cell r="A58">
            <v>34633</v>
          </cell>
          <cell r="B58" t="str">
            <v>法国</v>
          </cell>
          <cell r="C58" t="str">
            <v>糖果</v>
          </cell>
          <cell r="D58">
            <v>886.49999853223562</v>
          </cell>
        </row>
        <row r="59">
          <cell r="A59">
            <v>34635</v>
          </cell>
          <cell r="B59" t="str">
            <v>法国</v>
          </cell>
          <cell r="C59" t="str">
            <v>海洋食品</v>
          </cell>
          <cell r="D59">
            <v>77</v>
          </cell>
        </row>
        <row r="60">
          <cell r="A60">
            <v>34635</v>
          </cell>
          <cell r="B60" t="str">
            <v>法国</v>
          </cell>
          <cell r="C60" t="str">
            <v>糖果</v>
          </cell>
          <cell r="D60">
            <v>2758</v>
          </cell>
        </row>
        <row r="61">
          <cell r="A61">
            <v>34638</v>
          </cell>
          <cell r="B61" t="str">
            <v>法国</v>
          </cell>
          <cell r="C61" t="str">
            <v>饮料</v>
          </cell>
          <cell r="D61">
            <v>288</v>
          </cell>
        </row>
        <row r="62">
          <cell r="A62">
            <v>34645</v>
          </cell>
          <cell r="B62" t="str">
            <v>英国</v>
          </cell>
          <cell r="C62" t="str">
            <v>香料</v>
          </cell>
          <cell r="D62">
            <v>62</v>
          </cell>
        </row>
        <row r="63">
          <cell r="A63">
            <v>34645</v>
          </cell>
          <cell r="B63" t="str">
            <v>英国</v>
          </cell>
          <cell r="C63" t="str">
            <v>糖果</v>
          </cell>
          <cell r="D63">
            <v>44.8</v>
          </cell>
        </row>
        <row r="64">
          <cell r="A64">
            <v>34645</v>
          </cell>
          <cell r="B64" t="str">
            <v>英国</v>
          </cell>
          <cell r="C64" t="str">
            <v>饮料</v>
          </cell>
          <cell r="D64">
            <v>57.6</v>
          </cell>
        </row>
        <row r="65">
          <cell r="A65">
            <v>34646</v>
          </cell>
          <cell r="B65" t="str">
            <v>法国</v>
          </cell>
          <cell r="C65" t="str">
            <v>糖果</v>
          </cell>
          <cell r="D65">
            <v>248.1149982601404</v>
          </cell>
        </row>
        <row r="66">
          <cell r="A66">
            <v>34646</v>
          </cell>
          <cell r="B66" t="str">
            <v>法国</v>
          </cell>
          <cell r="C66" t="str">
            <v>饮料</v>
          </cell>
          <cell r="D66">
            <v>856.79999399185181</v>
          </cell>
        </row>
        <row r="67">
          <cell r="A67">
            <v>34646</v>
          </cell>
          <cell r="B67" t="str">
            <v>法国</v>
          </cell>
          <cell r="C67" t="str">
            <v>海洋食品</v>
          </cell>
          <cell r="D67">
            <v>288</v>
          </cell>
        </row>
        <row r="68">
          <cell r="A68">
            <v>34646</v>
          </cell>
          <cell r="B68" t="str">
            <v>法国</v>
          </cell>
          <cell r="C68" t="str">
            <v>乳制品</v>
          </cell>
          <cell r="D68">
            <v>1495.9999895095825</v>
          </cell>
        </row>
        <row r="69">
          <cell r="A69">
            <v>34646</v>
          </cell>
          <cell r="B69" t="str">
            <v>法国</v>
          </cell>
          <cell r="C69" t="str">
            <v>香料</v>
          </cell>
          <cell r="D69">
            <v>2386.7999832630157</v>
          </cell>
        </row>
        <row r="70">
          <cell r="A70">
            <v>34647</v>
          </cell>
          <cell r="B70" t="str">
            <v>英国</v>
          </cell>
          <cell r="C70" t="str">
            <v>香料</v>
          </cell>
          <cell r="D70">
            <v>120</v>
          </cell>
        </row>
        <row r="71">
          <cell r="A71">
            <v>34647</v>
          </cell>
          <cell r="B71" t="str">
            <v>英国</v>
          </cell>
          <cell r="C71" t="str">
            <v>海洋食品</v>
          </cell>
          <cell r="D71">
            <v>57.6</v>
          </cell>
        </row>
        <row r="72">
          <cell r="A72">
            <v>34647</v>
          </cell>
          <cell r="B72" t="str">
            <v>英国</v>
          </cell>
          <cell r="C72" t="str">
            <v>农产品</v>
          </cell>
          <cell r="D72">
            <v>167.4</v>
          </cell>
        </row>
        <row r="73">
          <cell r="A73">
            <v>34647</v>
          </cell>
          <cell r="B73" t="str">
            <v>英国</v>
          </cell>
          <cell r="C73" t="str">
            <v>乳制品</v>
          </cell>
          <cell r="D73">
            <v>40</v>
          </cell>
        </row>
        <row r="74">
          <cell r="A74">
            <v>34647</v>
          </cell>
          <cell r="B74" t="str">
            <v>英国</v>
          </cell>
          <cell r="C74" t="str">
            <v>乳制品</v>
          </cell>
          <cell r="D74">
            <v>1112</v>
          </cell>
        </row>
        <row r="75">
          <cell r="A75">
            <v>34653</v>
          </cell>
          <cell r="B75" t="str">
            <v>法国</v>
          </cell>
          <cell r="C75" t="str">
            <v>糖果</v>
          </cell>
          <cell r="D75">
            <v>69.349999945610762</v>
          </cell>
        </row>
        <row r="76">
          <cell r="A76">
            <v>34653</v>
          </cell>
          <cell r="B76" t="str">
            <v>法国</v>
          </cell>
          <cell r="C76" t="str">
            <v>海洋食品</v>
          </cell>
          <cell r="D76">
            <v>157.31999987661837</v>
          </cell>
        </row>
        <row r="77">
          <cell r="A77">
            <v>34653</v>
          </cell>
          <cell r="B77" t="str">
            <v>法国</v>
          </cell>
          <cell r="C77" t="str">
            <v>饮料</v>
          </cell>
          <cell r="D77">
            <v>4005.1999968588352</v>
          </cell>
        </row>
        <row r="78">
          <cell r="A78">
            <v>34653</v>
          </cell>
          <cell r="B78" t="str">
            <v>法国</v>
          </cell>
          <cell r="C78" t="str">
            <v>面食/谷类</v>
          </cell>
          <cell r="D78">
            <v>346.55999972820285</v>
          </cell>
        </row>
        <row r="79">
          <cell r="A79">
            <v>34662</v>
          </cell>
          <cell r="B79" t="str">
            <v>英国</v>
          </cell>
          <cell r="C79" t="str">
            <v>面食/谷类</v>
          </cell>
          <cell r="D79">
            <v>288</v>
          </cell>
        </row>
        <row r="80">
          <cell r="A80">
            <v>34662</v>
          </cell>
          <cell r="B80" t="str">
            <v>英国</v>
          </cell>
          <cell r="C80" t="str">
            <v>糖果</v>
          </cell>
          <cell r="D80">
            <v>597.6</v>
          </cell>
        </row>
        <row r="81">
          <cell r="A81">
            <v>34662</v>
          </cell>
          <cell r="B81" t="str">
            <v>英国</v>
          </cell>
          <cell r="C81" t="str">
            <v>海洋食品</v>
          </cell>
          <cell r="D81">
            <v>304</v>
          </cell>
        </row>
        <row r="82">
          <cell r="A82">
            <v>34662</v>
          </cell>
          <cell r="B82" t="str">
            <v>英国</v>
          </cell>
          <cell r="C82" t="str">
            <v>海洋食品</v>
          </cell>
          <cell r="D82">
            <v>582.4</v>
          </cell>
        </row>
        <row r="83">
          <cell r="A83">
            <v>34662</v>
          </cell>
          <cell r="B83" t="str">
            <v>英国</v>
          </cell>
          <cell r="C83" t="str">
            <v>乳制品</v>
          </cell>
          <cell r="D83">
            <v>695</v>
          </cell>
        </row>
        <row r="84">
          <cell r="A84">
            <v>34663</v>
          </cell>
          <cell r="B84" t="str">
            <v>法国</v>
          </cell>
          <cell r="C84" t="str">
            <v>肉/家禽</v>
          </cell>
          <cell r="D84">
            <v>624</v>
          </cell>
        </row>
        <row r="85">
          <cell r="A85">
            <v>34663</v>
          </cell>
          <cell r="B85" t="str">
            <v>法国</v>
          </cell>
          <cell r="C85" t="str">
            <v>海洋食品</v>
          </cell>
          <cell r="D85">
            <v>310.5</v>
          </cell>
        </row>
        <row r="86">
          <cell r="A86">
            <v>34668</v>
          </cell>
          <cell r="B86" t="str">
            <v>英国</v>
          </cell>
          <cell r="C86" t="str">
            <v>饮料</v>
          </cell>
          <cell r="D86">
            <v>291.83999891281127</v>
          </cell>
        </row>
        <row r="87">
          <cell r="A87">
            <v>34668</v>
          </cell>
          <cell r="B87" t="str">
            <v>英国</v>
          </cell>
          <cell r="C87" t="str">
            <v>乳制品</v>
          </cell>
          <cell r="D87">
            <v>447.99999833106995</v>
          </cell>
        </row>
        <row r="88">
          <cell r="A88">
            <v>34668</v>
          </cell>
          <cell r="B88" t="str">
            <v>英国</v>
          </cell>
          <cell r="C88" t="str">
            <v>海洋食品</v>
          </cell>
          <cell r="D88">
            <v>486.3999981880188</v>
          </cell>
        </row>
        <row r="89">
          <cell r="A89">
            <v>34668</v>
          </cell>
          <cell r="B89" t="str">
            <v>英国</v>
          </cell>
          <cell r="C89" t="str">
            <v>肉/家禽</v>
          </cell>
          <cell r="D89">
            <v>614.39999771118164</v>
          </cell>
        </row>
        <row r="90">
          <cell r="A90">
            <v>34669</v>
          </cell>
          <cell r="B90" t="str">
            <v>英国</v>
          </cell>
          <cell r="C90" t="str">
            <v>面食/谷类</v>
          </cell>
          <cell r="D90">
            <v>1330</v>
          </cell>
        </row>
        <row r="91">
          <cell r="A91">
            <v>34669</v>
          </cell>
          <cell r="B91" t="str">
            <v>英国</v>
          </cell>
          <cell r="C91" t="str">
            <v>糖果</v>
          </cell>
          <cell r="D91">
            <v>37.999999970197678</v>
          </cell>
        </row>
        <row r="92">
          <cell r="A92">
            <v>34669</v>
          </cell>
          <cell r="B92" t="str">
            <v>英国</v>
          </cell>
          <cell r="C92" t="str">
            <v>饮料</v>
          </cell>
          <cell r="D92">
            <v>216</v>
          </cell>
        </row>
        <row r="93">
          <cell r="A93">
            <v>34670</v>
          </cell>
          <cell r="B93" t="str">
            <v>法国</v>
          </cell>
          <cell r="C93" t="str">
            <v>香料</v>
          </cell>
          <cell r="D93">
            <v>616</v>
          </cell>
        </row>
        <row r="94">
          <cell r="A94">
            <v>34670</v>
          </cell>
          <cell r="B94" t="str">
            <v>法国</v>
          </cell>
          <cell r="C94" t="str">
            <v>香料</v>
          </cell>
          <cell r="D94">
            <v>1680</v>
          </cell>
        </row>
        <row r="95">
          <cell r="A95">
            <v>34673</v>
          </cell>
          <cell r="B95" t="str">
            <v>英国</v>
          </cell>
          <cell r="C95" t="str">
            <v>香料</v>
          </cell>
          <cell r="D95">
            <v>2240</v>
          </cell>
        </row>
        <row r="96">
          <cell r="A96">
            <v>34673</v>
          </cell>
          <cell r="B96" t="str">
            <v>英国</v>
          </cell>
          <cell r="C96" t="str">
            <v>糖果</v>
          </cell>
          <cell r="D96">
            <v>584</v>
          </cell>
        </row>
        <row r="97">
          <cell r="A97">
            <v>34673</v>
          </cell>
          <cell r="B97" t="str">
            <v>英国</v>
          </cell>
          <cell r="C97" t="str">
            <v>面食/谷类</v>
          </cell>
          <cell r="D97">
            <v>100.8</v>
          </cell>
        </row>
        <row r="98">
          <cell r="A98">
            <v>34674</v>
          </cell>
          <cell r="B98" t="str">
            <v>法国</v>
          </cell>
          <cell r="C98" t="str">
            <v>肉/家禽</v>
          </cell>
          <cell r="D98">
            <v>1010.8799983263016</v>
          </cell>
        </row>
        <row r="99">
          <cell r="A99">
            <v>34674</v>
          </cell>
          <cell r="B99" t="str">
            <v>法国</v>
          </cell>
          <cell r="C99" t="str">
            <v>面食/谷类</v>
          </cell>
          <cell r="D99">
            <v>608</v>
          </cell>
        </row>
        <row r="100">
          <cell r="A100">
            <v>34676</v>
          </cell>
          <cell r="B100" t="str">
            <v>英国</v>
          </cell>
          <cell r="C100" t="str">
            <v>饮料</v>
          </cell>
          <cell r="D100">
            <v>183.59999871253967</v>
          </cell>
        </row>
        <row r="101">
          <cell r="A101">
            <v>34676</v>
          </cell>
          <cell r="B101" t="str">
            <v>英国</v>
          </cell>
          <cell r="C101" t="str">
            <v>面食/谷类</v>
          </cell>
          <cell r="D101">
            <v>180</v>
          </cell>
        </row>
        <row r="102">
          <cell r="A102">
            <v>34677</v>
          </cell>
          <cell r="B102" t="str">
            <v>法国</v>
          </cell>
          <cell r="C102" t="str">
            <v>肉/家禽</v>
          </cell>
          <cell r="D102">
            <v>141.6</v>
          </cell>
        </row>
        <row r="103">
          <cell r="A103">
            <v>34687</v>
          </cell>
          <cell r="B103" t="str">
            <v>英国</v>
          </cell>
          <cell r="C103" t="str">
            <v>乳制品</v>
          </cell>
          <cell r="D103">
            <v>300</v>
          </cell>
        </row>
        <row r="104">
          <cell r="A104">
            <v>34687</v>
          </cell>
          <cell r="B104" t="str">
            <v>英国</v>
          </cell>
          <cell r="C104" t="str">
            <v>肉/家禽</v>
          </cell>
          <cell r="D104">
            <v>230.4</v>
          </cell>
        </row>
        <row r="105">
          <cell r="A105">
            <v>34687</v>
          </cell>
          <cell r="B105" t="str">
            <v>英国</v>
          </cell>
          <cell r="C105" t="str">
            <v>乳制品</v>
          </cell>
          <cell r="D105">
            <v>576</v>
          </cell>
        </row>
        <row r="106">
          <cell r="A106">
            <v>34691</v>
          </cell>
          <cell r="B106" t="str">
            <v>英国</v>
          </cell>
          <cell r="C106" t="str">
            <v>饮料</v>
          </cell>
          <cell r="D106">
            <v>699.83999884128571</v>
          </cell>
        </row>
        <row r="107">
          <cell r="A107">
            <v>34691</v>
          </cell>
          <cell r="B107" t="str">
            <v>英国</v>
          </cell>
          <cell r="C107" t="str">
            <v>乳制品</v>
          </cell>
          <cell r="D107">
            <v>1346.3999977707863</v>
          </cell>
        </row>
        <row r="108">
          <cell r="A108">
            <v>34695</v>
          </cell>
          <cell r="B108" t="str">
            <v>英国</v>
          </cell>
          <cell r="C108" t="str">
            <v>乳制品</v>
          </cell>
          <cell r="D108">
            <v>200</v>
          </cell>
        </row>
        <row r="109">
          <cell r="A109">
            <v>34695</v>
          </cell>
          <cell r="B109" t="str">
            <v>英国</v>
          </cell>
          <cell r="C109" t="str">
            <v>饮料</v>
          </cell>
          <cell r="D109">
            <v>74.400000000000006</v>
          </cell>
        </row>
        <row r="110">
          <cell r="A110">
            <v>34695</v>
          </cell>
          <cell r="B110" t="str">
            <v>英国</v>
          </cell>
          <cell r="C110" t="str">
            <v>饮料</v>
          </cell>
          <cell r="D110">
            <v>172.8</v>
          </cell>
        </row>
        <row r="111">
          <cell r="A111">
            <v>34701</v>
          </cell>
          <cell r="B111" t="str">
            <v>法国</v>
          </cell>
          <cell r="C111" t="str">
            <v>肉/家禽</v>
          </cell>
          <cell r="D111">
            <v>1980</v>
          </cell>
        </row>
        <row r="112">
          <cell r="A112">
            <v>34701</v>
          </cell>
          <cell r="B112" t="str">
            <v>法国</v>
          </cell>
          <cell r="C112" t="str">
            <v>面食/谷类</v>
          </cell>
          <cell r="D112">
            <v>410.4</v>
          </cell>
        </row>
        <row r="113">
          <cell r="A113">
            <v>34705</v>
          </cell>
          <cell r="B113" t="str">
            <v>法国</v>
          </cell>
          <cell r="C113" t="str">
            <v>农产品</v>
          </cell>
          <cell r="D113">
            <v>279</v>
          </cell>
        </row>
        <row r="114">
          <cell r="A114">
            <v>34705</v>
          </cell>
          <cell r="B114" t="str">
            <v>法国</v>
          </cell>
          <cell r="C114" t="str">
            <v>肉/家禽</v>
          </cell>
          <cell r="D114">
            <v>59</v>
          </cell>
        </row>
        <row r="115">
          <cell r="A115">
            <v>34716</v>
          </cell>
          <cell r="B115" t="str">
            <v>法国</v>
          </cell>
          <cell r="C115" t="str">
            <v>农产品</v>
          </cell>
          <cell r="D115">
            <v>191.99999928474426</v>
          </cell>
        </row>
        <row r="116">
          <cell r="A116">
            <v>34716</v>
          </cell>
          <cell r="B116" t="str">
            <v>法国</v>
          </cell>
          <cell r="C116" t="str">
            <v>乳制品</v>
          </cell>
          <cell r="D116">
            <v>435.19999837875366</v>
          </cell>
        </row>
        <row r="117">
          <cell r="A117">
            <v>34716</v>
          </cell>
          <cell r="B117" t="str">
            <v>法国</v>
          </cell>
          <cell r="C117" t="str">
            <v>糖果</v>
          </cell>
          <cell r="D117">
            <v>63.999999761581421</v>
          </cell>
        </row>
        <row r="118">
          <cell r="A118">
            <v>34722</v>
          </cell>
          <cell r="B118" t="str">
            <v>英国</v>
          </cell>
          <cell r="C118" t="str">
            <v>海洋食品</v>
          </cell>
          <cell r="D118">
            <v>86.4</v>
          </cell>
        </row>
        <row r="119">
          <cell r="A119">
            <v>34724</v>
          </cell>
          <cell r="B119" t="str">
            <v>法国</v>
          </cell>
          <cell r="C119" t="str">
            <v>饮料</v>
          </cell>
          <cell r="D119">
            <v>285</v>
          </cell>
        </row>
        <row r="120">
          <cell r="A120">
            <v>34724</v>
          </cell>
          <cell r="B120" t="str">
            <v>法国</v>
          </cell>
          <cell r="C120" t="str">
            <v>农产品</v>
          </cell>
          <cell r="D120">
            <v>585.9</v>
          </cell>
        </row>
        <row r="121">
          <cell r="A121">
            <v>34724</v>
          </cell>
          <cell r="B121" t="str">
            <v>法国</v>
          </cell>
          <cell r="C121" t="str">
            <v>糖果</v>
          </cell>
          <cell r="D121">
            <v>58.8</v>
          </cell>
        </row>
        <row r="122">
          <cell r="A122">
            <v>34724</v>
          </cell>
          <cell r="B122" t="str">
            <v>法国</v>
          </cell>
          <cell r="C122" t="str">
            <v>糖果</v>
          </cell>
          <cell r="D122">
            <v>1307.25</v>
          </cell>
        </row>
        <row r="123">
          <cell r="A123">
            <v>34724</v>
          </cell>
          <cell r="B123" t="str">
            <v>法国</v>
          </cell>
          <cell r="C123" t="str">
            <v>乳制品</v>
          </cell>
          <cell r="D123">
            <v>320</v>
          </cell>
        </row>
        <row r="124">
          <cell r="A124">
            <v>34724</v>
          </cell>
          <cell r="B124" t="str">
            <v>法国</v>
          </cell>
          <cell r="C124" t="str">
            <v>海洋食品</v>
          </cell>
          <cell r="D124">
            <v>48</v>
          </cell>
        </row>
        <row r="125">
          <cell r="A125">
            <v>34724</v>
          </cell>
          <cell r="B125" t="str">
            <v>法国</v>
          </cell>
          <cell r="C125" t="str">
            <v>糖果</v>
          </cell>
          <cell r="D125">
            <v>394</v>
          </cell>
        </row>
        <row r="126">
          <cell r="A126">
            <v>34726</v>
          </cell>
          <cell r="B126" t="str">
            <v>英国</v>
          </cell>
          <cell r="C126" t="str">
            <v>面食/谷类</v>
          </cell>
          <cell r="D126">
            <v>288</v>
          </cell>
        </row>
        <row r="127">
          <cell r="A127">
            <v>34726</v>
          </cell>
          <cell r="B127" t="str">
            <v>英国</v>
          </cell>
          <cell r="C127" t="str">
            <v>乳制品</v>
          </cell>
          <cell r="D127">
            <v>1032</v>
          </cell>
        </row>
        <row r="128">
          <cell r="A128">
            <v>34726</v>
          </cell>
          <cell r="B128" t="str">
            <v>英国</v>
          </cell>
          <cell r="C128" t="str">
            <v>乳制品</v>
          </cell>
          <cell r="D128">
            <v>583.79999999999995</v>
          </cell>
        </row>
        <row r="129">
          <cell r="A129">
            <v>34729</v>
          </cell>
          <cell r="B129" t="str">
            <v>法国</v>
          </cell>
          <cell r="C129" t="str">
            <v>饮料</v>
          </cell>
          <cell r="D129">
            <v>432</v>
          </cell>
        </row>
        <row r="130">
          <cell r="A130">
            <v>34729</v>
          </cell>
          <cell r="B130" t="str">
            <v>法国</v>
          </cell>
          <cell r="C130" t="str">
            <v>肉/家禽</v>
          </cell>
          <cell r="D130">
            <v>2073.5999965667725</v>
          </cell>
        </row>
        <row r="131">
          <cell r="A131">
            <v>34731</v>
          </cell>
          <cell r="B131" t="str">
            <v>法国</v>
          </cell>
          <cell r="C131" t="str">
            <v>海洋食品</v>
          </cell>
          <cell r="D131">
            <v>372.6</v>
          </cell>
        </row>
        <row r="132">
          <cell r="A132">
            <v>34731</v>
          </cell>
          <cell r="B132" t="str">
            <v>法国</v>
          </cell>
          <cell r="C132" t="str">
            <v>面食/谷类</v>
          </cell>
          <cell r="D132">
            <v>2128</v>
          </cell>
        </row>
        <row r="133">
          <cell r="A133">
            <v>34731</v>
          </cell>
          <cell r="B133" t="str">
            <v>法国</v>
          </cell>
          <cell r="C133" t="str">
            <v>香料</v>
          </cell>
          <cell r="D133">
            <v>336</v>
          </cell>
        </row>
        <row r="134">
          <cell r="A134">
            <v>34731</v>
          </cell>
          <cell r="B134" t="str">
            <v>法国</v>
          </cell>
          <cell r="C134" t="str">
            <v>乳制品</v>
          </cell>
          <cell r="D134">
            <v>1032</v>
          </cell>
        </row>
        <row r="135">
          <cell r="A135">
            <v>34737</v>
          </cell>
          <cell r="B135" t="str">
            <v>英国</v>
          </cell>
          <cell r="C135" t="str">
            <v>乳制品</v>
          </cell>
          <cell r="D135">
            <v>504</v>
          </cell>
        </row>
        <row r="136">
          <cell r="A136">
            <v>34737</v>
          </cell>
          <cell r="B136" t="str">
            <v>英国</v>
          </cell>
          <cell r="C136" t="str">
            <v>乳制品</v>
          </cell>
          <cell r="D136">
            <v>432</v>
          </cell>
        </row>
        <row r="137">
          <cell r="A137">
            <v>34737</v>
          </cell>
          <cell r="B137" t="str">
            <v>英国</v>
          </cell>
          <cell r="C137" t="str">
            <v>乳制品</v>
          </cell>
          <cell r="D137">
            <v>258</v>
          </cell>
        </row>
        <row r="138">
          <cell r="A138">
            <v>34745</v>
          </cell>
          <cell r="B138" t="str">
            <v>法国</v>
          </cell>
          <cell r="C138" t="str">
            <v>肉/家禽</v>
          </cell>
          <cell r="D138">
            <v>62.4</v>
          </cell>
        </row>
        <row r="139">
          <cell r="A139">
            <v>34745</v>
          </cell>
          <cell r="B139" t="str">
            <v>法国</v>
          </cell>
          <cell r="C139" t="str">
            <v>乳制品</v>
          </cell>
          <cell r="D139">
            <v>40</v>
          </cell>
        </row>
        <row r="140">
          <cell r="A140">
            <v>34747</v>
          </cell>
          <cell r="B140" t="str">
            <v>英国</v>
          </cell>
          <cell r="C140" t="str">
            <v>饮料</v>
          </cell>
          <cell r="D140">
            <v>912</v>
          </cell>
        </row>
        <row r="141">
          <cell r="A141">
            <v>34747</v>
          </cell>
          <cell r="B141" t="str">
            <v>英国</v>
          </cell>
          <cell r="C141" t="str">
            <v>糖果</v>
          </cell>
          <cell r="D141">
            <v>418</v>
          </cell>
        </row>
        <row r="142">
          <cell r="A142">
            <v>34747</v>
          </cell>
          <cell r="B142" t="str">
            <v>英国</v>
          </cell>
          <cell r="C142" t="str">
            <v>香料</v>
          </cell>
          <cell r="D142">
            <v>364.8</v>
          </cell>
        </row>
        <row r="143">
          <cell r="A143">
            <v>34747</v>
          </cell>
          <cell r="B143" t="str">
            <v>英国</v>
          </cell>
          <cell r="C143" t="str">
            <v>农产品</v>
          </cell>
          <cell r="D143">
            <v>120</v>
          </cell>
        </row>
        <row r="144">
          <cell r="A144">
            <v>34761</v>
          </cell>
          <cell r="B144" t="str">
            <v>法国</v>
          </cell>
          <cell r="C144" t="str">
            <v>糖果</v>
          </cell>
          <cell r="D144">
            <v>249</v>
          </cell>
        </row>
        <row r="145">
          <cell r="A145">
            <v>34761</v>
          </cell>
          <cell r="B145" t="str">
            <v>法国</v>
          </cell>
          <cell r="C145" t="str">
            <v>肉/家禽</v>
          </cell>
          <cell r="D145">
            <v>236</v>
          </cell>
        </row>
        <row r="146">
          <cell r="A146">
            <v>34767</v>
          </cell>
          <cell r="B146" t="str">
            <v>英国</v>
          </cell>
          <cell r="C146" t="str">
            <v>糖果</v>
          </cell>
          <cell r="D146">
            <v>87.59999967366457</v>
          </cell>
        </row>
        <row r="147">
          <cell r="A147">
            <v>34767</v>
          </cell>
          <cell r="B147" t="str">
            <v>英国</v>
          </cell>
          <cell r="C147" t="str">
            <v>饮料</v>
          </cell>
          <cell r="D147">
            <v>179.19999933242798</v>
          </cell>
        </row>
        <row r="148">
          <cell r="A148">
            <v>34767</v>
          </cell>
          <cell r="B148" t="str">
            <v>英国</v>
          </cell>
          <cell r="C148" t="str">
            <v>面食/谷类</v>
          </cell>
          <cell r="D148">
            <v>187.19999930262566</v>
          </cell>
        </row>
        <row r="149">
          <cell r="A149">
            <v>34771</v>
          </cell>
          <cell r="B149" t="str">
            <v>法国</v>
          </cell>
          <cell r="C149" t="str">
            <v>饮料</v>
          </cell>
          <cell r="D149">
            <v>581.3999959230423</v>
          </cell>
        </row>
        <row r="150">
          <cell r="A150">
            <v>34771</v>
          </cell>
          <cell r="B150" t="str">
            <v>法国</v>
          </cell>
          <cell r="C150" t="str">
            <v>糖果</v>
          </cell>
          <cell r="D150">
            <v>578.93499594032767</v>
          </cell>
        </row>
        <row r="151">
          <cell r="A151">
            <v>34771</v>
          </cell>
          <cell r="B151" t="str">
            <v>法国</v>
          </cell>
          <cell r="C151" t="str">
            <v>肉/家禽</v>
          </cell>
          <cell r="D151">
            <v>2019.5999858379364</v>
          </cell>
        </row>
        <row r="152">
          <cell r="A152">
            <v>34771</v>
          </cell>
          <cell r="B152" t="str">
            <v>法国</v>
          </cell>
          <cell r="C152" t="str">
            <v>香料</v>
          </cell>
          <cell r="D152">
            <v>1744.1999877691269</v>
          </cell>
        </row>
        <row r="153">
          <cell r="A153">
            <v>34771</v>
          </cell>
          <cell r="B153" t="str">
            <v>法国</v>
          </cell>
          <cell r="C153" t="str">
            <v>糖果</v>
          </cell>
          <cell r="D153">
            <v>1755</v>
          </cell>
        </row>
        <row r="154">
          <cell r="A154">
            <v>34775</v>
          </cell>
          <cell r="B154" t="str">
            <v>英国</v>
          </cell>
          <cell r="C154" t="str">
            <v>糖果</v>
          </cell>
          <cell r="D154">
            <v>78.839999869465828</v>
          </cell>
        </row>
        <row r="155">
          <cell r="A155">
            <v>34775</v>
          </cell>
          <cell r="B155" t="str">
            <v>英国</v>
          </cell>
          <cell r="C155" t="str">
            <v>饮料</v>
          </cell>
          <cell r="D155">
            <v>64.799999892711639</v>
          </cell>
        </row>
        <row r="156">
          <cell r="A156">
            <v>34775</v>
          </cell>
          <cell r="B156" t="str">
            <v>英国</v>
          </cell>
          <cell r="C156" t="str">
            <v>乳制品</v>
          </cell>
          <cell r="D156">
            <v>26.999999955296516</v>
          </cell>
        </row>
        <row r="157">
          <cell r="A157">
            <v>34775</v>
          </cell>
          <cell r="B157" t="str">
            <v>英国</v>
          </cell>
          <cell r="C157" t="str">
            <v>面食/谷类</v>
          </cell>
          <cell r="D157">
            <v>75.599999874830246</v>
          </cell>
        </row>
        <row r="158">
          <cell r="A158">
            <v>34780</v>
          </cell>
          <cell r="B158" t="str">
            <v>英国</v>
          </cell>
          <cell r="C158" t="str">
            <v>肉/家禽</v>
          </cell>
          <cell r="D158">
            <v>2073.5999965667725</v>
          </cell>
        </row>
        <row r="159">
          <cell r="A159">
            <v>34780</v>
          </cell>
          <cell r="B159" t="str">
            <v>英国</v>
          </cell>
          <cell r="C159" t="str">
            <v>面食/谷类</v>
          </cell>
          <cell r="D159">
            <v>837.89999861270189</v>
          </cell>
        </row>
        <row r="160">
          <cell r="A160">
            <v>34780</v>
          </cell>
          <cell r="B160" t="str">
            <v>英国</v>
          </cell>
          <cell r="C160" t="str">
            <v>香料</v>
          </cell>
          <cell r="D160">
            <v>423.35999929904938</v>
          </cell>
        </row>
        <row r="161">
          <cell r="A161">
            <v>34780</v>
          </cell>
          <cell r="B161" t="str">
            <v>英国</v>
          </cell>
          <cell r="C161" t="str">
            <v>香料</v>
          </cell>
          <cell r="D161">
            <v>514.79999914765358</v>
          </cell>
        </row>
        <row r="162">
          <cell r="A162">
            <v>34781</v>
          </cell>
          <cell r="B162" t="str">
            <v>法国</v>
          </cell>
          <cell r="C162" t="str">
            <v>农产品</v>
          </cell>
          <cell r="D162">
            <v>546</v>
          </cell>
        </row>
        <row r="163">
          <cell r="A163">
            <v>34781</v>
          </cell>
          <cell r="B163" t="str">
            <v>法国</v>
          </cell>
          <cell r="C163" t="str">
            <v>香料</v>
          </cell>
          <cell r="D163">
            <v>1472.49999884516</v>
          </cell>
        </row>
        <row r="164">
          <cell r="A164">
            <v>34786</v>
          </cell>
          <cell r="B164" t="str">
            <v>英国</v>
          </cell>
          <cell r="C164" t="str">
            <v>糖果</v>
          </cell>
          <cell r="D164">
            <v>271.99999809265137</v>
          </cell>
        </row>
        <row r="165">
          <cell r="A165">
            <v>34786</v>
          </cell>
          <cell r="B165" t="str">
            <v>英国</v>
          </cell>
          <cell r="C165" t="str">
            <v>糖果</v>
          </cell>
          <cell r="D165">
            <v>285.59999799728394</v>
          </cell>
        </row>
        <row r="166">
          <cell r="A166">
            <v>34786</v>
          </cell>
          <cell r="B166" t="str">
            <v>英国</v>
          </cell>
          <cell r="C166" t="str">
            <v>乳制品</v>
          </cell>
          <cell r="D166">
            <v>1584</v>
          </cell>
        </row>
        <row r="167">
          <cell r="A167">
            <v>34796</v>
          </cell>
          <cell r="B167" t="str">
            <v>英国</v>
          </cell>
          <cell r="C167" t="str">
            <v>海洋食品</v>
          </cell>
          <cell r="D167">
            <v>165.6</v>
          </cell>
        </row>
        <row r="168">
          <cell r="A168">
            <v>34796</v>
          </cell>
          <cell r="B168" t="str">
            <v>英国</v>
          </cell>
          <cell r="C168" t="str">
            <v>饮料</v>
          </cell>
          <cell r="D168">
            <v>552</v>
          </cell>
        </row>
        <row r="169">
          <cell r="A169">
            <v>34799</v>
          </cell>
          <cell r="B169" t="str">
            <v>法国</v>
          </cell>
          <cell r="C169" t="str">
            <v>饮料</v>
          </cell>
          <cell r="D169">
            <v>516.7999963760376</v>
          </cell>
        </row>
        <row r="170">
          <cell r="A170">
            <v>34799</v>
          </cell>
          <cell r="B170" t="str">
            <v>法国</v>
          </cell>
          <cell r="C170" t="str">
            <v>糖果</v>
          </cell>
          <cell r="D170">
            <v>413.52499710023403</v>
          </cell>
        </row>
        <row r="171">
          <cell r="A171">
            <v>34799</v>
          </cell>
          <cell r="B171" t="str">
            <v>法国</v>
          </cell>
          <cell r="C171" t="str">
            <v>香料</v>
          </cell>
          <cell r="D171">
            <v>26.349999815225601</v>
          </cell>
        </row>
        <row r="172">
          <cell r="A172">
            <v>34808</v>
          </cell>
          <cell r="B172" t="str">
            <v>法国</v>
          </cell>
          <cell r="C172" t="str">
            <v>饮料</v>
          </cell>
          <cell r="D172">
            <v>6324</v>
          </cell>
        </row>
        <row r="173">
          <cell r="A173">
            <v>34808</v>
          </cell>
          <cell r="B173" t="str">
            <v>法国</v>
          </cell>
          <cell r="C173" t="str">
            <v>肉/家禽</v>
          </cell>
          <cell r="D173">
            <v>733.6</v>
          </cell>
        </row>
        <row r="174">
          <cell r="A174">
            <v>34808</v>
          </cell>
          <cell r="B174" t="str">
            <v>法国</v>
          </cell>
          <cell r="C174" t="str">
            <v>乳制品</v>
          </cell>
          <cell r="D174">
            <v>2640</v>
          </cell>
        </row>
        <row r="175">
          <cell r="A175">
            <v>34808</v>
          </cell>
          <cell r="B175" t="str">
            <v>法国</v>
          </cell>
          <cell r="C175" t="str">
            <v>面食/谷类</v>
          </cell>
          <cell r="D175">
            <v>798</v>
          </cell>
        </row>
        <row r="176">
          <cell r="A176">
            <v>34810</v>
          </cell>
          <cell r="B176" t="str">
            <v>法国</v>
          </cell>
          <cell r="C176" t="str">
            <v>海洋食品</v>
          </cell>
          <cell r="D176">
            <v>147</v>
          </cell>
        </row>
        <row r="177">
          <cell r="A177">
            <v>34813</v>
          </cell>
          <cell r="B177" t="str">
            <v>法国</v>
          </cell>
          <cell r="C177" t="str">
            <v>饮料</v>
          </cell>
          <cell r="D177">
            <v>372.39999970793724</v>
          </cell>
        </row>
        <row r="178">
          <cell r="A178">
            <v>34813</v>
          </cell>
          <cell r="B178" t="str">
            <v>法国</v>
          </cell>
          <cell r="C178" t="str">
            <v>香料</v>
          </cell>
          <cell r="D178">
            <v>296.39999976754189</v>
          </cell>
        </row>
        <row r="179">
          <cell r="A179">
            <v>34816</v>
          </cell>
          <cell r="B179" t="str">
            <v>英国</v>
          </cell>
          <cell r="C179" t="str">
            <v>乳制品</v>
          </cell>
          <cell r="D179">
            <v>1320</v>
          </cell>
        </row>
        <row r="180">
          <cell r="A180">
            <v>34816</v>
          </cell>
          <cell r="B180" t="str">
            <v>英国</v>
          </cell>
          <cell r="C180" t="str">
            <v>海洋食品</v>
          </cell>
          <cell r="D180">
            <v>191.99999928474426</v>
          </cell>
        </row>
        <row r="181">
          <cell r="A181">
            <v>34824</v>
          </cell>
          <cell r="B181" t="str">
            <v>英国</v>
          </cell>
          <cell r="C181" t="str">
            <v>面食/谷类</v>
          </cell>
          <cell r="D181">
            <v>425.6</v>
          </cell>
        </row>
        <row r="182">
          <cell r="A182">
            <v>34824</v>
          </cell>
          <cell r="B182" t="str">
            <v>英国</v>
          </cell>
          <cell r="C182" t="str">
            <v>乳制品</v>
          </cell>
          <cell r="D182">
            <v>695</v>
          </cell>
        </row>
        <row r="183">
          <cell r="A183">
            <v>34824</v>
          </cell>
          <cell r="B183" t="str">
            <v>英国</v>
          </cell>
          <cell r="C183" t="str">
            <v>香料</v>
          </cell>
          <cell r="D183">
            <v>260</v>
          </cell>
        </row>
        <row r="184">
          <cell r="A184">
            <v>34829</v>
          </cell>
          <cell r="B184" t="str">
            <v>英国</v>
          </cell>
          <cell r="C184" t="str">
            <v>肉/家禽</v>
          </cell>
          <cell r="D184">
            <v>149</v>
          </cell>
        </row>
        <row r="185">
          <cell r="A185">
            <v>34831</v>
          </cell>
          <cell r="B185" t="str">
            <v>法国</v>
          </cell>
          <cell r="C185" t="str">
            <v>饮料</v>
          </cell>
          <cell r="D185">
            <v>228</v>
          </cell>
        </row>
        <row r="186">
          <cell r="A186">
            <v>34831</v>
          </cell>
          <cell r="B186" t="str">
            <v>法国</v>
          </cell>
          <cell r="C186" t="str">
            <v>糖果</v>
          </cell>
          <cell r="D186">
            <v>120</v>
          </cell>
        </row>
        <row r="187">
          <cell r="A187">
            <v>34831</v>
          </cell>
          <cell r="B187" t="str">
            <v>法国</v>
          </cell>
          <cell r="C187" t="str">
            <v>肉/家禽</v>
          </cell>
          <cell r="D187">
            <v>328</v>
          </cell>
        </row>
        <row r="188">
          <cell r="A188">
            <v>34831</v>
          </cell>
          <cell r="B188" t="str">
            <v>法国</v>
          </cell>
          <cell r="C188" t="str">
            <v>香料</v>
          </cell>
          <cell r="D188">
            <v>712.5</v>
          </cell>
        </row>
        <row r="189">
          <cell r="A189">
            <v>34835</v>
          </cell>
          <cell r="B189" t="str">
            <v>英国</v>
          </cell>
          <cell r="C189" t="str">
            <v>糖果</v>
          </cell>
          <cell r="D189">
            <v>226.79999962449074</v>
          </cell>
        </row>
        <row r="190">
          <cell r="A190">
            <v>34835</v>
          </cell>
          <cell r="B190" t="str">
            <v>英国</v>
          </cell>
          <cell r="C190" t="str">
            <v>饮料</v>
          </cell>
          <cell r="D190">
            <v>188.99999968707561</v>
          </cell>
        </row>
        <row r="191">
          <cell r="A191">
            <v>34836</v>
          </cell>
          <cell r="B191" t="str">
            <v>英国</v>
          </cell>
          <cell r="C191" t="str">
            <v>海洋食品</v>
          </cell>
          <cell r="D191">
            <v>60</v>
          </cell>
        </row>
        <row r="192">
          <cell r="A192">
            <v>34836</v>
          </cell>
          <cell r="B192" t="str">
            <v>英国</v>
          </cell>
          <cell r="C192" t="str">
            <v>饮料</v>
          </cell>
          <cell r="D192">
            <v>180</v>
          </cell>
        </row>
        <row r="193">
          <cell r="A193">
            <v>34837</v>
          </cell>
          <cell r="B193" t="str">
            <v>英国</v>
          </cell>
          <cell r="C193" t="str">
            <v>农产品</v>
          </cell>
          <cell r="D193">
            <v>136.80000000000001</v>
          </cell>
        </row>
        <row r="194">
          <cell r="A194">
            <v>34838</v>
          </cell>
          <cell r="B194" t="str">
            <v>法国</v>
          </cell>
          <cell r="C194" t="str">
            <v>肉/家禽</v>
          </cell>
          <cell r="D194">
            <v>4456.4399999999996</v>
          </cell>
        </row>
        <row r="195">
          <cell r="A195">
            <v>34838</v>
          </cell>
          <cell r="B195" t="str">
            <v>法国</v>
          </cell>
          <cell r="C195" t="str">
            <v>饮料</v>
          </cell>
          <cell r="D195">
            <v>251.0999995842576</v>
          </cell>
        </row>
        <row r="196">
          <cell r="A196">
            <v>34842</v>
          </cell>
          <cell r="B196" t="str">
            <v>英国</v>
          </cell>
          <cell r="C196" t="str">
            <v>糖果</v>
          </cell>
          <cell r="D196">
            <v>319.9999988079071</v>
          </cell>
        </row>
        <row r="197">
          <cell r="A197">
            <v>34842</v>
          </cell>
          <cell r="B197" t="str">
            <v>英国</v>
          </cell>
          <cell r="C197" t="str">
            <v>乳制品</v>
          </cell>
          <cell r="D197">
            <v>1279.9999952316284</v>
          </cell>
        </row>
        <row r="198">
          <cell r="A198">
            <v>34842</v>
          </cell>
          <cell r="B198" t="str">
            <v>英国</v>
          </cell>
          <cell r="C198" t="str">
            <v>香料</v>
          </cell>
          <cell r="D198">
            <v>341.99999872595072</v>
          </cell>
        </row>
        <row r="199">
          <cell r="A199">
            <v>34843</v>
          </cell>
          <cell r="B199" t="str">
            <v>英国</v>
          </cell>
          <cell r="C199" t="str">
            <v>肉/家禽</v>
          </cell>
          <cell r="D199">
            <v>1319.1999907493591</v>
          </cell>
        </row>
        <row r="200">
          <cell r="A200">
            <v>34843</v>
          </cell>
          <cell r="B200" t="str">
            <v>英国</v>
          </cell>
          <cell r="C200" t="str">
            <v>糖果</v>
          </cell>
          <cell r="D200">
            <v>872.5</v>
          </cell>
        </row>
        <row r="201">
          <cell r="A201">
            <v>34843</v>
          </cell>
          <cell r="B201" t="str">
            <v>英国</v>
          </cell>
          <cell r="C201" t="str">
            <v>糖果</v>
          </cell>
          <cell r="D201">
            <v>5268</v>
          </cell>
        </row>
        <row r="202">
          <cell r="A202">
            <v>34843</v>
          </cell>
          <cell r="B202" t="str">
            <v>英国</v>
          </cell>
          <cell r="C202" t="str">
            <v>乳制品</v>
          </cell>
          <cell r="D202">
            <v>33.999999761581421</v>
          </cell>
        </row>
        <row r="203">
          <cell r="A203">
            <v>34843</v>
          </cell>
          <cell r="B203" t="str">
            <v>英国</v>
          </cell>
          <cell r="C203" t="str">
            <v>乳制品</v>
          </cell>
          <cell r="D203">
            <v>2427.5999829769135</v>
          </cell>
        </row>
        <row r="204">
          <cell r="A204">
            <v>34850</v>
          </cell>
          <cell r="B204" t="str">
            <v>英国</v>
          </cell>
          <cell r="C204" t="str">
            <v>饮料</v>
          </cell>
          <cell r="D204">
            <v>575.99999785423279</v>
          </cell>
        </row>
        <row r="205">
          <cell r="A205">
            <v>34850</v>
          </cell>
          <cell r="B205" t="str">
            <v>英国</v>
          </cell>
          <cell r="C205" t="str">
            <v>香料</v>
          </cell>
          <cell r="D205">
            <v>960</v>
          </cell>
        </row>
        <row r="206">
          <cell r="A206">
            <v>34850</v>
          </cell>
          <cell r="B206" t="str">
            <v>英国</v>
          </cell>
          <cell r="C206" t="str">
            <v>海洋食品</v>
          </cell>
          <cell r="D206">
            <v>414.23999845683574</v>
          </cell>
        </row>
        <row r="207">
          <cell r="A207">
            <v>34850</v>
          </cell>
          <cell r="B207" t="str">
            <v>英国</v>
          </cell>
          <cell r="C207" t="str">
            <v>海洋食品</v>
          </cell>
          <cell r="D207">
            <v>367.99999862909317</v>
          </cell>
        </row>
        <row r="208">
          <cell r="A208">
            <v>34855</v>
          </cell>
          <cell r="B208" t="str">
            <v>英国</v>
          </cell>
          <cell r="C208" t="str">
            <v>香料</v>
          </cell>
          <cell r="D208">
            <v>989.99999836087227</v>
          </cell>
        </row>
        <row r="209">
          <cell r="A209">
            <v>34855</v>
          </cell>
          <cell r="B209" t="str">
            <v>英国</v>
          </cell>
          <cell r="C209" t="str">
            <v>海洋食品</v>
          </cell>
          <cell r="D209">
            <v>512.99999915063381</v>
          </cell>
        </row>
        <row r="210">
          <cell r="A210">
            <v>34856</v>
          </cell>
          <cell r="B210" t="str">
            <v>法国</v>
          </cell>
          <cell r="C210" t="str">
            <v>乳制品</v>
          </cell>
          <cell r="D210">
            <v>63</v>
          </cell>
        </row>
        <row r="211">
          <cell r="A211">
            <v>34856</v>
          </cell>
          <cell r="B211" t="str">
            <v>法国</v>
          </cell>
          <cell r="C211" t="str">
            <v>乳制品</v>
          </cell>
          <cell r="D211">
            <v>15.999999940395355</v>
          </cell>
        </row>
        <row r="212">
          <cell r="A212">
            <v>34856</v>
          </cell>
          <cell r="B212" t="str">
            <v>法国</v>
          </cell>
          <cell r="C212" t="str">
            <v>乳制品</v>
          </cell>
          <cell r="D212">
            <v>313.2</v>
          </cell>
        </row>
        <row r="213">
          <cell r="A213">
            <v>34862</v>
          </cell>
          <cell r="B213" t="str">
            <v>英国</v>
          </cell>
          <cell r="C213" t="str">
            <v>海洋食品</v>
          </cell>
          <cell r="D213">
            <v>258.89999999999998</v>
          </cell>
        </row>
        <row r="214">
          <cell r="A214">
            <v>34862</v>
          </cell>
          <cell r="B214" t="str">
            <v>英国</v>
          </cell>
          <cell r="C214" t="str">
            <v>海洋食品</v>
          </cell>
          <cell r="D214">
            <v>147.19999945163727</v>
          </cell>
        </row>
        <row r="215">
          <cell r="A215">
            <v>34862</v>
          </cell>
          <cell r="B215" t="str">
            <v>英国</v>
          </cell>
          <cell r="C215" t="str">
            <v>肉/家禽</v>
          </cell>
          <cell r="D215">
            <v>59.599999777972698</v>
          </cell>
        </row>
        <row r="216">
          <cell r="A216">
            <v>34864</v>
          </cell>
          <cell r="B216" t="str">
            <v>英国</v>
          </cell>
          <cell r="C216" t="str">
            <v>乳制品</v>
          </cell>
          <cell r="D216">
            <v>427.5</v>
          </cell>
        </row>
        <row r="217">
          <cell r="A217">
            <v>34864</v>
          </cell>
          <cell r="B217" t="str">
            <v>英国</v>
          </cell>
          <cell r="C217" t="str">
            <v>乳制品</v>
          </cell>
          <cell r="D217">
            <v>250</v>
          </cell>
        </row>
        <row r="218">
          <cell r="A218">
            <v>34864</v>
          </cell>
          <cell r="B218" t="str">
            <v>英国</v>
          </cell>
          <cell r="C218" t="str">
            <v>乳制品</v>
          </cell>
          <cell r="D218">
            <v>75</v>
          </cell>
        </row>
        <row r="219">
          <cell r="A219">
            <v>34864</v>
          </cell>
          <cell r="B219" t="str">
            <v>英国</v>
          </cell>
          <cell r="C219" t="str">
            <v>乳制品</v>
          </cell>
          <cell r="D219">
            <v>892.5</v>
          </cell>
        </row>
        <row r="220">
          <cell r="A220">
            <v>34869</v>
          </cell>
          <cell r="B220" t="str">
            <v>英国</v>
          </cell>
          <cell r="C220" t="str">
            <v>香料</v>
          </cell>
          <cell r="D220">
            <v>600</v>
          </cell>
        </row>
        <row r="221">
          <cell r="A221">
            <v>34869</v>
          </cell>
          <cell r="B221" t="str">
            <v>英国</v>
          </cell>
          <cell r="C221" t="str">
            <v>糖果</v>
          </cell>
          <cell r="D221">
            <v>1249.2</v>
          </cell>
        </row>
        <row r="222">
          <cell r="A222">
            <v>34869</v>
          </cell>
          <cell r="B222" t="str">
            <v>英国</v>
          </cell>
          <cell r="C222" t="str">
            <v>饮料</v>
          </cell>
          <cell r="D222">
            <v>7905</v>
          </cell>
        </row>
        <row r="223">
          <cell r="A223">
            <v>34869</v>
          </cell>
          <cell r="B223" t="str">
            <v>英国</v>
          </cell>
          <cell r="C223" t="str">
            <v>糖果</v>
          </cell>
          <cell r="D223">
            <v>437.5</v>
          </cell>
        </row>
        <row r="224">
          <cell r="A224">
            <v>34870</v>
          </cell>
          <cell r="B224" t="str">
            <v>英国</v>
          </cell>
          <cell r="C224" t="str">
            <v>乳制品</v>
          </cell>
          <cell r="D224">
            <v>299.24999976530671</v>
          </cell>
        </row>
        <row r="225">
          <cell r="A225">
            <v>34870</v>
          </cell>
          <cell r="B225" t="str">
            <v>英国</v>
          </cell>
          <cell r="C225" t="str">
            <v>肉/家禽</v>
          </cell>
          <cell r="D225">
            <v>169.85999986678362</v>
          </cell>
        </row>
        <row r="226">
          <cell r="A226">
            <v>34871</v>
          </cell>
          <cell r="B226" t="str">
            <v>法国</v>
          </cell>
          <cell r="C226" t="str">
            <v>农产品</v>
          </cell>
          <cell r="D226">
            <v>319.2</v>
          </cell>
        </row>
        <row r="227">
          <cell r="A227">
            <v>34871</v>
          </cell>
          <cell r="B227" t="str">
            <v>法国</v>
          </cell>
          <cell r="C227" t="str">
            <v>饮料</v>
          </cell>
          <cell r="D227">
            <v>98</v>
          </cell>
        </row>
        <row r="228">
          <cell r="A228">
            <v>34872</v>
          </cell>
          <cell r="B228" t="str">
            <v>法国</v>
          </cell>
          <cell r="C228" t="str">
            <v>乳制品</v>
          </cell>
          <cell r="D228">
            <v>210</v>
          </cell>
        </row>
        <row r="229">
          <cell r="A229">
            <v>34876</v>
          </cell>
          <cell r="B229" t="str">
            <v>英国</v>
          </cell>
          <cell r="C229" t="str">
            <v>饮料</v>
          </cell>
          <cell r="D229">
            <v>105</v>
          </cell>
        </row>
        <row r="230">
          <cell r="A230">
            <v>34876</v>
          </cell>
          <cell r="B230" t="str">
            <v>英国</v>
          </cell>
          <cell r="C230" t="str">
            <v>海洋食品</v>
          </cell>
          <cell r="D230">
            <v>135.1</v>
          </cell>
        </row>
        <row r="231">
          <cell r="A231">
            <v>34877</v>
          </cell>
          <cell r="B231" t="str">
            <v>英国</v>
          </cell>
          <cell r="C231" t="str">
            <v>乳制品</v>
          </cell>
          <cell r="D231">
            <v>584.37499590218067</v>
          </cell>
        </row>
        <row r="232">
          <cell r="A232">
            <v>34877</v>
          </cell>
          <cell r="B232" t="str">
            <v>英国</v>
          </cell>
          <cell r="C232" t="str">
            <v>海洋食品</v>
          </cell>
          <cell r="D232">
            <v>807.49999433755875</v>
          </cell>
        </row>
        <row r="233">
          <cell r="A233">
            <v>34877</v>
          </cell>
          <cell r="B233" t="str">
            <v>英国</v>
          </cell>
          <cell r="C233" t="str">
            <v>农产品</v>
          </cell>
          <cell r="D233">
            <v>2162.3999848365784</v>
          </cell>
        </row>
        <row r="234">
          <cell r="A234">
            <v>34880</v>
          </cell>
          <cell r="B234" t="str">
            <v>英国</v>
          </cell>
          <cell r="C234" t="str">
            <v>糖果</v>
          </cell>
          <cell r="D234">
            <v>497.32499960996211</v>
          </cell>
        </row>
        <row r="235">
          <cell r="A235">
            <v>34880</v>
          </cell>
          <cell r="B235" t="str">
            <v>英国</v>
          </cell>
          <cell r="C235" t="str">
            <v>面食/谷类</v>
          </cell>
          <cell r="D235">
            <v>170.99999986588955</v>
          </cell>
        </row>
        <row r="236">
          <cell r="A236">
            <v>34880</v>
          </cell>
          <cell r="B236" t="str">
            <v>英国</v>
          </cell>
          <cell r="C236" t="str">
            <v>糖果</v>
          </cell>
          <cell r="D236">
            <v>936.69999926537275</v>
          </cell>
        </row>
        <row r="237">
          <cell r="A237">
            <v>34880</v>
          </cell>
          <cell r="B237" t="str">
            <v>英国</v>
          </cell>
          <cell r="C237" t="str">
            <v>香料</v>
          </cell>
          <cell r="D237">
            <v>123.49999990314245</v>
          </cell>
        </row>
        <row r="238">
          <cell r="A238">
            <v>34883</v>
          </cell>
          <cell r="B238" t="str">
            <v>法国</v>
          </cell>
          <cell r="C238" t="str">
            <v>农产品</v>
          </cell>
          <cell r="D238">
            <v>557.99999792128801</v>
          </cell>
        </row>
        <row r="239">
          <cell r="A239">
            <v>34883</v>
          </cell>
          <cell r="B239" t="str">
            <v>法国</v>
          </cell>
          <cell r="C239" t="str">
            <v>糖果</v>
          </cell>
          <cell r="D239">
            <v>257.59999904036522</v>
          </cell>
        </row>
        <row r="240">
          <cell r="A240">
            <v>34883</v>
          </cell>
          <cell r="B240" t="str">
            <v>法国</v>
          </cell>
          <cell r="C240" t="str">
            <v>饮料</v>
          </cell>
          <cell r="D240">
            <v>64.799999758601189</v>
          </cell>
        </row>
        <row r="241">
          <cell r="A241">
            <v>34883</v>
          </cell>
          <cell r="B241" t="str">
            <v>法国</v>
          </cell>
          <cell r="C241" t="str">
            <v>农产品</v>
          </cell>
          <cell r="D241">
            <v>847.99999684095383</v>
          </cell>
        </row>
        <row r="242">
          <cell r="A242">
            <v>34883</v>
          </cell>
          <cell r="B242" t="str">
            <v>法国</v>
          </cell>
          <cell r="C242" t="str">
            <v>面食/谷类</v>
          </cell>
          <cell r="D242">
            <v>1215.999995470047</v>
          </cell>
        </row>
        <row r="243">
          <cell r="A243">
            <v>34884</v>
          </cell>
          <cell r="B243" t="str">
            <v>英国</v>
          </cell>
          <cell r="C243" t="str">
            <v>面食/谷类</v>
          </cell>
          <cell r="D243">
            <v>997.5</v>
          </cell>
        </row>
        <row r="244">
          <cell r="A244">
            <v>34884</v>
          </cell>
          <cell r="B244" t="str">
            <v>英国</v>
          </cell>
          <cell r="C244" t="str">
            <v>饮料</v>
          </cell>
          <cell r="D244">
            <v>155</v>
          </cell>
        </row>
        <row r="245">
          <cell r="A245">
            <v>34887</v>
          </cell>
          <cell r="B245" t="str">
            <v>英国</v>
          </cell>
          <cell r="C245" t="str">
            <v>海洋食品</v>
          </cell>
          <cell r="D245">
            <v>517.79999999999995</v>
          </cell>
        </row>
        <row r="246">
          <cell r="A246">
            <v>34887</v>
          </cell>
          <cell r="B246" t="str">
            <v>英国</v>
          </cell>
          <cell r="C246" t="str">
            <v>糖果</v>
          </cell>
          <cell r="D246">
            <v>554.625</v>
          </cell>
        </row>
        <row r="247">
          <cell r="A247">
            <v>34891</v>
          </cell>
          <cell r="B247" t="str">
            <v>法国</v>
          </cell>
          <cell r="C247" t="str">
            <v>肉/家禽</v>
          </cell>
          <cell r="D247">
            <v>592.79999953508377</v>
          </cell>
        </row>
        <row r="248">
          <cell r="A248">
            <v>34891</v>
          </cell>
          <cell r="B248" t="str">
            <v>法国</v>
          </cell>
          <cell r="C248" t="str">
            <v>乳制品</v>
          </cell>
          <cell r="D248">
            <v>71.249999944120646</v>
          </cell>
        </row>
        <row r="249">
          <cell r="A249">
            <v>34891</v>
          </cell>
          <cell r="B249" t="str">
            <v>法国</v>
          </cell>
          <cell r="C249" t="str">
            <v>肉/家禽</v>
          </cell>
          <cell r="D249">
            <v>569.99999955296516</v>
          </cell>
        </row>
        <row r="250">
          <cell r="A250">
            <v>34897</v>
          </cell>
          <cell r="B250" t="str">
            <v>法国</v>
          </cell>
          <cell r="C250" t="str">
            <v>乳制品</v>
          </cell>
          <cell r="D250">
            <v>349.9999986961484</v>
          </cell>
        </row>
        <row r="251">
          <cell r="A251">
            <v>34897</v>
          </cell>
          <cell r="B251" t="str">
            <v>法国</v>
          </cell>
          <cell r="C251" t="str">
            <v>饮料</v>
          </cell>
          <cell r="D251">
            <v>540</v>
          </cell>
        </row>
        <row r="252">
          <cell r="A252">
            <v>34900</v>
          </cell>
          <cell r="B252" t="str">
            <v>法国</v>
          </cell>
          <cell r="C252" t="str">
            <v>乳制品</v>
          </cell>
          <cell r="D252">
            <v>35</v>
          </cell>
        </row>
        <row r="253">
          <cell r="A253">
            <v>34900</v>
          </cell>
          <cell r="B253" t="str">
            <v>法国</v>
          </cell>
          <cell r="C253" t="str">
            <v>海洋食品</v>
          </cell>
          <cell r="D253">
            <v>36.799999999999997</v>
          </cell>
        </row>
        <row r="254">
          <cell r="A254">
            <v>34900</v>
          </cell>
          <cell r="B254" t="str">
            <v>法国</v>
          </cell>
          <cell r="C254" t="str">
            <v>糖果</v>
          </cell>
          <cell r="D254">
            <v>493</v>
          </cell>
        </row>
        <row r="255">
          <cell r="A255">
            <v>34900</v>
          </cell>
          <cell r="B255" t="str">
            <v>法国</v>
          </cell>
          <cell r="C255" t="str">
            <v>面食/谷类</v>
          </cell>
          <cell r="D255">
            <v>199.5</v>
          </cell>
        </row>
        <row r="256">
          <cell r="A256">
            <v>34901</v>
          </cell>
          <cell r="B256" t="str">
            <v>英国</v>
          </cell>
          <cell r="C256" t="str">
            <v>乳制品</v>
          </cell>
          <cell r="D256">
            <v>660</v>
          </cell>
        </row>
        <row r="257">
          <cell r="A257">
            <v>34901</v>
          </cell>
          <cell r="B257" t="str">
            <v>英国</v>
          </cell>
          <cell r="C257" t="str">
            <v>香料</v>
          </cell>
          <cell r="D257">
            <v>263.39999999999998</v>
          </cell>
        </row>
        <row r="258">
          <cell r="A258">
            <v>34901</v>
          </cell>
          <cell r="B258" t="str">
            <v>英国</v>
          </cell>
          <cell r="C258" t="str">
            <v>乳制品</v>
          </cell>
          <cell r="D258">
            <v>1044</v>
          </cell>
        </row>
        <row r="259">
          <cell r="A259">
            <v>34901</v>
          </cell>
          <cell r="B259" t="str">
            <v>英国</v>
          </cell>
          <cell r="C259" t="str">
            <v>饮料</v>
          </cell>
          <cell r="D259">
            <v>180</v>
          </cell>
        </row>
        <row r="260">
          <cell r="A260">
            <v>34904</v>
          </cell>
          <cell r="B260" t="str">
            <v>法国</v>
          </cell>
          <cell r="C260" t="str">
            <v>饮料</v>
          </cell>
          <cell r="D260">
            <v>180</v>
          </cell>
        </row>
        <row r="261">
          <cell r="A261">
            <v>34904</v>
          </cell>
          <cell r="B261" t="str">
            <v>法国</v>
          </cell>
          <cell r="C261" t="str">
            <v>饮料</v>
          </cell>
          <cell r="D261">
            <v>155</v>
          </cell>
        </row>
        <row r="262">
          <cell r="A262">
            <v>34904</v>
          </cell>
          <cell r="B262" t="str">
            <v>法国</v>
          </cell>
          <cell r="C262" t="str">
            <v>香料</v>
          </cell>
          <cell r="D262">
            <v>234</v>
          </cell>
        </row>
        <row r="263">
          <cell r="A263">
            <v>34906</v>
          </cell>
          <cell r="B263" t="str">
            <v>法国</v>
          </cell>
          <cell r="C263" t="str">
            <v>香料</v>
          </cell>
          <cell r="D263">
            <v>155</v>
          </cell>
        </row>
        <row r="264">
          <cell r="A264">
            <v>34906</v>
          </cell>
          <cell r="B264" t="str">
            <v>法国</v>
          </cell>
          <cell r="C264" t="str">
            <v>饮料</v>
          </cell>
          <cell r="D264">
            <v>162.75</v>
          </cell>
        </row>
        <row r="265">
          <cell r="A265">
            <v>34907</v>
          </cell>
          <cell r="B265" t="str">
            <v>英国</v>
          </cell>
          <cell r="C265" t="str">
            <v>农产品</v>
          </cell>
          <cell r="D265">
            <v>331.312499740161</v>
          </cell>
        </row>
        <row r="266">
          <cell r="A266">
            <v>34907</v>
          </cell>
          <cell r="B266" t="str">
            <v>英国</v>
          </cell>
          <cell r="C266" t="str">
            <v>海洋食品</v>
          </cell>
          <cell r="D266">
            <v>82.507499935291705</v>
          </cell>
        </row>
        <row r="267">
          <cell r="A267">
            <v>34907</v>
          </cell>
          <cell r="B267" t="str">
            <v>英国</v>
          </cell>
          <cell r="C267" t="str">
            <v>香料</v>
          </cell>
          <cell r="D267">
            <v>599.92499952949584</v>
          </cell>
        </row>
        <row r="268">
          <cell r="A268">
            <v>34908</v>
          </cell>
          <cell r="B268" t="str">
            <v>英国</v>
          </cell>
          <cell r="C268" t="str">
            <v>面食/谷类</v>
          </cell>
          <cell r="D268">
            <v>78</v>
          </cell>
        </row>
        <row r="269">
          <cell r="A269">
            <v>34908</v>
          </cell>
          <cell r="B269" t="str">
            <v>英国</v>
          </cell>
          <cell r="C269" t="str">
            <v>饮料</v>
          </cell>
          <cell r="D269">
            <v>252</v>
          </cell>
        </row>
        <row r="270">
          <cell r="A270">
            <v>34914</v>
          </cell>
          <cell r="B270" t="str">
            <v>英国</v>
          </cell>
          <cell r="C270" t="str">
            <v>海洋食品</v>
          </cell>
          <cell r="D270">
            <v>1999.9999925494194</v>
          </cell>
        </row>
        <row r="271">
          <cell r="A271">
            <v>34914</v>
          </cell>
          <cell r="B271" t="str">
            <v>英国</v>
          </cell>
          <cell r="C271" t="str">
            <v>面食/谷类</v>
          </cell>
          <cell r="D271">
            <v>1119.9999958276749</v>
          </cell>
        </row>
        <row r="272">
          <cell r="A272">
            <v>34915</v>
          </cell>
          <cell r="B272" t="str">
            <v>法国</v>
          </cell>
          <cell r="C272" t="str">
            <v>饮料</v>
          </cell>
          <cell r="D272">
            <v>72</v>
          </cell>
        </row>
        <row r="273">
          <cell r="A273">
            <v>34919</v>
          </cell>
          <cell r="B273" t="str">
            <v>英国</v>
          </cell>
          <cell r="C273" t="str">
            <v>香料</v>
          </cell>
          <cell r="D273">
            <v>368.12499971129</v>
          </cell>
        </row>
        <row r="274">
          <cell r="A274">
            <v>34919</v>
          </cell>
          <cell r="B274" t="str">
            <v>英国</v>
          </cell>
          <cell r="C274" t="str">
            <v>糖果</v>
          </cell>
          <cell r="D274">
            <v>148.3424998836592</v>
          </cell>
        </row>
        <row r="275">
          <cell r="A275">
            <v>34920</v>
          </cell>
          <cell r="B275" t="str">
            <v>英国</v>
          </cell>
          <cell r="C275" t="str">
            <v>糖果</v>
          </cell>
          <cell r="D275">
            <v>1360.799994930625</v>
          </cell>
        </row>
        <row r="276">
          <cell r="A276">
            <v>34920</v>
          </cell>
          <cell r="B276" t="str">
            <v>英国</v>
          </cell>
          <cell r="C276" t="str">
            <v>乳制品</v>
          </cell>
          <cell r="D276">
            <v>575.99999785423279</v>
          </cell>
        </row>
        <row r="277">
          <cell r="A277">
            <v>34920</v>
          </cell>
          <cell r="B277" t="str">
            <v>英国</v>
          </cell>
          <cell r="C277" t="str">
            <v>饮料</v>
          </cell>
          <cell r="D277">
            <v>57.599999785423279</v>
          </cell>
        </row>
        <row r="278">
          <cell r="A278">
            <v>34920</v>
          </cell>
          <cell r="B278" t="str">
            <v>法国</v>
          </cell>
          <cell r="C278" t="str">
            <v>面食/谷类</v>
          </cell>
          <cell r="D278">
            <v>168</v>
          </cell>
        </row>
        <row r="279">
          <cell r="A279">
            <v>34920</v>
          </cell>
          <cell r="B279" t="str">
            <v>法国</v>
          </cell>
          <cell r="C279" t="str">
            <v>海洋食品</v>
          </cell>
          <cell r="D279">
            <v>397.5</v>
          </cell>
        </row>
        <row r="280">
          <cell r="A280">
            <v>34922</v>
          </cell>
          <cell r="B280" t="str">
            <v>法国</v>
          </cell>
          <cell r="C280" t="str">
            <v>面食/谷类</v>
          </cell>
          <cell r="D280">
            <v>151.99999943375587</v>
          </cell>
        </row>
        <row r="281">
          <cell r="A281">
            <v>34922</v>
          </cell>
          <cell r="B281" t="str">
            <v>法国</v>
          </cell>
          <cell r="C281" t="str">
            <v>香料</v>
          </cell>
          <cell r="D281">
            <v>842.87999686002729</v>
          </cell>
        </row>
        <row r="282">
          <cell r="A282">
            <v>34922</v>
          </cell>
          <cell r="B282" t="str">
            <v>法国</v>
          </cell>
          <cell r="C282" t="str">
            <v>饮料</v>
          </cell>
          <cell r="D282">
            <v>185.999999307096</v>
          </cell>
        </row>
        <row r="283">
          <cell r="A283">
            <v>34925</v>
          </cell>
          <cell r="B283" t="str">
            <v>法国</v>
          </cell>
          <cell r="C283" t="str">
            <v>糖果</v>
          </cell>
          <cell r="D283">
            <v>2195</v>
          </cell>
        </row>
        <row r="284">
          <cell r="A284">
            <v>34925</v>
          </cell>
          <cell r="B284" t="str">
            <v>法国</v>
          </cell>
          <cell r="C284" t="str">
            <v>乳制品</v>
          </cell>
          <cell r="D284">
            <v>193.5</v>
          </cell>
        </row>
        <row r="285">
          <cell r="A285">
            <v>34927</v>
          </cell>
          <cell r="B285" t="str">
            <v>法国</v>
          </cell>
          <cell r="C285" t="str">
            <v>肉/家禽</v>
          </cell>
          <cell r="D285">
            <v>29.8</v>
          </cell>
        </row>
        <row r="286">
          <cell r="A286">
            <v>34927</v>
          </cell>
          <cell r="B286" t="str">
            <v>法国</v>
          </cell>
          <cell r="C286" t="str">
            <v>海洋食品</v>
          </cell>
          <cell r="D286">
            <v>450</v>
          </cell>
        </row>
        <row r="287">
          <cell r="A287">
            <v>34929</v>
          </cell>
          <cell r="B287" t="str">
            <v>法国</v>
          </cell>
          <cell r="C287" t="str">
            <v>面食/谷类</v>
          </cell>
          <cell r="D287">
            <v>1008</v>
          </cell>
        </row>
        <row r="288">
          <cell r="A288">
            <v>34929</v>
          </cell>
          <cell r="B288" t="str">
            <v>法国</v>
          </cell>
          <cell r="C288" t="str">
            <v>糖果</v>
          </cell>
          <cell r="D288">
            <v>474.99999962747097</v>
          </cell>
        </row>
        <row r="289">
          <cell r="A289">
            <v>34933</v>
          </cell>
          <cell r="B289" t="str">
            <v>法国</v>
          </cell>
          <cell r="C289" t="str">
            <v>农产品</v>
          </cell>
          <cell r="D289">
            <v>1350</v>
          </cell>
        </row>
        <row r="290">
          <cell r="A290">
            <v>34933</v>
          </cell>
          <cell r="B290" t="str">
            <v>法国</v>
          </cell>
          <cell r="C290" t="str">
            <v>肉/家禽</v>
          </cell>
          <cell r="D290">
            <v>3900</v>
          </cell>
        </row>
        <row r="291">
          <cell r="A291">
            <v>34933</v>
          </cell>
          <cell r="B291" t="str">
            <v>法国</v>
          </cell>
          <cell r="C291" t="str">
            <v>乳制品</v>
          </cell>
          <cell r="D291">
            <v>35</v>
          </cell>
        </row>
        <row r="292">
          <cell r="A292">
            <v>34933</v>
          </cell>
          <cell r="B292" t="str">
            <v>法国</v>
          </cell>
          <cell r="C292" t="str">
            <v>海洋食品</v>
          </cell>
          <cell r="D292">
            <v>772.8</v>
          </cell>
        </row>
        <row r="293">
          <cell r="A293">
            <v>34933</v>
          </cell>
          <cell r="B293" t="str">
            <v>法国</v>
          </cell>
          <cell r="C293" t="str">
            <v>乳制品</v>
          </cell>
          <cell r="D293">
            <v>417.6</v>
          </cell>
        </row>
        <row r="294">
          <cell r="A294">
            <v>34934</v>
          </cell>
          <cell r="B294" t="str">
            <v>英国</v>
          </cell>
          <cell r="C294" t="str">
            <v>面食/谷类</v>
          </cell>
          <cell r="D294">
            <v>1064</v>
          </cell>
        </row>
        <row r="295">
          <cell r="A295">
            <v>34939</v>
          </cell>
          <cell r="B295" t="str">
            <v>法国</v>
          </cell>
          <cell r="C295" t="str">
            <v>海洋食品</v>
          </cell>
          <cell r="D295">
            <v>2170</v>
          </cell>
        </row>
        <row r="296">
          <cell r="A296">
            <v>34939</v>
          </cell>
          <cell r="B296" t="str">
            <v>法国</v>
          </cell>
          <cell r="C296" t="str">
            <v>海洋食品</v>
          </cell>
          <cell r="D296">
            <v>1045</v>
          </cell>
        </row>
        <row r="297">
          <cell r="A297">
            <v>34939</v>
          </cell>
          <cell r="B297" t="str">
            <v>法国</v>
          </cell>
          <cell r="C297" t="str">
            <v>糖果</v>
          </cell>
          <cell r="D297">
            <v>360</v>
          </cell>
        </row>
        <row r="298">
          <cell r="A298">
            <v>34939</v>
          </cell>
          <cell r="B298" t="str">
            <v>法国</v>
          </cell>
          <cell r="C298" t="str">
            <v>乳制品</v>
          </cell>
          <cell r="D298">
            <v>1360</v>
          </cell>
        </row>
        <row r="299">
          <cell r="A299">
            <v>34939</v>
          </cell>
          <cell r="B299" t="str">
            <v>法国</v>
          </cell>
          <cell r="C299" t="str">
            <v>饮料</v>
          </cell>
          <cell r="D299">
            <v>1440</v>
          </cell>
        </row>
        <row r="300">
          <cell r="A300">
            <v>34940</v>
          </cell>
          <cell r="B300" t="str">
            <v>英国</v>
          </cell>
          <cell r="C300" t="str">
            <v>乳制品</v>
          </cell>
          <cell r="D300">
            <v>294</v>
          </cell>
        </row>
        <row r="301">
          <cell r="A301">
            <v>34940</v>
          </cell>
          <cell r="B301" t="str">
            <v>英国</v>
          </cell>
          <cell r="C301" t="str">
            <v>糖果</v>
          </cell>
          <cell r="D301">
            <v>80</v>
          </cell>
        </row>
        <row r="302">
          <cell r="A302">
            <v>34940</v>
          </cell>
          <cell r="B302" t="str">
            <v>英国</v>
          </cell>
          <cell r="C302" t="str">
            <v>饮料</v>
          </cell>
          <cell r="D302">
            <v>90</v>
          </cell>
        </row>
        <row r="303">
          <cell r="A303">
            <v>34942</v>
          </cell>
          <cell r="B303" t="str">
            <v>法国</v>
          </cell>
          <cell r="C303" t="str">
            <v>饮料</v>
          </cell>
          <cell r="D303">
            <v>3754.874997055158</v>
          </cell>
        </row>
        <row r="304">
          <cell r="A304">
            <v>34942</v>
          </cell>
          <cell r="B304" t="str">
            <v>法国</v>
          </cell>
          <cell r="C304" t="str">
            <v>面食/谷类</v>
          </cell>
          <cell r="D304">
            <v>532</v>
          </cell>
        </row>
        <row r="305">
          <cell r="A305">
            <v>34942</v>
          </cell>
          <cell r="B305" t="str">
            <v>法国</v>
          </cell>
          <cell r="C305" t="str">
            <v>饮料</v>
          </cell>
          <cell r="D305">
            <v>213.74999983236194</v>
          </cell>
        </row>
        <row r="306">
          <cell r="A306">
            <v>34942</v>
          </cell>
          <cell r="B306" t="str">
            <v>法国</v>
          </cell>
          <cell r="C306" t="str">
            <v>乳制品</v>
          </cell>
          <cell r="D306">
            <v>306.37499975971878</v>
          </cell>
        </row>
        <row r="307">
          <cell r="A307">
            <v>34942</v>
          </cell>
          <cell r="B307" t="str">
            <v>法国</v>
          </cell>
          <cell r="C307" t="str">
            <v>乳制品</v>
          </cell>
          <cell r="D307">
            <v>1402.4999901652336</v>
          </cell>
        </row>
        <row r="308">
          <cell r="A308">
            <v>34949</v>
          </cell>
          <cell r="B308" t="str">
            <v>英国</v>
          </cell>
          <cell r="C308" t="str">
            <v>农产品</v>
          </cell>
          <cell r="D308">
            <v>488.25</v>
          </cell>
        </row>
        <row r="309">
          <cell r="A309">
            <v>34949</v>
          </cell>
          <cell r="B309" t="str">
            <v>英国</v>
          </cell>
          <cell r="C309" t="str">
            <v>糖果</v>
          </cell>
          <cell r="D309">
            <v>124.19999979436398</v>
          </cell>
        </row>
        <row r="310">
          <cell r="A310">
            <v>34949</v>
          </cell>
          <cell r="B310" t="str">
            <v>英国</v>
          </cell>
          <cell r="C310" t="str">
            <v>糖果</v>
          </cell>
          <cell r="D310">
            <v>224.99999962747097</v>
          </cell>
        </row>
        <row r="311">
          <cell r="A311">
            <v>34949</v>
          </cell>
          <cell r="B311" t="str">
            <v>英国</v>
          </cell>
          <cell r="C311" t="str">
            <v>饮料</v>
          </cell>
          <cell r="D311">
            <v>13.5</v>
          </cell>
        </row>
        <row r="312">
          <cell r="A312">
            <v>34949</v>
          </cell>
          <cell r="B312" t="str">
            <v>英国</v>
          </cell>
          <cell r="C312" t="str">
            <v>饮料</v>
          </cell>
          <cell r="D312">
            <v>485.9999991953373</v>
          </cell>
        </row>
        <row r="313">
          <cell r="A313">
            <v>34949</v>
          </cell>
          <cell r="B313" t="str">
            <v>法国</v>
          </cell>
          <cell r="C313" t="str">
            <v>农产品</v>
          </cell>
          <cell r="D313">
            <v>456</v>
          </cell>
        </row>
        <row r="314">
          <cell r="A314">
            <v>34949</v>
          </cell>
          <cell r="B314" t="str">
            <v>法国</v>
          </cell>
          <cell r="C314" t="str">
            <v>肉/家禽</v>
          </cell>
          <cell r="D314">
            <v>742.74</v>
          </cell>
        </row>
        <row r="315">
          <cell r="A315">
            <v>34949</v>
          </cell>
          <cell r="B315" t="str">
            <v>法国</v>
          </cell>
          <cell r="C315" t="str">
            <v>香料</v>
          </cell>
          <cell r="D315">
            <v>194.5</v>
          </cell>
        </row>
        <row r="316">
          <cell r="A316">
            <v>34953</v>
          </cell>
          <cell r="B316" t="str">
            <v>法国</v>
          </cell>
          <cell r="C316" t="str">
            <v>糖果</v>
          </cell>
          <cell r="D316">
            <v>739.5</v>
          </cell>
        </row>
        <row r="317">
          <cell r="A317">
            <v>34953</v>
          </cell>
          <cell r="B317" t="str">
            <v>法国</v>
          </cell>
          <cell r="C317" t="str">
            <v>海洋食品</v>
          </cell>
          <cell r="D317">
            <v>446.24999687075615</v>
          </cell>
        </row>
        <row r="318">
          <cell r="A318">
            <v>34955</v>
          </cell>
          <cell r="B318" t="str">
            <v>英国</v>
          </cell>
          <cell r="C318" t="str">
            <v>肉/家禽</v>
          </cell>
          <cell r="D318">
            <v>273.59999978542328</v>
          </cell>
        </row>
        <row r="319">
          <cell r="A319">
            <v>34955</v>
          </cell>
          <cell r="B319" t="str">
            <v>英国</v>
          </cell>
          <cell r="C319" t="str">
            <v>饮料</v>
          </cell>
          <cell r="D319">
            <v>630</v>
          </cell>
        </row>
        <row r="320">
          <cell r="A320">
            <v>34956</v>
          </cell>
          <cell r="B320" t="str">
            <v>英国</v>
          </cell>
          <cell r="C320" t="str">
            <v>饮料</v>
          </cell>
          <cell r="D320">
            <v>541.49999957531691</v>
          </cell>
        </row>
        <row r="321">
          <cell r="A321">
            <v>34956</v>
          </cell>
          <cell r="B321" t="str">
            <v>英国</v>
          </cell>
          <cell r="C321" t="str">
            <v>乳制品</v>
          </cell>
          <cell r="D321">
            <v>47.499999962747097</v>
          </cell>
        </row>
        <row r="322">
          <cell r="A322">
            <v>34963</v>
          </cell>
          <cell r="B322" t="str">
            <v>英国</v>
          </cell>
          <cell r="C322" t="str">
            <v>乳制品</v>
          </cell>
          <cell r="D322">
            <v>540</v>
          </cell>
        </row>
        <row r="323">
          <cell r="A323">
            <v>34963</v>
          </cell>
          <cell r="B323" t="str">
            <v>英国</v>
          </cell>
          <cell r="C323" t="str">
            <v>饮料</v>
          </cell>
          <cell r="D323">
            <v>168.75</v>
          </cell>
        </row>
        <row r="324">
          <cell r="A324">
            <v>34974</v>
          </cell>
          <cell r="B324" t="str">
            <v>英国</v>
          </cell>
          <cell r="C324" t="str">
            <v>糖果</v>
          </cell>
          <cell r="D324">
            <v>82.8</v>
          </cell>
        </row>
        <row r="325">
          <cell r="A325">
            <v>34974</v>
          </cell>
          <cell r="B325" t="str">
            <v>英国</v>
          </cell>
          <cell r="C325" t="str">
            <v>面食/谷类</v>
          </cell>
          <cell r="D325">
            <v>315</v>
          </cell>
        </row>
        <row r="326">
          <cell r="A326">
            <v>34975</v>
          </cell>
          <cell r="B326" t="str">
            <v>英国</v>
          </cell>
          <cell r="C326" t="str">
            <v>糖果</v>
          </cell>
          <cell r="D326">
            <v>471.14999921992421</v>
          </cell>
        </row>
        <row r="327">
          <cell r="A327">
            <v>34975</v>
          </cell>
          <cell r="B327" t="str">
            <v>英国</v>
          </cell>
          <cell r="C327" t="str">
            <v>乳制品</v>
          </cell>
          <cell r="D327">
            <v>611.99999898672104</v>
          </cell>
        </row>
        <row r="328">
          <cell r="A328">
            <v>34977</v>
          </cell>
          <cell r="B328" t="str">
            <v>法国</v>
          </cell>
          <cell r="C328" t="str">
            <v>农产品</v>
          </cell>
          <cell r="D328">
            <v>62.774999896064401</v>
          </cell>
        </row>
        <row r="329">
          <cell r="A329">
            <v>34977</v>
          </cell>
          <cell r="B329" t="str">
            <v>法国</v>
          </cell>
          <cell r="C329" t="str">
            <v>香料</v>
          </cell>
          <cell r="D329">
            <v>490.13999918848276</v>
          </cell>
        </row>
        <row r="330">
          <cell r="A330">
            <v>34977</v>
          </cell>
          <cell r="B330" t="str">
            <v>法国</v>
          </cell>
          <cell r="C330" t="str">
            <v>糖果</v>
          </cell>
          <cell r="D330">
            <v>51.299999915063381</v>
          </cell>
        </row>
        <row r="331">
          <cell r="A331">
            <v>34977</v>
          </cell>
          <cell r="B331" t="str">
            <v>法国</v>
          </cell>
          <cell r="C331" t="str">
            <v>香料</v>
          </cell>
          <cell r="D331">
            <v>775</v>
          </cell>
        </row>
        <row r="332">
          <cell r="A332">
            <v>34977</v>
          </cell>
          <cell r="B332" t="str">
            <v>法国</v>
          </cell>
          <cell r="C332" t="str">
            <v>海洋食品</v>
          </cell>
          <cell r="D332">
            <v>231.6</v>
          </cell>
        </row>
        <row r="333">
          <cell r="A333">
            <v>34977</v>
          </cell>
          <cell r="B333" t="str">
            <v>法国</v>
          </cell>
          <cell r="C333" t="str">
            <v>海洋食品</v>
          </cell>
          <cell r="D333">
            <v>540</v>
          </cell>
        </row>
        <row r="334">
          <cell r="A334">
            <v>34977</v>
          </cell>
          <cell r="B334" t="str">
            <v>法国</v>
          </cell>
          <cell r="C334" t="str">
            <v>糖果</v>
          </cell>
          <cell r="D334">
            <v>95</v>
          </cell>
        </row>
        <row r="335">
          <cell r="A335">
            <v>34977</v>
          </cell>
          <cell r="B335" t="str">
            <v>法国</v>
          </cell>
          <cell r="C335" t="str">
            <v>面食/谷类</v>
          </cell>
          <cell r="D335">
            <v>1710</v>
          </cell>
        </row>
        <row r="336">
          <cell r="A336">
            <v>34977</v>
          </cell>
          <cell r="B336" t="str">
            <v>法国</v>
          </cell>
          <cell r="C336" t="str">
            <v>乳制品</v>
          </cell>
          <cell r="D336">
            <v>1020</v>
          </cell>
        </row>
        <row r="337">
          <cell r="A337">
            <v>34978</v>
          </cell>
          <cell r="B337" t="str">
            <v>英国</v>
          </cell>
          <cell r="C337" t="str">
            <v>糖果</v>
          </cell>
          <cell r="D337">
            <v>600</v>
          </cell>
        </row>
        <row r="338">
          <cell r="A338">
            <v>34978</v>
          </cell>
          <cell r="B338" t="str">
            <v>英国</v>
          </cell>
          <cell r="C338" t="str">
            <v>海洋食品</v>
          </cell>
          <cell r="D338">
            <v>1223.5999990403652</v>
          </cell>
        </row>
        <row r="339">
          <cell r="A339">
            <v>34978</v>
          </cell>
          <cell r="B339" t="str">
            <v>英国</v>
          </cell>
          <cell r="C339" t="str">
            <v>乳制品</v>
          </cell>
          <cell r="D339">
            <v>1776.4999986067414</v>
          </cell>
        </row>
        <row r="340">
          <cell r="A340">
            <v>34978</v>
          </cell>
          <cell r="B340" t="str">
            <v>英国</v>
          </cell>
          <cell r="C340" t="str">
            <v>香料</v>
          </cell>
          <cell r="D340">
            <v>864.49999932199717</v>
          </cell>
        </row>
        <row r="341">
          <cell r="A341">
            <v>34981</v>
          </cell>
          <cell r="B341" t="str">
            <v>法国</v>
          </cell>
          <cell r="C341" t="str">
            <v>糖果</v>
          </cell>
          <cell r="D341">
            <v>1701</v>
          </cell>
        </row>
        <row r="342">
          <cell r="A342">
            <v>34982</v>
          </cell>
          <cell r="B342" t="str">
            <v>法国</v>
          </cell>
          <cell r="C342" t="str">
            <v>糖果</v>
          </cell>
          <cell r="D342">
            <v>125</v>
          </cell>
        </row>
        <row r="343">
          <cell r="A343">
            <v>34984</v>
          </cell>
          <cell r="B343" t="str">
            <v>法国</v>
          </cell>
          <cell r="C343" t="str">
            <v>农产品</v>
          </cell>
          <cell r="D343">
            <v>1060</v>
          </cell>
        </row>
        <row r="344">
          <cell r="A344">
            <v>34984</v>
          </cell>
          <cell r="B344" t="str">
            <v>法国</v>
          </cell>
          <cell r="C344" t="str">
            <v>乳制品</v>
          </cell>
          <cell r="D344">
            <v>55</v>
          </cell>
        </row>
        <row r="345">
          <cell r="A345">
            <v>34984</v>
          </cell>
          <cell r="B345" t="str">
            <v>法国</v>
          </cell>
          <cell r="C345" t="str">
            <v>饮料</v>
          </cell>
          <cell r="D345">
            <v>180</v>
          </cell>
        </row>
        <row r="346">
          <cell r="A346">
            <v>34988</v>
          </cell>
          <cell r="B346" t="str">
            <v>英国</v>
          </cell>
          <cell r="C346" t="str">
            <v>乳制品</v>
          </cell>
          <cell r="D346">
            <v>89.999999850988388</v>
          </cell>
        </row>
        <row r="347">
          <cell r="A347">
            <v>34988</v>
          </cell>
          <cell r="B347" t="str">
            <v>英国</v>
          </cell>
          <cell r="C347" t="str">
            <v>肉/家禽</v>
          </cell>
          <cell r="D347">
            <v>86.399999856948853</v>
          </cell>
        </row>
        <row r="348">
          <cell r="A348">
            <v>34988</v>
          </cell>
          <cell r="B348" t="str">
            <v>英国</v>
          </cell>
          <cell r="C348" t="str">
            <v>面食/谷类</v>
          </cell>
          <cell r="D348">
            <v>448.87499925680459</v>
          </cell>
        </row>
        <row r="349">
          <cell r="A349">
            <v>34989</v>
          </cell>
          <cell r="B349" t="str">
            <v>英国</v>
          </cell>
          <cell r="C349" t="str">
            <v>面食/谷类</v>
          </cell>
          <cell r="D349">
            <v>288</v>
          </cell>
        </row>
        <row r="350">
          <cell r="A350">
            <v>34989</v>
          </cell>
          <cell r="B350" t="str">
            <v>英国</v>
          </cell>
          <cell r="C350" t="str">
            <v>海洋食品</v>
          </cell>
          <cell r="D350">
            <v>720</v>
          </cell>
        </row>
        <row r="351">
          <cell r="A351">
            <v>34989</v>
          </cell>
          <cell r="B351" t="str">
            <v>英国</v>
          </cell>
          <cell r="C351" t="str">
            <v>饮料</v>
          </cell>
          <cell r="D351">
            <v>350</v>
          </cell>
        </row>
        <row r="352">
          <cell r="A352">
            <v>34989</v>
          </cell>
          <cell r="B352" t="str">
            <v>英国</v>
          </cell>
          <cell r="C352" t="str">
            <v>海洋食品</v>
          </cell>
          <cell r="D352">
            <v>750</v>
          </cell>
        </row>
        <row r="353">
          <cell r="A353">
            <v>34989</v>
          </cell>
          <cell r="B353" t="str">
            <v>英国</v>
          </cell>
          <cell r="C353" t="str">
            <v>饮料</v>
          </cell>
          <cell r="D353">
            <v>193.75</v>
          </cell>
        </row>
        <row r="354">
          <cell r="A354">
            <v>34992</v>
          </cell>
          <cell r="B354" t="str">
            <v>英国</v>
          </cell>
          <cell r="C354" t="str">
            <v>农产品</v>
          </cell>
          <cell r="D354">
            <v>697.5</v>
          </cell>
        </row>
        <row r="355">
          <cell r="A355">
            <v>34992</v>
          </cell>
          <cell r="B355" t="str">
            <v>英国</v>
          </cell>
          <cell r="C355" t="str">
            <v>肉/家禽</v>
          </cell>
          <cell r="D355">
            <v>328</v>
          </cell>
        </row>
        <row r="356">
          <cell r="A356">
            <v>34992</v>
          </cell>
          <cell r="B356" t="str">
            <v>英国</v>
          </cell>
          <cell r="C356" t="str">
            <v>海洋食品</v>
          </cell>
          <cell r="D356">
            <v>397.5</v>
          </cell>
        </row>
        <row r="357">
          <cell r="A357">
            <v>34996</v>
          </cell>
          <cell r="B357" t="str">
            <v>法国</v>
          </cell>
          <cell r="C357" t="str">
            <v>乳制品</v>
          </cell>
          <cell r="D357">
            <v>3800</v>
          </cell>
        </row>
        <row r="358">
          <cell r="A358">
            <v>34996</v>
          </cell>
          <cell r="B358" t="str">
            <v>法国</v>
          </cell>
          <cell r="C358" t="str">
            <v>乳制品</v>
          </cell>
          <cell r="D358">
            <v>75</v>
          </cell>
        </row>
        <row r="359">
          <cell r="A359">
            <v>34996</v>
          </cell>
          <cell r="B359" t="str">
            <v>法国</v>
          </cell>
          <cell r="C359" t="str">
            <v>海洋食品</v>
          </cell>
          <cell r="D359">
            <v>1158</v>
          </cell>
        </row>
        <row r="360">
          <cell r="A360">
            <v>34996</v>
          </cell>
          <cell r="B360" t="str">
            <v>法国</v>
          </cell>
          <cell r="C360" t="str">
            <v>肉/家禽</v>
          </cell>
          <cell r="D360">
            <v>223.5</v>
          </cell>
        </row>
        <row r="361">
          <cell r="A361">
            <v>34997</v>
          </cell>
          <cell r="B361" t="str">
            <v>法国</v>
          </cell>
          <cell r="C361" t="str">
            <v>糖果</v>
          </cell>
          <cell r="D361">
            <v>654.375</v>
          </cell>
        </row>
        <row r="362">
          <cell r="A362">
            <v>34997</v>
          </cell>
          <cell r="B362" t="str">
            <v>法国</v>
          </cell>
          <cell r="C362" t="str">
            <v>乳制品</v>
          </cell>
          <cell r="D362">
            <v>187.5</v>
          </cell>
        </row>
        <row r="363">
          <cell r="A363">
            <v>34997</v>
          </cell>
          <cell r="B363" t="str">
            <v>法国</v>
          </cell>
          <cell r="C363" t="str">
            <v>面食/谷类</v>
          </cell>
          <cell r="D363">
            <v>420</v>
          </cell>
        </row>
        <row r="364">
          <cell r="A364">
            <v>34998</v>
          </cell>
          <cell r="B364" t="str">
            <v>法国</v>
          </cell>
          <cell r="C364" t="str">
            <v>糖果</v>
          </cell>
          <cell r="D364">
            <v>248.39999958872795</v>
          </cell>
        </row>
        <row r="365">
          <cell r="A365">
            <v>34998</v>
          </cell>
          <cell r="B365" t="str">
            <v>法国</v>
          </cell>
          <cell r="C365" t="str">
            <v>糖果</v>
          </cell>
          <cell r="D365">
            <v>107.99999982118607</v>
          </cell>
        </row>
        <row r="366">
          <cell r="A366">
            <v>34998</v>
          </cell>
          <cell r="B366" t="str">
            <v>法国</v>
          </cell>
          <cell r="C366" t="str">
            <v>面食/谷类</v>
          </cell>
          <cell r="D366">
            <v>931</v>
          </cell>
        </row>
        <row r="367">
          <cell r="A367">
            <v>34999</v>
          </cell>
          <cell r="B367" t="str">
            <v>英国</v>
          </cell>
          <cell r="C367" t="str">
            <v>海洋食品</v>
          </cell>
          <cell r="D367">
            <v>368</v>
          </cell>
        </row>
        <row r="368">
          <cell r="A368">
            <v>34999</v>
          </cell>
          <cell r="B368" t="str">
            <v>英国</v>
          </cell>
          <cell r="C368" t="str">
            <v>糖果</v>
          </cell>
          <cell r="D368">
            <v>380</v>
          </cell>
        </row>
        <row r="369">
          <cell r="A369">
            <v>34999</v>
          </cell>
          <cell r="B369" t="str">
            <v>英国</v>
          </cell>
          <cell r="C369" t="str">
            <v>乳制品</v>
          </cell>
          <cell r="D369">
            <v>1020</v>
          </cell>
        </row>
        <row r="370">
          <cell r="A370">
            <v>35006</v>
          </cell>
          <cell r="B370" t="str">
            <v>英国</v>
          </cell>
          <cell r="C370" t="str">
            <v>饮料</v>
          </cell>
          <cell r="D370">
            <v>540</v>
          </cell>
        </row>
        <row r="371">
          <cell r="A371">
            <v>35006</v>
          </cell>
          <cell r="B371" t="str">
            <v>英国</v>
          </cell>
          <cell r="C371" t="str">
            <v>肉/家禽</v>
          </cell>
          <cell r="D371">
            <v>4951.6000000000004</v>
          </cell>
        </row>
        <row r="372">
          <cell r="A372">
            <v>35006</v>
          </cell>
          <cell r="B372" t="str">
            <v>英国</v>
          </cell>
          <cell r="C372" t="str">
            <v>饮料</v>
          </cell>
          <cell r="D372">
            <v>1840</v>
          </cell>
        </row>
        <row r="373">
          <cell r="A373">
            <v>35006</v>
          </cell>
          <cell r="B373" t="str">
            <v>英国</v>
          </cell>
          <cell r="C373" t="str">
            <v>香料</v>
          </cell>
          <cell r="D373">
            <v>466.8</v>
          </cell>
        </row>
        <row r="374">
          <cell r="A374">
            <v>35006</v>
          </cell>
          <cell r="B374" t="str">
            <v>英国</v>
          </cell>
          <cell r="C374" t="str">
            <v>糖果</v>
          </cell>
          <cell r="D374">
            <v>2366.4</v>
          </cell>
        </row>
        <row r="375">
          <cell r="A375">
            <v>35009</v>
          </cell>
          <cell r="B375" t="str">
            <v>法国</v>
          </cell>
          <cell r="C375" t="str">
            <v>肉/家禽</v>
          </cell>
          <cell r="D375">
            <v>582</v>
          </cell>
        </row>
        <row r="376">
          <cell r="A376">
            <v>35009</v>
          </cell>
          <cell r="B376" t="str">
            <v>法国</v>
          </cell>
          <cell r="C376" t="str">
            <v>肉/家禽</v>
          </cell>
          <cell r="D376">
            <v>379.94999733567238</v>
          </cell>
        </row>
        <row r="377">
          <cell r="A377">
            <v>35009</v>
          </cell>
          <cell r="B377" t="str">
            <v>法国</v>
          </cell>
          <cell r="C377" t="str">
            <v>乳制品</v>
          </cell>
          <cell r="D377">
            <v>917.99999356269836</v>
          </cell>
        </row>
        <row r="378">
          <cell r="A378">
            <v>35009</v>
          </cell>
          <cell r="B378" t="str">
            <v>法国</v>
          </cell>
          <cell r="C378" t="str">
            <v>海洋食品</v>
          </cell>
          <cell r="D378">
            <v>191.24999865889549</v>
          </cell>
        </row>
        <row r="379">
          <cell r="A379">
            <v>35009</v>
          </cell>
          <cell r="B379" t="str">
            <v>英国</v>
          </cell>
          <cell r="C379" t="str">
            <v>农产品</v>
          </cell>
          <cell r="D379">
            <v>2700</v>
          </cell>
        </row>
        <row r="380">
          <cell r="A380">
            <v>35009</v>
          </cell>
          <cell r="B380" t="str">
            <v>英国</v>
          </cell>
          <cell r="C380" t="str">
            <v>乳制品</v>
          </cell>
          <cell r="D380">
            <v>1375</v>
          </cell>
        </row>
        <row r="381">
          <cell r="A381">
            <v>35009</v>
          </cell>
          <cell r="B381" t="str">
            <v>英国</v>
          </cell>
          <cell r="C381" t="str">
            <v>饮料</v>
          </cell>
          <cell r="D381">
            <v>750</v>
          </cell>
        </row>
        <row r="382">
          <cell r="A382">
            <v>35011</v>
          </cell>
          <cell r="B382" t="str">
            <v>法国</v>
          </cell>
          <cell r="C382" t="str">
            <v>肉/家禽</v>
          </cell>
          <cell r="D382">
            <v>780</v>
          </cell>
        </row>
        <row r="383">
          <cell r="A383">
            <v>35011</v>
          </cell>
          <cell r="B383" t="str">
            <v>法国</v>
          </cell>
          <cell r="C383" t="str">
            <v>海洋食品</v>
          </cell>
          <cell r="D383">
            <v>216</v>
          </cell>
        </row>
        <row r="384">
          <cell r="A384">
            <v>35012</v>
          </cell>
          <cell r="B384" t="str">
            <v>英国</v>
          </cell>
          <cell r="C384" t="str">
            <v>糖果</v>
          </cell>
          <cell r="D384">
            <v>114</v>
          </cell>
        </row>
        <row r="385">
          <cell r="A385">
            <v>35013</v>
          </cell>
          <cell r="B385" t="str">
            <v>法国</v>
          </cell>
          <cell r="C385" t="str">
            <v>饮料</v>
          </cell>
          <cell r="D385">
            <v>71.999999731779099</v>
          </cell>
        </row>
        <row r="386">
          <cell r="A386">
            <v>35013</v>
          </cell>
          <cell r="B386" t="str">
            <v>法国</v>
          </cell>
          <cell r="C386" t="str">
            <v>饮料</v>
          </cell>
          <cell r="D386">
            <v>134.39999949932098</v>
          </cell>
        </row>
        <row r="387">
          <cell r="A387">
            <v>35013</v>
          </cell>
          <cell r="B387" t="str">
            <v>法国</v>
          </cell>
          <cell r="C387" t="str">
            <v>糖果</v>
          </cell>
          <cell r="D387">
            <v>399.99999850988388</v>
          </cell>
        </row>
        <row r="388">
          <cell r="A388">
            <v>35013</v>
          </cell>
          <cell r="B388" t="str">
            <v>法国</v>
          </cell>
          <cell r="C388" t="str">
            <v>乳制品</v>
          </cell>
          <cell r="D388">
            <v>1031.9999961555004</v>
          </cell>
        </row>
        <row r="389">
          <cell r="A389">
            <v>35019</v>
          </cell>
          <cell r="B389" t="str">
            <v>法国</v>
          </cell>
          <cell r="C389" t="str">
            <v>糖果</v>
          </cell>
          <cell r="D389">
            <v>349</v>
          </cell>
        </row>
        <row r="390">
          <cell r="A390">
            <v>35019</v>
          </cell>
          <cell r="B390" t="str">
            <v>法国</v>
          </cell>
          <cell r="C390" t="str">
            <v>饮料</v>
          </cell>
          <cell r="D390">
            <v>1104</v>
          </cell>
        </row>
        <row r="391">
          <cell r="A391">
            <v>35019</v>
          </cell>
          <cell r="B391" t="str">
            <v>法国</v>
          </cell>
          <cell r="C391" t="str">
            <v>乳制品</v>
          </cell>
          <cell r="D391">
            <v>440</v>
          </cell>
        </row>
        <row r="392">
          <cell r="A392">
            <v>35020</v>
          </cell>
          <cell r="B392" t="str">
            <v>法国</v>
          </cell>
          <cell r="C392" t="str">
            <v>香料</v>
          </cell>
          <cell r="D392">
            <v>85.4</v>
          </cell>
        </row>
        <row r="393">
          <cell r="A393">
            <v>35020</v>
          </cell>
          <cell r="B393" t="str">
            <v>法国</v>
          </cell>
          <cell r="C393" t="str">
            <v>海洋食品</v>
          </cell>
          <cell r="D393">
            <v>95</v>
          </cell>
        </row>
        <row r="394">
          <cell r="A394">
            <v>35024</v>
          </cell>
          <cell r="B394" t="str">
            <v>法国</v>
          </cell>
          <cell r="C394" t="str">
            <v>糖果</v>
          </cell>
          <cell r="D394">
            <v>110.4</v>
          </cell>
        </row>
        <row r="395">
          <cell r="A395">
            <v>35024</v>
          </cell>
          <cell r="B395" t="str">
            <v>法国</v>
          </cell>
          <cell r="C395" t="str">
            <v>海洋食品</v>
          </cell>
          <cell r="D395">
            <v>405.3</v>
          </cell>
        </row>
        <row r="396">
          <cell r="A396">
            <v>35024</v>
          </cell>
          <cell r="B396" t="str">
            <v>法国</v>
          </cell>
          <cell r="C396" t="str">
            <v>肉/家禽</v>
          </cell>
          <cell r="D396">
            <v>3936</v>
          </cell>
        </row>
        <row r="397">
          <cell r="A397">
            <v>35025</v>
          </cell>
          <cell r="B397" t="str">
            <v>法国</v>
          </cell>
          <cell r="C397" t="str">
            <v>海洋食品</v>
          </cell>
          <cell r="D397">
            <v>558</v>
          </cell>
        </row>
        <row r="398">
          <cell r="A398">
            <v>35025</v>
          </cell>
          <cell r="B398" t="str">
            <v>法国</v>
          </cell>
          <cell r="C398" t="str">
            <v>糖果</v>
          </cell>
          <cell r="D398">
            <v>936.9</v>
          </cell>
        </row>
        <row r="399">
          <cell r="A399">
            <v>35025</v>
          </cell>
          <cell r="B399" t="str">
            <v>法国</v>
          </cell>
          <cell r="C399" t="str">
            <v>海洋食品</v>
          </cell>
          <cell r="D399">
            <v>1045</v>
          </cell>
        </row>
        <row r="400">
          <cell r="A400">
            <v>35025</v>
          </cell>
          <cell r="B400" t="str">
            <v>法国</v>
          </cell>
          <cell r="C400" t="str">
            <v>海洋食品</v>
          </cell>
          <cell r="D400">
            <v>288</v>
          </cell>
        </row>
        <row r="401">
          <cell r="A401">
            <v>35025</v>
          </cell>
          <cell r="B401" t="str">
            <v>法国</v>
          </cell>
          <cell r="C401" t="str">
            <v>饮料</v>
          </cell>
          <cell r="D401">
            <v>427.5</v>
          </cell>
        </row>
        <row r="402">
          <cell r="A402">
            <v>35025</v>
          </cell>
          <cell r="B402" t="str">
            <v>法国</v>
          </cell>
          <cell r="C402" t="str">
            <v>肉/家禽</v>
          </cell>
          <cell r="D402">
            <v>789.75</v>
          </cell>
        </row>
        <row r="403">
          <cell r="A403">
            <v>35025</v>
          </cell>
          <cell r="B403" t="str">
            <v>法国</v>
          </cell>
          <cell r="C403" t="str">
            <v>糖果</v>
          </cell>
          <cell r="D403">
            <v>356.25</v>
          </cell>
        </row>
        <row r="404">
          <cell r="A404">
            <v>35025</v>
          </cell>
          <cell r="B404" t="str">
            <v>法国</v>
          </cell>
          <cell r="C404" t="str">
            <v>面食/谷类</v>
          </cell>
          <cell r="D404">
            <v>513</v>
          </cell>
        </row>
        <row r="405">
          <cell r="A405">
            <v>35025</v>
          </cell>
          <cell r="B405" t="str">
            <v>法国</v>
          </cell>
          <cell r="C405" t="str">
            <v>海洋食品</v>
          </cell>
          <cell r="D405">
            <v>119.25</v>
          </cell>
        </row>
        <row r="406">
          <cell r="A406">
            <v>35027</v>
          </cell>
          <cell r="B406" t="str">
            <v>英国</v>
          </cell>
          <cell r="C406" t="str">
            <v>糖果</v>
          </cell>
          <cell r="D406">
            <v>303.99999976158142</v>
          </cell>
        </row>
        <row r="407">
          <cell r="A407">
            <v>35027</v>
          </cell>
          <cell r="B407" t="str">
            <v>英国</v>
          </cell>
          <cell r="C407" t="str">
            <v>肉/家禽</v>
          </cell>
          <cell r="D407">
            <v>111.75</v>
          </cell>
        </row>
        <row r="408">
          <cell r="A408">
            <v>35027</v>
          </cell>
          <cell r="B408" t="str">
            <v>英国</v>
          </cell>
          <cell r="C408" t="str">
            <v>乳制品</v>
          </cell>
          <cell r="D408">
            <v>854.99999932944775</v>
          </cell>
        </row>
        <row r="409">
          <cell r="A409">
            <v>35030</v>
          </cell>
          <cell r="B409" t="str">
            <v>英国</v>
          </cell>
          <cell r="C409" t="str">
            <v>乳制品</v>
          </cell>
          <cell r="D409">
            <v>1368</v>
          </cell>
        </row>
        <row r="410">
          <cell r="A410">
            <v>35030</v>
          </cell>
          <cell r="B410" t="str">
            <v>英国</v>
          </cell>
          <cell r="C410" t="str">
            <v>糖果</v>
          </cell>
          <cell r="D410">
            <v>349</v>
          </cell>
        </row>
        <row r="411">
          <cell r="A411">
            <v>35030</v>
          </cell>
          <cell r="B411" t="str">
            <v>英国</v>
          </cell>
          <cell r="C411" t="str">
            <v>海洋食品</v>
          </cell>
          <cell r="D411">
            <v>760</v>
          </cell>
        </row>
        <row r="412">
          <cell r="A412">
            <v>35030</v>
          </cell>
          <cell r="B412" t="str">
            <v>英国</v>
          </cell>
          <cell r="C412" t="str">
            <v>糖果</v>
          </cell>
          <cell r="D412">
            <v>986</v>
          </cell>
        </row>
        <row r="413">
          <cell r="A413">
            <v>35030</v>
          </cell>
          <cell r="B413" t="str">
            <v>法国</v>
          </cell>
          <cell r="C413" t="str">
            <v>海洋食品</v>
          </cell>
          <cell r="D413">
            <v>562.5</v>
          </cell>
        </row>
        <row r="414">
          <cell r="A414">
            <v>35030</v>
          </cell>
          <cell r="B414" t="str">
            <v>法国</v>
          </cell>
          <cell r="C414" t="str">
            <v>海洋食品</v>
          </cell>
          <cell r="D414">
            <v>58.252499999999998</v>
          </cell>
        </row>
        <row r="415">
          <cell r="A415">
            <v>35030</v>
          </cell>
          <cell r="B415" t="str">
            <v>法国</v>
          </cell>
          <cell r="C415" t="str">
            <v>肉/家禽</v>
          </cell>
          <cell r="D415">
            <v>223.5</v>
          </cell>
        </row>
        <row r="416">
          <cell r="A416">
            <v>35032</v>
          </cell>
          <cell r="B416" t="str">
            <v>英国</v>
          </cell>
          <cell r="C416" t="str">
            <v>香料</v>
          </cell>
          <cell r="D416">
            <v>923.87499927543104</v>
          </cell>
        </row>
        <row r="417">
          <cell r="A417">
            <v>35032</v>
          </cell>
          <cell r="B417" t="str">
            <v>法国</v>
          </cell>
          <cell r="C417" t="str">
            <v>饮料</v>
          </cell>
          <cell r="D417">
            <v>57</v>
          </cell>
        </row>
        <row r="418">
          <cell r="A418">
            <v>35032</v>
          </cell>
          <cell r="B418" t="str">
            <v>法国</v>
          </cell>
          <cell r="C418" t="str">
            <v>乳制品</v>
          </cell>
          <cell r="D418">
            <v>625</v>
          </cell>
        </row>
        <row r="419">
          <cell r="A419">
            <v>35032</v>
          </cell>
          <cell r="B419" t="str">
            <v>法国</v>
          </cell>
          <cell r="C419" t="str">
            <v>糖果</v>
          </cell>
          <cell r="D419">
            <v>562.5</v>
          </cell>
        </row>
        <row r="420">
          <cell r="A420">
            <v>35032</v>
          </cell>
          <cell r="B420" t="str">
            <v>法国</v>
          </cell>
          <cell r="C420" t="str">
            <v>饮料</v>
          </cell>
          <cell r="D420">
            <v>325.5</v>
          </cell>
        </row>
        <row r="421">
          <cell r="A421">
            <v>35033</v>
          </cell>
          <cell r="B421" t="str">
            <v>法国</v>
          </cell>
          <cell r="C421" t="str">
            <v>糖果</v>
          </cell>
          <cell r="D421">
            <v>468.45</v>
          </cell>
        </row>
        <row r="422">
          <cell r="A422">
            <v>35044</v>
          </cell>
          <cell r="B422" t="str">
            <v>法国</v>
          </cell>
          <cell r="C422" t="str">
            <v>香料</v>
          </cell>
          <cell r="D422">
            <v>512.99999915063381</v>
          </cell>
        </row>
        <row r="423">
          <cell r="A423">
            <v>35044</v>
          </cell>
          <cell r="B423" t="str">
            <v>法国</v>
          </cell>
          <cell r="C423" t="str">
            <v>香料</v>
          </cell>
          <cell r="D423">
            <v>23.399999961256981</v>
          </cell>
        </row>
        <row r="424">
          <cell r="A424">
            <v>35047</v>
          </cell>
          <cell r="B424" t="str">
            <v>法国</v>
          </cell>
          <cell r="C424" t="str">
            <v>农产品</v>
          </cell>
          <cell r="D424">
            <v>182.39999932050705</v>
          </cell>
        </row>
        <row r="425">
          <cell r="A425">
            <v>35047</v>
          </cell>
          <cell r="B425" t="str">
            <v>法国</v>
          </cell>
          <cell r="C425" t="str">
            <v>饮料</v>
          </cell>
          <cell r="D425">
            <v>503.99999812245369</v>
          </cell>
        </row>
        <row r="426">
          <cell r="A426">
            <v>35047</v>
          </cell>
          <cell r="B426" t="str">
            <v>法国</v>
          </cell>
          <cell r="C426" t="str">
            <v>海洋食品</v>
          </cell>
          <cell r="D426">
            <v>303.99999886751175</v>
          </cell>
        </row>
        <row r="427">
          <cell r="A427">
            <v>35047</v>
          </cell>
          <cell r="B427" t="str">
            <v>法国</v>
          </cell>
          <cell r="C427" t="str">
            <v>面食/谷类</v>
          </cell>
          <cell r="D427">
            <v>425.59999841451645</v>
          </cell>
        </row>
        <row r="428">
          <cell r="A428">
            <v>35052</v>
          </cell>
          <cell r="B428" t="str">
            <v>英国</v>
          </cell>
          <cell r="C428" t="str">
            <v>海洋食品</v>
          </cell>
          <cell r="D428">
            <v>1500</v>
          </cell>
        </row>
        <row r="429">
          <cell r="A429">
            <v>35052</v>
          </cell>
          <cell r="B429" t="str">
            <v>英国</v>
          </cell>
          <cell r="C429" t="str">
            <v>香料</v>
          </cell>
          <cell r="D429">
            <v>311.2</v>
          </cell>
        </row>
        <row r="430">
          <cell r="A430">
            <v>35052</v>
          </cell>
          <cell r="B430" t="str">
            <v>英国</v>
          </cell>
          <cell r="C430" t="str">
            <v>乳制品</v>
          </cell>
          <cell r="D430">
            <v>2475</v>
          </cell>
        </row>
        <row r="431">
          <cell r="A431">
            <v>35052</v>
          </cell>
          <cell r="B431" t="str">
            <v>英国</v>
          </cell>
          <cell r="C431" t="str">
            <v>乳制品</v>
          </cell>
          <cell r="D431">
            <v>243.6</v>
          </cell>
        </row>
        <row r="432">
          <cell r="A432">
            <v>35054</v>
          </cell>
          <cell r="B432" t="str">
            <v>法国</v>
          </cell>
          <cell r="C432" t="str">
            <v>面食/谷类</v>
          </cell>
          <cell r="D432">
            <v>396</v>
          </cell>
        </row>
        <row r="433">
          <cell r="A433">
            <v>35054</v>
          </cell>
          <cell r="B433" t="str">
            <v>法国</v>
          </cell>
          <cell r="C433" t="str">
            <v>海洋食品</v>
          </cell>
          <cell r="D433">
            <v>736</v>
          </cell>
        </row>
        <row r="434">
          <cell r="A434">
            <v>35054</v>
          </cell>
          <cell r="B434" t="str">
            <v>法国</v>
          </cell>
          <cell r="C434" t="str">
            <v>面食/谷类</v>
          </cell>
          <cell r="D434">
            <v>1064</v>
          </cell>
        </row>
        <row r="435">
          <cell r="A435">
            <v>35061</v>
          </cell>
          <cell r="B435" t="str">
            <v>法国</v>
          </cell>
          <cell r="C435" t="str">
            <v>海洋食品</v>
          </cell>
          <cell r="D435">
            <v>1049.9999960884452</v>
          </cell>
        </row>
        <row r="436">
          <cell r="A436">
            <v>35061</v>
          </cell>
          <cell r="B436" t="str">
            <v>法国</v>
          </cell>
          <cell r="C436" t="str">
            <v>海洋食品</v>
          </cell>
          <cell r="D436">
            <v>303.99999886751175</v>
          </cell>
        </row>
        <row r="437">
          <cell r="A437">
            <v>35061</v>
          </cell>
          <cell r="B437" t="str">
            <v>法国</v>
          </cell>
          <cell r="C437" t="str">
            <v>糖果</v>
          </cell>
          <cell r="D437">
            <v>59.999999776482582</v>
          </cell>
        </row>
        <row r="438">
          <cell r="A438">
            <v>35061</v>
          </cell>
          <cell r="B438" t="str">
            <v>法国</v>
          </cell>
          <cell r="C438" t="str">
            <v>乳制品</v>
          </cell>
          <cell r="D438">
            <v>575.99999785423279</v>
          </cell>
        </row>
        <row r="439">
          <cell r="A439">
            <v>35061</v>
          </cell>
          <cell r="B439" t="str">
            <v>法国</v>
          </cell>
          <cell r="C439" t="str">
            <v>饮料</v>
          </cell>
          <cell r="D439">
            <v>420</v>
          </cell>
        </row>
        <row r="440">
          <cell r="A440">
            <v>35061</v>
          </cell>
          <cell r="B440" t="str">
            <v>法国</v>
          </cell>
          <cell r="C440" t="str">
            <v>乳制品</v>
          </cell>
          <cell r="D440">
            <v>385</v>
          </cell>
        </row>
        <row r="441">
          <cell r="A441">
            <v>35061</v>
          </cell>
          <cell r="B441" t="str">
            <v>法国</v>
          </cell>
          <cell r="C441" t="str">
            <v>糖果</v>
          </cell>
          <cell r="D441">
            <v>1479</v>
          </cell>
        </row>
        <row r="442">
          <cell r="A442">
            <v>35061</v>
          </cell>
          <cell r="B442" t="str">
            <v>法国</v>
          </cell>
          <cell r="C442" t="str">
            <v>面食/谷类</v>
          </cell>
          <cell r="D442">
            <v>798</v>
          </cell>
        </row>
        <row r="443">
          <cell r="A443">
            <v>35066</v>
          </cell>
          <cell r="B443" t="str">
            <v>法国</v>
          </cell>
          <cell r="C443" t="str">
            <v>糖果</v>
          </cell>
          <cell r="D443">
            <v>367.5</v>
          </cell>
        </row>
        <row r="444">
          <cell r="A444">
            <v>35066</v>
          </cell>
          <cell r="B444" t="str">
            <v>法国</v>
          </cell>
          <cell r="C444" t="str">
            <v>饮料</v>
          </cell>
          <cell r="D444">
            <v>139.5</v>
          </cell>
        </row>
        <row r="445">
          <cell r="A445">
            <v>35068</v>
          </cell>
          <cell r="B445" t="str">
            <v>英国</v>
          </cell>
          <cell r="C445" t="str">
            <v>香料</v>
          </cell>
          <cell r="D445">
            <v>1515.5999974906445</v>
          </cell>
        </row>
        <row r="446">
          <cell r="A446">
            <v>35069</v>
          </cell>
          <cell r="B446" t="str">
            <v>英国</v>
          </cell>
          <cell r="C446" t="str">
            <v>饮料</v>
          </cell>
          <cell r="D446">
            <v>760</v>
          </cell>
        </row>
        <row r="447">
          <cell r="A447">
            <v>35069</v>
          </cell>
          <cell r="B447" t="str">
            <v>英国</v>
          </cell>
          <cell r="C447" t="str">
            <v>农产品</v>
          </cell>
          <cell r="D447">
            <v>1050</v>
          </cell>
        </row>
        <row r="448">
          <cell r="A448">
            <v>35069</v>
          </cell>
          <cell r="B448" t="str">
            <v>英国</v>
          </cell>
          <cell r="C448" t="str">
            <v>糖果</v>
          </cell>
          <cell r="D448">
            <v>500</v>
          </cell>
        </row>
        <row r="449">
          <cell r="A449">
            <v>35074</v>
          </cell>
          <cell r="B449" t="str">
            <v>英国</v>
          </cell>
          <cell r="C449" t="str">
            <v>肉/家禽</v>
          </cell>
          <cell r="D449">
            <v>2228.2199999999998</v>
          </cell>
        </row>
        <row r="450">
          <cell r="A450">
            <v>35074</v>
          </cell>
          <cell r="B450" t="str">
            <v>英国</v>
          </cell>
          <cell r="C450" t="str">
            <v>乳制品</v>
          </cell>
          <cell r="D450">
            <v>1375</v>
          </cell>
        </row>
        <row r="451">
          <cell r="A451">
            <v>35076</v>
          </cell>
          <cell r="B451" t="str">
            <v>法国</v>
          </cell>
          <cell r="C451" t="str">
            <v>海洋食品</v>
          </cell>
          <cell r="D451">
            <v>186</v>
          </cell>
        </row>
        <row r="452">
          <cell r="A452">
            <v>35076</v>
          </cell>
          <cell r="B452" t="str">
            <v>法国</v>
          </cell>
          <cell r="C452" t="str">
            <v>饮料</v>
          </cell>
          <cell r="D452">
            <v>42</v>
          </cell>
        </row>
        <row r="453">
          <cell r="A453">
            <v>35080</v>
          </cell>
          <cell r="B453" t="str">
            <v>英国</v>
          </cell>
          <cell r="C453" t="str">
            <v>糖果</v>
          </cell>
          <cell r="D453">
            <v>349</v>
          </cell>
        </row>
        <row r="454">
          <cell r="A454">
            <v>35080</v>
          </cell>
          <cell r="B454" t="str">
            <v>英国</v>
          </cell>
          <cell r="C454" t="str">
            <v>糖果</v>
          </cell>
          <cell r="D454">
            <v>986</v>
          </cell>
        </row>
        <row r="455">
          <cell r="A455">
            <v>35086</v>
          </cell>
          <cell r="B455" t="str">
            <v>英国</v>
          </cell>
          <cell r="C455" t="str">
            <v>糖果</v>
          </cell>
          <cell r="D455">
            <v>436.99999965727329</v>
          </cell>
        </row>
        <row r="456">
          <cell r="A456">
            <v>35086</v>
          </cell>
          <cell r="B456" t="str">
            <v>英国</v>
          </cell>
          <cell r="C456" t="str">
            <v>饮料</v>
          </cell>
          <cell r="D456">
            <v>294.499999769032</v>
          </cell>
        </row>
        <row r="457">
          <cell r="A457">
            <v>35087</v>
          </cell>
          <cell r="B457" t="str">
            <v>英国</v>
          </cell>
          <cell r="C457" t="str">
            <v>肉/家禽</v>
          </cell>
          <cell r="D457">
            <v>1646.4069987087696</v>
          </cell>
        </row>
        <row r="458">
          <cell r="A458">
            <v>35087</v>
          </cell>
          <cell r="B458" t="str">
            <v>英国</v>
          </cell>
          <cell r="C458" t="str">
            <v>海洋食品</v>
          </cell>
          <cell r="D458">
            <v>183.34999985620379</v>
          </cell>
        </row>
        <row r="459">
          <cell r="A459">
            <v>35089</v>
          </cell>
          <cell r="B459" t="str">
            <v>英国</v>
          </cell>
          <cell r="C459" t="str">
            <v>乳制品</v>
          </cell>
          <cell r="D459">
            <v>420</v>
          </cell>
        </row>
        <row r="460">
          <cell r="A460">
            <v>35090</v>
          </cell>
          <cell r="B460" t="str">
            <v>英国</v>
          </cell>
          <cell r="C460" t="str">
            <v>海洋食品</v>
          </cell>
          <cell r="D460">
            <v>101.99999928474426</v>
          </cell>
        </row>
        <row r="461">
          <cell r="A461">
            <v>35090</v>
          </cell>
          <cell r="B461" t="str">
            <v>英国</v>
          </cell>
          <cell r="C461" t="str">
            <v>饮料</v>
          </cell>
          <cell r="D461">
            <v>76.499999463558197</v>
          </cell>
        </row>
        <row r="462">
          <cell r="A462">
            <v>35090</v>
          </cell>
          <cell r="B462" t="str">
            <v>英国</v>
          </cell>
          <cell r="C462" t="str">
            <v>乳制品</v>
          </cell>
          <cell r="D462">
            <v>1375</v>
          </cell>
        </row>
        <row r="463">
          <cell r="A463">
            <v>35094</v>
          </cell>
          <cell r="B463" t="str">
            <v>法国</v>
          </cell>
          <cell r="C463" t="str">
            <v>饮料</v>
          </cell>
          <cell r="D463">
            <v>140</v>
          </cell>
        </row>
        <row r="464">
          <cell r="A464">
            <v>35094</v>
          </cell>
          <cell r="B464" t="str">
            <v>法国</v>
          </cell>
          <cell r="C464" t="str">
            <v>饮料</v>
          </cell>
          <cell r="D464">
            <v>2635</v>
          </cell>
        </row>
        <row r="465">
          <cell r="A465">
            <v>35096</v>
          </cell>
          <cell r="B465" t="str">
            <v>法国</v>
          </cell>
          <cell r="C465" t="str">
            <v>面食/谷类</v>
          </cell>
          <cell r="D465">
            <v>645.999995470047</v>
          </cell>
        </row>
        <row r="466">
          <cell r="A466">
            <v>35096</v>
          </cell>
          <cell r="B466" t="str">
            <v>法国</v>
          </cell>
          <cell r="C466" t="str">
            <v>饮料</v>
          </cell>
          <cell r="D466">
            <v>764.99999463558197</v>
          </cell>
        </row>
        <row r="467">
          <cell r="A467">
            <v>35100</v>
          </cell>
          <cell r="B467" t="str">
            <v>法国</v>
          </cell>
          <cell r="C467" t="str">
            <v>乳制品</v>
          </cell>
          <cell r="D467">
            <v>40</v>
          </cell>
        </row>
        <row r="468">
          <cell r="A468">
            <v>35101</v>
          </cell>
          <cell r="B468" t="str">
            <v>法国</v>
          </cell>
          <cell r="C468" t="str">
            <v>饮料</v>
          </cell>
          <cell r="D468">
            <v>7509.749994110316</v>
          </cell>
        </row>
        <row r="469">
          <cell r="A469">
            <v>35101</v>
          </cell>
          <cell r="B469" t="str">
            <v>法国</v>
          </cell>
          <cell r="C469" t="str">
            <v>糖果</v>
          </cell>
          <cell r="D469">
            <v>936.69999926537275</v>
          </cell>
        </row>
        <row r="470">
          <cell r="A470">
            <v>35101</v>
          </cell>
          <cell r="B470" t="str">
            <v>英国</v>
          </cell>
          <cell r="C470" t="str">
            <v>糖果</v>
          </cell>
          <cell r="D470">
            <v>1061.8199925541878</v>
          </cell>
        </row>
        <row r="471">
          <cell r="A471">
            <v>35101</v>
          </cell>
          <cell r="B471" t="str">
            <v>英国</v>
          </cell>
          <cell r="C471" t="str">
            <v>饮料</v>
          </cell>
          <cell r="D471">
            <v>7905</v>
          </cell>
        </row>
        <row r="472">
          <cell r="A472">
            <v>35101</v>
          </cell>
          <cell r="B472" t="str">
            <v>英国</v>
          </cell>
          <cell r="C472" t="str">
            <v>海洋食品</v>
          </cell>
          <cell r="D472">
            <v>938.39999341964722</v>
          </cell>
        </row>
        <row r="473">
          <cell r="A473">
            <v>35101</v>
          </cell>
          <cell r="B473" t="str">
            <v>英国</v>
          </cell>
          <cell r="C473" t="str">
            <v>糖果</v>
          </cell>
          <cell r="D473">
            <v>1047.6249926537275</v>
          </cell>
        </row>
        <row r="474">
          <cell r="A474">
            <v>35102</v>
          </cell>
          <cell r="B474" t="str">
            <v>法国</v>
          </cell>
          <cell r="C474" t="str">
            <v>面食/谷类</v>
          </cell>
          <cell r="D474">
            <v>1140</v>
          </cell>
        </row>
        <row r="475">
          <cell r="A475">
            <v>35103</v>
          </cell>
          <cell r="B475" t="str">
            <v>法国</v>
          </cell>
          <cell r="C475" t="str">
            <v>饮料</v>
          </cell>
          <cell r="D475">
            <v>360</v>
          </cell>
        </row>
        <row r="476">
          <cell r="A476">
            <v>35103</v>
          </cell>
          <cell r="B476" t="str">
            <v>法国</v>
          </cell>
          <cell r="C476" t="str">
            <v>农产品</v>
          </cell>
          <cell r="D476">
            <v>318</v>
          </cell>
        </row>
        <row r="477">
          <cell r="A477">
            <v>35103</v>
          </cell>
          <cell r="B477" t="str">
            <v>法国</v>
          </cell>
          <cell r="C477" t="str">
            <v>糖果</v>
          </cell>
          <cell r="D477">
            <v>147.9</v>
          </cell>
        </row>
        <row r="478">
          <cell r="A478">
            <v>35103</v>
          </cell>
          <cell r="B478" t="str">
            <v>法国</v>
          </cell>
          <cell r="C478" t="str">
            <v>饮料</v>
          </cell>
          <cell r="D478">
            <v>90</v>
          </cell>
        </row>
        <row r="479">
          <cell r="A479">
            <v>35104</v>
          </cell>
          <cell r="B479" t="str">
            <v>英国</v>
          </cell>
          <cell r="C479" t="str">
            <v>糖果</v>
          </cell>
          <cell r="D479">
            <v>374.76</v>
          </cell>
        </row>
        <row r="480">
          <cell r="A480">
            <v>35104</v>
          </cell>
          <cell r="B480" t="str">
            <v>英国</v>
          </cell>
          <cell r="C480" t="str">
            <v>肉/家禽</v>
          </cell>
          <cell r="D480">
            <v>656</v>
          </cell>
        </row>
        <row r="481">
          <cell r="A481">
            <v>35110</v>
          </cell>
          <cell r="B481" t="str">
            <v>英国</v>
          </cell>
          <cell r="C481" t="str">
            <v>农产品</v>
          </cell>
          <cell r="D481">
            <v>539.99999910593033</v>
          </cell>
        </row>
        <row r="482">
          <cell r="A482">
            <v>35110</v>
          </cell>
          <cell r="B482" t="str">
            <v>英国</v>
          </cell>
          <cell r="C482" t="str">
            <v>乳制品</v>
          </cell>
          <cell r="D482">
            <v>101.24999983236194</v>
          </cell>
        </row>
        <row r="483">
          <cell r="A483">
            <v>35110</v>
          </cell>
          <cell r="B483" t="str">
            <v>英国</v>
          </cell>
          <cell r="C483" t="str">
            <v>肉/家禽</v>
          </cell>
          <cell r="D483">
            <v>265.67999956011772</v>
          </cell>
        </row>
        <row r="484">
          <cell r="A484">
            <v>35116</v>
          </cell>
          <cell r="B484" t="str">
            <v>英国</v>
          </cell>
          <cell r="C484" t="str">
            <v>面食/谷类</v>
          </cell>
          <cell r="D484">
            <v>566.99999906122684</v>
          </cell>
        </row>
        <row r="485">
          <cell r="A485">
            <v>35116</v>
          </cell>
          <cell r="B485" t="str">
            <v>英国</v>
          </cell>
          <cell r="C485" t="str">
            <v>饮料</v>
          </cell>
          <cell r="D485">
            <v>404.99999932944775</v>
          </cell>
        </row>
        <row r="486">
          <cell r="A486">
            <v>35116</v>
          </cell>
          <cell r="B486" t="str">
            <v>英国</v>
          </cell>
          <cell r="C486" t="str">
            <v>面食/谷类</v>
          </cell>
          <cell r="D486">
            <v>529.19999912381172</v>
          </cell>
        </row>
        <row r="487">
          <cell r="A487">
            <v>35116</v>
          </cell>
          <cell r="B487" t="str">
            <v>英国</v>
          </cell>
          <cell r="C487" t="str">
            <v>海洋食品</v>
          </cell>
          <cell r="D487">
            <v>715.49999881535769</v>
          </cell>
        </row>
        <row r="488">
          <cell r="A488">
            <v>35116</v>
          </cell>
          <cell r="B488" t="str">
            <v>英国</v>
          </cell>
          <cell r="C488" t="str">
            <v>面食/谷类</v>
          </cell>
          <cell r="D488">
            <v>1596</v>
          </cell>
        </row>
        <row r="489">
          <cell r="A489">
            <v>35117</v>
          </cell>
          <cell r="B489" t="str">
            <v>法国</v>
          </cell>
          <cell r="C489" t="str">
            <v>饮料</v>
          </cell>
          <cell r="D489">
            <v>1151.9999957084656</v>
          </cell>
        </row>
        <row r="490">
          <cell r="A490">
            <v>35117</v>
          </cell>
          <cell r="B490" t="str">
            <v>法国</v>
          </cell>
          <cell r="C490" t="str">
            <v>糖果</v>
          </cell>
          <cell r="D490">
            <v>88.319999670982369</v>
          </cell>
        </row>
        <row r="491">
          <cell r="A491">
            <v>35117</v>
          </cell>
          <cell r="B491" t="str">
            <v>法国</v>
          </cell>
          <cell r="C491" t="str">
            <v>海洋食品</v>
          </cell>
          <cell r="D491">
            <v>1247.9999953508377</v>
          </cell>
        </row>
        <row r="492">
          <cell r="A492">
            <v>35117</v>
          </cell>
          <cell r="B492" t="str">
            <v>法国</v>
          </cell>
          <cell r="C492" t="str">
            <v>海洋食品</v>
          </cell>
          <cell r="D492">
            <v>273.59999898076057</v>
          </cell>
        </row>
        <row r="493">
          <cell r="A493">
            <v>35117</v>
          </cell>
          <cell r="B493" t="str">
            <v>法国</v>
          </cell>
          <cell r="C493" t="str">
            <v>乳制品</v>
          </cell>
          <cell r="D493">
            <v>1223.9999954402447</v>
          </cell>
        </row>
        <row r="494">
          <cell r="A494">
            <v>35117</v>
          </cell>
          <cell r="B494" t="str">
            <v>法国</v>
          </cell>
          <cell r="C494" t="str">
            <v>乳制品</v>
          </cell>
          <cell r="D494">
            <v>945.99999647587538</v>
          </cell>
        </row>
        <row r="495">
          <cell r="A495">
            <v>35118</v>
          </cell>
          <cell r="B495" t="str">
            <v>英国</v>
          </cell>
          <cell r="C495" t="str">
            <v>香料</v>
          </cell>
          <cell r="D495">
            <v>490</v>
          </cell>
        </row>
        <row r="496">
          <cell r="A496">
            <v>35118</v>
          </cell>
          <cell r="B496" t="str">
            <v>英国</v>
          </cell>
          <cell r="C496" t="str">
            <v>糖果</v>
          </cell>
          <cell r="D496">
            <v>477.81899664938447</v>
          </cell>
        </row>
        <row r="497">
          <cell r="A497">
            <v>35121</v>
          </cell>
          <cell r="B497" t="str">
            <v>法国</v>
          </cell>
          <cell r="C497" t="str">
            <v>饮料</v>
          </cell>
          <cell r="D497">
            <v>285</v>
          </cell>
        </row>
        <row r="498">
          <cell r="A498">
            <v>35121</v>
          </cell>
          <cell r="B498" t="str">
            <v>法国</v>
          </cell>
          <cell r="C498" t="str">
            <v>肉/家禽</v>
          </cell>
          <cell r="D498">
            <v>234</v>
          </cell>
        </row>
        <row r="499">
          <cell r="A499">
            <v>35121</v>
          </cell>
          <cell r="B499" t="str">
            <v>法国</v>
          </cell>
          <cell r="C499" t="str">
            <v>糖果</v>
          </cell>
          <cell r="D499">
            <v>2465</v>
          </cell>
        </row>
        <row r="500">
          <cell r="A500">
            <v>35122</v>
          </cell>
          <cell r="B500" t="str">
            <v>英国</v>
          </cell>
          <cell r="C500" t="str">
            <v>海洋食品</v>
          </cell>
          <cell r="D500">
            <v>625</v>
          </cell>
        </row>
        <row r="501">
          <cell r="A501">
            <v>35122</v>
          </cell>
          <cell r="B501" t="str">
            <v>法国</v>
          </cell>
          <cell r="C501" t="str">
            <v>糖果</v>
          </cell>
          <cell r="D501">
            <v>872.5</v>
          </cell>
        </row>
        <row r="502">
          <cell r="A502">
            <v>35122</v>
          </cell>
          <cell r="B502" t="str">
            <v>法国</v>
          </cell>
          <cell r="C502" t="str">
            <v>乳制品</v>
          </cell>
          <cell r="D502">
            <v>175</v>
          </cell>
        </row>
        <row r="503">
          <cell r="A503">
            <v>35122</v>
          </cell>
          <cell r="B503" t="str">
            <v>法国</v>
          </cell>
          <cell r="C503" t="str">
            <v>面食/谷类</v>
          </cell>
          <cell r="D503">
            <v>912</v>
          </cell>
        </row>
        <row r="504">
          <cell r="A504">
            <v>35122</v>
          </cell>
          <cell r="B504" t="str">
            <v>法国</v>
          </cell>
          <cell r="C504" t="str">
            <v>香料</v>
          </cell>
          <cell r="D504">
            <v>268.38749811798334</v>
          </cell>
        </row>
        <row r="505">
          <cell r="A505">
            <v>35124</v>
          </cell>
          <cell r="B505" t="str">
            <v>英国</v>
          </cell>
          <cell r="C505" t="str">
            <v>饮料</v>
          </cell>
          <cell r="D505">
            <v>135</v>
          </cell>
        </row>
        <row r="506">
          <cell r="A506">
            <v>35124</v>
          </cell>
          <cell r="B506" t="str">
            <v>英国</v>
          </cell>
          <cell r="C506" t="str">
            <v>肉/家禽</v>
          </cell>
          <cell r="D506">
            <v>195.5625</v>
          </cell>
        </row>
        <row r="507">
          <cell r="A507">
            <v>35124</v>
          </cell>
          <cell r="B507" t="str">
            <v>英国</v>
          </cell>
          <cell r="C507" t="str">
            <v>面食/谷类</v>
          </cell>
          <cell r="D507">
            <v>748.125</v>
          </cell>
        </row>
        <row r="508">
          <cell r="A508">
            <v>35125</v>
          </cell>
          <cell r="B508" t="str">
            <v>法国</v>
          </cell>
          <cell r="C508" t="str">
            <v>肉/家禽</v>
          </cell>
          <cell r="D508">
            <v>1638</v>
          </cell>
        </row>
        <row r="509">
          <cell r="A509">
            <v>35125</v>
          </cell>
          <cell r="B509" t="str">
            <v>法国</v>
          </cell>
          <cell r="C509" t="str">
            <v>海洋食品</v>
          </cell>
          <cell r="D509">
            <v>1250</v>
          </cell>
        </row>
        <row r="510">
          <cell r="A510">
            <v>35125</v>
          </cell>
          <cell r="B510" t="str">
            <v>法国</v>
          </cell>
          <cell r="C510" t="str">
            <v>糖果</v>
          </cell>
          <cell r="D510">
            <v>400</v>
          </cell>
        </row>
        <row r="511">
          <cell r="A511">
            <v>35125</v>
          </cell>
          <cell r="B511" t="str">
            <v>法国</v>
          </cell>
          <cell r="C511" t="str">
            <v>乳制品</v>
          </cell>
          <cell r="D511">
            <v>87.5</v>
          </cell>
        </row>
        <row r="512">
          <cell r="A512">
            <v>35125</v>
          </cell>
          <cell r="B512" t="str">
            <v>法国</v>
          </cell>
          <cell r="C512" t="str">
            <v>糖果</v>
          </cell>
          <cell r="D512">
            <v>147.9</v>
          </cell>
        </row>
        <row r="513">
          <cell r="A513">
            <v>35125</v>
          </cell>
          <cell r="B513" t="str">
            <v>英国</v>
          </cell>
          <cell r="C513" t="str">
            <v>乳制品</v>
          </cell>
          <cell r="D513">
            <v>525</v>
          </cell>
        </row>
        <row r="514">
          <cell r="A514">
            <v>35125</v>
          </cell>
          <cell r="B514" t="str">
            <v>英国</v>
          </cell>
          <cell r="C514" t="str">
            <v>面食/谷类</v>
          </cell>
          <cell r="D514">
            <v>56</v>
          </cell>
        </row>
        <row r="515">
          <cell r="A515">
            <v>35128</v>
          </cell>
          <cell r="B515" t="str">
            <v>英国</v>
          </cell>
          <cell r="C515" t="str">
            <v>饮料</v>
          </cell>
          <cell r="D515">
            <v>15019.499988220632</v>
          </cell>
        </row>
        <row r="516">
          <cell r="A516">
            <v>35128</v>
          </cell>
          <cell r="B516" t="str">
            <v>英国</v>
          </cell>
          <cell r="C516" t="str">
            <v>饮料</v>
          </cell>
          <cell r="D516">
            <v>1367.9999989271164</v>
          </cell>
        </row>
        <row r="517">
          <cell r="A517">
            <v>35129</v>
          </cell>
          <cell r="B517" t="str">
            <v>法国</v>
          </cell>
          <cell r="C517" t="str">
            <v>肉/家禽</v>
          </cell>
          <cell r="D517">
            <v>98.4</v>
          </cell>
        </row>
        <row r="518">
          <cell r="A518">
            <v>35136</v>
          </cell>
          <cell r="B518" t="str">
            <v>英国</v>
          </cell>
          <cell r="C518" t="str">
            <v>糖果</v>
          </cell>
          <cell r="D518">
            <v>1538.9999987930059</v>
          </cell>
        </row>
        <row r="519">
          <cell r="A519">
            <v>35137</v>
          </cell>
          <cell r="B519" t="str">
            <v>法国</v>
          </cell>
          <cell r="C519" t="str">
            <v>面食/谷类</v>
          </cell>
          <cell r="D519">
            <v>350</v>
          </cell>
        </row>
        <row r="520">
          <cell r="A520">
            <v>35137</v>
          </cell>
          <cell r="B520" t="str">
            <v>法国</v>
          </cell>
          <cell r="C520" t="str">
            <v>糖果</v>
          </cell>
          <cell r="D520">
            <v>339.99999761581421</v>
          </cell>
        </row>
        <row r="521">
          <cell r="A521">
            <v>35137</v>
          </cell>
          <cell r="B521" t="str">
            <v>法国</v>
          </cell>
          <cell r="C521" t="str">
            <v>肉/家禽</v>
          </cell>
          <cell r="D521">
            <v>202.63999857902527</v>
          </cell>
        </row>
        <row r="522">
          <cell r="A522">
            <v>35138</v>
          </cell>
          <cell r="B522" t="str">
            <v>法国</v>
          </cell>
          <cell r="C522" t="str">
            <v>饮料</v>
          </cell>
          <cell r="D522">
            <v>36</v>
          </cell>
        </row>
        <row r="523">
          <cell r="A523">
            <v>35138</v>
          </cell>
          <cell r="B523" t="str">
            <v>法国</v>
          </cell>
          <cell r="C523" t="str">
            <v>糖果</v>
          </cell>
          <cell r="D523">
            <v>379.99999970197678</v>
          </cell>
        </row>
        <row r="524">
          <cell r="A524">
            <v>35138</v>
          </cell>
          <cell r="B524" t="str">
            <v>法国</v>
          </cell>
          <cell r="C524" t="str">
            <v>面食/谷类</v>
          </cell>
          <cell r="D524">
            <v>758.09999940544367</v>
          </cell>
        </row>
        <row r="525">
          <cell r="A525">
            <v>35138</v>
          </cell>
          <cell r="B525" t="str">
            <v>法国</v>
          </cell>
          <cell r="C525" t="str">
            <v>香料</v>
          </cell>
          <cell r="D525">
            <v>239.96999981179832</v>
          </cell>
        </row>
        <row r="526">
          <cell r="A526">
            <v>35142</v>
          </cell>
          <cell r="B526" t="str">
            <v>法国</v>
          </cell>
          <cell r="C526" t="str">
            <v>乳制品</v>
          </cell>
          <cell r="D526">
            <v>840</v>
          </cell>
        </row>
        <row r="527">
          <cell r="A527">
            <v>35142</v>
          </cell>
          <cell r="B527" t="str">
            <v>法国</v>
          </cell>
          <cell r="C527" t="str">
            <v>饮料</v>
          </cell>
          <cell r="D527">
            <v>10540</v>
          </cell>
        </row>
        <row r="528">
          <cell r="A528">
            <v>35143</v>
          </cell>
          <cell r="B528" t="str">
            <v>英国</v>
          </cell>
          <cell r="C528" t="str">
            <v>海洋食品</v>
          </cell>
          <cell r="D528">
            <v>368.93249971065671</v>
          </cell>
        </row>
        <row r="529">
          <cell r="A529">
            <v>35144</v>
          </cell>
          <cell r="B529" t="str">
            <v>英国</v>
          </cell>
          <cell r="C529" t="str">
            <v>香料</v>
          </cell>
          <cell r="D529">
            <v>1200</v>
          </cell>
        </row>
        <row r="530">
          <cell r="A530">
            <v>35144</v>
          </cell>
          <cell r="B530" t="str">
            <v>英国</v>
          </cell>
          <cell r="C530" t="str">
            <v>饮料</v>
          </cell>
          <cell r="D530">
            <v>45</v>
          </cell>
        </row>
        <row r="531">
          <cell r="A531">
            <v>35144</v>
          </cell>
          <cell r="B531" t="str">
            <v>英国</v>
          </cell>
          <cell r="C531" t="str">
            <v>肉/家禽</v>
          </cell>
          <cell r="D531">
            <v>2970.96</v>
          </cell>
        </row>
        <row r="532">
          <cell r="A532">
            <v>35144</v>
          </cell>
          <cell r="B532" t="str">
            <v>英国</v>
          </cell>
          <cell r="C532" t="str">
            <v>海洋食品</v>
          </cell>
          <cell r="D532">
            <v>906.15</v>
          </cell>
        </row>
        <row r="533">
          <cell r="A533">
            <v>35144</v>
          </cell>
          <cell r="B533" t="str">
            <v>英国</v>
          </cell>
          <cell r="C533" t="str">
            <v>海洋食品</v>
          </cell>
          <cell r="D533">
            <v>380</v>
          </cell>
        </row>
        <row r="534">
          <cell r="A534">
            <v>35144</v>
          </cell>
          <cell r="B534" t="str">
            <v>法国</v>
          </cell>
          <cell r="C534" t="str">
            <v>海洋食品</v>
          </cell>
          <cell r="D534">
            <v>159.59999987483025</v>
          </cell>
        </row>
        <row r="535">
          <cell r="A535">
            <v>35144</v>
          </cell>
          <cell r="B535" t="str">
            <v>法国</v>
          </cell>
          <cell r="C535" t="str">
            <v>乳制品</v>
          </cell>
          <cell r="D535">
            <v>1709.9999986588955</v>
          </cell>
        </row>
        <row r="536">
          <cell r="A536">
            <v>35144</v>
          </cell>
          <cell r="B536" t="str">
            <v>法国</v>
          </cell>
          <cell r="C536" t="str">
            <v>饮料</v>
          </cell>
          <cell r="D536">
            <v>883.499999307096</v>
          </cell>
        </row>
        <row r="537">
          <cell r="A537">
            <v>35150</v>
          </cell>
          <cell r="B537" t="str">
            <v>法国</v>
          </cell>
          <cell r="C537" t="str">
            <v>海洋食品</v>
          </cell>
          <cell r="D537">
            <v>198.75</v>
          </cell>
        </row>
        <row r="538">
          <cell r="A538">
            <v>35150</v>
          </cell>
          <cell r="B538" t="str">
            <v>法国</v>
          </cell>
          <cell r="C538" t="str">
            <v>糖果</v>
          </cell>
          <cell r="D538">
            <v>1725.5</v>
          </cell>
        </row>
        <row r="539">
          <cell r="A539">
            <v>35159</v>
          </cell>
          <cell r="B539" t="str">
            <v>英国</v>
          </cell>
          <cell r="C539" t="str">
            <v>糖果</v>
          </cell>
          <cell r="D539">
            <v>600</v>
          </cell>
        </row>
        <row r="540">
          <cell r="A540">
            <v>35159</v>
          </cell>
          <cell r="B540" t="str">
            <v>英国</v>
          </cell>
          <cell r="C540" t="str">
            <v>饮料</v>
          </cell>
          <cell r="D540">
            <v>379.75</v>
          </cell>
        </row>
        <row r="541">
          <cell r="A541">
            <v>35159</v>
          </cell>
          <cell r="B541" t="str">
            <v>英国</v>
          </cell>
          <cell r="C541" t="str">
            <v>香料</v>
          </cell>
          <cell r="D541">
            <v>195</v>
          </cell>
        </row>
        <row r="542">
          <cell r="A542">
            <v>35163</v>
          </cell>
          <cell r="B542" t="str">
            <v>英国</v>
          </cell>
          <cell r="C542" t="str">
            <v>香料</v>
          </cell>
          <cell r="D542">
            <v>500</v>
          </cell>
        </row>
        <row r="543">
          <cell r="A543">
            <v>35163</v>
          </cell>
          <cell r="B543" t="str">
            <v>法国</v>
          </cell>
          <cell r="C543" t="str">
            <v>海洋食品</v>
          </cell>
          <cell r="D543">
            <v>455.99999830126762</v>
          </cell>
        </row>
        <row r="544">
          <cell r="A544">
            <v>35164</v>
          </cell>
          <cell r="B544" t="str">
            <v>英国</v>
          </cell>
          <cell r="C544" t="str">
            <v>海洋食品</v>
          </cell>
          <cell r="D544">
            <v>90</v>
          </cell>
        </row>
        <row r="545">
          <cell r="A545">
            <v>35164</v>
          </cell>
          <cell r="B545" t="str">
            <v>英国</v>
          </cell>
          <cell r="C545" t="str">
            <v>饮料</v>
          </cell>
          <cell r="D545">
            <v>828</v>
          </cell>
        </row>
        <row r="546">
          <cell r="A546">
            <v>35164</v>
          </cell>
          <cell r="B546" t="str">
            <v>英国</v>
          </cell>
          <cell r="C546" t="str">
            <v>乳制品</v>
          </cell>
          <cell r="D546">
            <v>1249.5</v>
          </cell>
        </row>
        <row r="547">
          <cell r="A547">
            <v>35164</v>
          </cell>
          <cell r="B547" t="str">
            <v>英国</v>
          </cell>
          <cell r="C547" t="str">
            <v>乳制品</v>
          </cell>
          <cell r="D547">
            <v>564.375</v>
          </cell>
        </row>
        <row r="548">
          <cell r="A548">
            <v>35165</v>
          </cell>
          <cell r="B548" t="str">
            <v>法国</v>
          </cell>
          <cell r="C548" t="str">
            <v>乳制品</v>
          </cell>
          <cell r="D548">
            <v>412.5</v>
          </cell>
        </row>
        <row r="549">
          <cell r="A549">
            <v>35165</v>
          </cell>
          <cell r="B549" t="str">
            <v>法国</v>
          </cell>
          <cell r="C549" t="str">
            <v>糖果</v>
          </cell>
          <cell r="D549">
            <v>1109.25</v>
          </cell>
        </row>
        <row r="550">
          <cell r="A550">
            <v>35165</v>
          </cell>
          <cell r="B550" t="str">
            <v>法国</v>
          </cell>
          <cell r="C550" t="str">
            <v>糖果</v>
          </cell>
          <cell r="D550">
            <v>750</v>
          </cell>
        </row>
        <row r="551">
          <cell r="A551">
            <v>35165</v>
          </cell>
          <cell r="B551" t="str">
            <v>法国</v>
          </cell>
          <cell r="C551" t="str">
            <v>乳制品</v>
          </cell>
          <cell r="D551">
            <v>1740</v>
          </cell>
        </row>
        <row r="552">
          <cell r="A552">
            <v>35166</v>
          </cell>
          <cell r="B552" t="str">
            <v>英国</v>
          </cell>
          <cell r="C552" t="str">
            <v>海洋食品</v>
          </cell>
          <cell r="D552">
            <v>120</v>
          </cell>
        </row>
        <row r="553">
          <cell r="A553">
            <v>35166</v>
          </cell>
          <cell r="B553" t="str">
            <v>英国</v>
          </cell>
          <cell r="C553" t="str">
            <v>乳制品</v>
          </cell>
          <cell r="D553">
            <v>125</v>
          </cell>
        </row>
        <row r="554">
          <cell r="A554">
            <v>35170</v>
          </cell>
          <cell r="B554" t="str">
            <v>英国</v>
          </cell>
          <cell r="C554" t="str">
            <v>香料</v>
          </cell>
          <cell r="D554">
            <v>379.99999970197678</v>
          </cell>
        </row>
        <row r="555">
          <cell r="A555">
            <v>35170</v>
          </cell>
          <cell r="B555" t="str">
            <v>英国</v>
          </cell>
          <cell r="C555" t="str">
            <v>农产品</v>
          </cell>
          <cell r="D555">
            <v>91.2</v>
          </cell>
        </row>
        <row r="556">
          <cell r="A556">
            <v>35171</v>
          </cell>
          <cell r="B556" t="str">
            <v>英国</v>
          </cell>
          <cell r="C556" t="str">
            <v>糖果</v>
          </cell>
          <cell r="D556">
            <v>120</v>
          </cell>
        </row>
        <row r="557">
          <cell r="A557">
            <v>35171</v>
          </cell>
          <cell r="B557" t="str">
            <v>英国</v>
          </cell>
          <cell r="C557" t="str">
            <v>糖果</v>
          </cell>
          <cell r="D557">
            <v>133</v>
          </cell>
        </row>
        <row r="558">
          <cell r="A558">
            <v>35171</v>
          </cell>
          <cell r="B558" t="str">
            <v>英国</v>
          </cell>
          <cell r="C558" t="str">
            <v>农产品</v>
          </cell>
          <cell r="D558">
            <v>424</v>
          </cell>
        </row>
        <row r="559">
          <cell r="A559">
            <v>35173</v>
          </cell>
          <cell r="B559" t="str">
            <v>英国</v>
          </cell>
          <cell r="C559" t="str">
            <v>农产品</v>
          </cell>
          <cell r="D559">
            <v>1350</v>
          </cell>
        </row>
        <row r="560">
          <cell r="A560">
            <v>35173</v>
          </cell>
          <cell r="B560" t="str">
            <v>英国</v>
          </cell>
          <cell r="C560" t="str">
            <v>海洋食品</v>
          </cell>
          <cell r="D560">
            <v>462</v>
          </cell>
        </row>
        <row r="561">
          <cell r="A561">
            <v>35173</v>
          </cell>
          <cell r="B561" t="str">
            <v>英国</v>
          </cell>
          <cell r="C561" t="str">
            <v>肉/家禽</v>
          </cell>
          <cell r="D561">
            <v>656</v>
          </cell>
        </row>
        <row r="562">
          <cell r="A562">
            <v>35173</v>
          </cell>
          <cell r="B562" t="str">
            <v>英国</v>
          </cell>
          <cell r="C562" t="str">
            <v>乳制品</v>
          </cell>
          <cell r="D562">
            <v>324</v>
          </cell>
        </row>
        <row r="563">
          <cell r="A563">
            <v>35173</v>
          </cell>
          <cell r="B563" t="str">
            <v>英国</v>
          </cell>
          <cell r="C563" t="str">
            <v>饮料</v>
          </cell>
          <cell r="D563">
            <v>792</v>
          </cell>
        </row>
        <row r="564">
          <cell r="A564">
            <v>35174</v>
          </cell>
          <cell r="B564" t="str">
            <v>法国</v>
          </cell>
          <cell r="C564" t="str">
            <v>农产品</v>
          </cell>
          <cell r="D564">
            <v>848</v>
          </cell>
        </row>
        <row r="565">
          <cell r="A565">
            <v>35177</v>
          </cell>
          <cell r="B565" t="str">
            <v>英国</v>
          </cell>
          <cell r="C565" t="str">
            <v>糖果</v>
          </cell>
          <cell r="D565">
            <v>110.4</v>
          </cell>
        </row>
        <row r="566">
          <cell r="A566">
            <v>35177</v>
          </cell>
          <cell r="B566" t="str">
            <v>英国</v>
          </cell>
          <cell r="C566" t="str">
            <v>糖果</v>
          </cell>
          <cell r="D566">
            <v>800</v>
          </cell>
        </row>
        <row r="567">
          <cell r="A567">
            <v>35179</v>
          </cell>
          <cell r="B567" t="str">
            <v>法国</v>
          </cell>
          <cell r="C567" t="str">
            <v>香料</v>
          </cell>
          <cell r="D567">
            <v>439</v>
          </cell>
        </row>
        <row r="568">
          <cell r="A568">
            <v>35181</v>
          </cell>
          <cell r="B568" t="str">
            <v>法国</v>
          </cell>
          <cell r="C568" t="str">
            <v>海洋食品</v>
          </cell>
          <cell r="D568">
            <v>428.3999969959259</v>
          </cell>
        </row>
        <row r="569">
          <cell r="A569">
            <v>35181</v>
          </cell>
          <cell r="B569" t="str">
            <v>法国</v>
          </cell>
          <cell r="C569" t="str">
            <v>面食/谷类</v>
          </cell>
          <cell r="D569">
            <v>292.5</v>
          </cell>
        </row>
        <row r="570">
          <cell r="A570">
            <v>35184</v>
          </cell>
          <cell r="B570" t="str">
            <v>法国</v>
          </cell>
          <cell r="C570" t="str">
            <v>糖果</v>
          </cell>
          <cell r="D570">
            <v>959.75</v>
          </cell>
        </row>
        <row r="571">
          <cell r="A571">
            <v>35184</v>
          </cell>
          <cell r="B571" t="str">
            <v>法国</v>
          </cell>
          <cell r="C571" t="str">
            <v>饮料</v>
          </cell>
          <cell r="D571">
            <v>90</v>
          </cell>
        </row>
        <row r="572">
          <cell r="A572">
            <v>35184</v>
          </cell>
          <cell r="B572" t="str">
            <v>法国</v>
          </cell>
          <cell r="C572" t="str">
            <v>海洋食品</v>
          </cell>
          <cell r="D572">
            <v>760</v>
          </cell>
        </row>
        <row r="573">
          <cell r="A573">
            <v>35185</v>
          </cell>
          <cell r="B573" t="str">
            <v>法国</v>
          </cell>
          <cell r="C573" t="str">
            <v>农产品</v>
          </cell>
          <cell r="D573">
            <v>1800</v>
          </cell>
        </row>
        <row r="574">
          <cell r="A574">
            <v>35185</v>
          </cell>
          <cell r="B574" t="str">
            <v>法国</v>
          </cell>
          <cell r="C574" t="str">
            <v>糖果</v>
          </cell>
          <cell r="D574">
            <v>1774.799997061491</v>
          </cell>
        </row>
        <row r="575">
          <cell r="A575">
            <v>35186</v>
          </cell>
          <cell r="B575" t="str">
            <v>英国</v>
          </cell>
          <cell r="C575" t="str">
            <v>饮料</v>
          </cell>
          <cell r="D575">
            <v>759.99999716877937</v>
          </cell>
        </row>
        <row r="576">
          <cell r="A576">
            <v>35186</v>
          </cell>
          <cell r="B576" t="str">
            <v>英国</v>
          </cell>
          <cell r="C576" t="str">
            <v>饮料</v>
          </cell>
          <cell r="D576">
            <v>239.99999910593033</v>
          </cell>
        </row>
        <row r="577">
          <cell r="A577">
            <v>35186</v>
          </cell>
          <cell r="B577" t="str">
            <v>英国</v>
          </cell>
          <cell r="C577" t="str">
            <v>饮料</v>
          </cell>
          <cell r="D577">
            <v>1295.9999951720238</v>
          </cell>
        </row>
        <row r="578">
          <cell r="A578">
            <v>35186</v>
          </cell>
          <cell r="B578" t="str">
            <v>法国</v>
          </cell>
          <cell r="C578" t="str">
            <v>乳制品</v>
          </cell>
          <cell r="D578">
            <v>69.599999999999994</v>
          </cell>
        </row>
        <row r="579">
          <cell r="A579">
            <v>35187</v>
          </cell>
          <cell r="B579" t="str">
            <v>英国</v>
          </cell>
          <cell r="C579" t="str">
            <v>面食/谷类</v>
          </cell>
          <cell r="D579">
            <v>560</v>
          </cell>
        </row>
        <row r="580">
          <cell r="A580">
            <v>35188</v>
          </cell>
          <cell r="B580" t="str">
            <v>英国</v>
          </cell>
          <cell r="C580" t="str">
            <v>海洋食品</v>
          </cell>
          <cell r="D580">
            <v>183.34999985620379</v>
          </cell>
        </row>
        <row r="581">
          <cell r="A581">
            <v>35188</v>
          </cell>
          <cell r="B581" t="str">
            <v>英国</v>
          </cell>
          <cell r="C581" t="str">
            <v>农产品</v>
          </cell>
          <cell r="D581">
            <v>755.24999940767884</v>
          </cell>
        </row>
        <row r="582">
          <cell r="A582">
            <v>35188</v>
          </cell>
          <cell r="B582" t="str">
            <v>英国</v>
          </cell>
          <cell r="C582" t="str">
            <v>香料</v>
          </cell>
          <cell r="D582">
            <v>259.34999979659915</v>
          </cell>
        </row>
        <row r="583">
          <cell r="A583">
            <v>35191</v>
          </cell>
          <cell r="B583" t="str">
            <v>法国</v>
          </cell>
          <cell r="C583" t="str">
            <v>香料</v>
          </cell>
          <cell r="D583">
            <v>412.5</v>
          </cell>
        </row>
        <row r="584">
          <cell r="A584">
            <v>35191</v>
          </cell>
          <cell r="B584" t="str">
            <v>法国</v>
          </cell>
          <cell r="C584" t="str">
            <v>饮料</v>
          </cell>
          <cell r="D584">
            <v>101.25</v>
          </cell>
        </row>
        <row r="585">
          <cell r="A585">
            <v>35191</v>
          </cell>
          <cell r="B585" t="str">
            <v>法国</v>
          </cell>
          <cell r="C585" t="str">
            <v>香料</v>
          </cell>
          <cell r="D585">
            <v>390</v>
          </cell>
        </row>
        <row r="586">
          <cell r="A586">
            <v>35191</v>
          </cell>
          <cell r="B586" t="str">
            <v>法国</v>
          </cell>
          <cell r="C586" t="str">
            <v>海洋食品</v>
          </cell>
          <cell r="D586">
            <v>336</v>
          </cell>
        </row>
        <row r="587">
          <cell r="A587">
            <v>35191</v>
          </cell>
          <cell r="B587" t="str">
            <v>法国</v>
          </cell>
          <cell r="C587" t="str">
            <v>饮料</v>
          </cell>
          <cell r="D587">
            <v>229.49999839067459</v>
          </cell>
        </row>
        <row r="588">
          <cell r="A588">
            <v>35191</v>
          </cell>
          <cell r="B588" t="str">
            <v>法国</v>
          </cell>
          <cell r="C588" t="str">
            <v>面食/谷类</v>
          </cell>
          <cell r="D588">
            <v>285.59999799728394</v>
          </cell>
        </row>
        <row r="589">
          <cell r="A589">
            <v>35191</v>
          </cell>
          <cell r="B589" t="str">
            <v>法国</v>
          </cell>
          <cell r="C589" t="str">
            <v>肉/家禽</v>
          </cell>
          <cell r="D589">
            <v>960</v>
          </cell>
        </row>
        <row r="590">
          <cell r="A590">
            <v>35191</v>
          </cell>
          <cell r="B590" t="str">
            <v>法国</v>
          </cell>
          <cell r="C590" t="str">
            <v>饮料</v>
          </cell>
          <cell r="D590">
            <v>72</v>
          </cell>
        </row>
        <row r="591">
          <cell r="A591">
            <v>35191</v>
          </cell>
          <cell r="B591" t="str">
            <v>法国</v>
          </cell>
          <cell r="C591" t="str">
            <v>海洋食品</v>
          </cell>
          <cell r="D591">
            <v>184</v>
          </cell>
        </row>
        <row r="592">
          <cell r="A592">
            <v>35191</v>
          </cell>
          <cell r="B592" t="str">
            <v>法国</v>
          </cell>
          <cell r="C592" t="str">
            <v>面食/谷类</v>
          </cell>
          <cell r="D592">
            <v>70</v>
          </cell>
        </row>
        <row r="593">
          <cell r="A593">
            <v>35192</v>
          </cell>
          <cell r="B593" t="str">
            <v>法国</v>
          </cell>
          <cell r="C593" t="str">
            <v>饮料</v>
          </cell>
          <cell r="D593">
            <v>144</v>
          </cell>
        </row>
        <row r="594">
          <cell r="A594">
            <v>35192</v>
          </cell>
          <cell r="B594" t="str">
            <v>法国</v>
          </cell>
          <cell r="C594" t="str">
            <v>肉/家禽</v>
          </cell>
          <cell r="D594">
            <v>185.685</v>
          </cell>
        </row>
        <row r="595">
          <cell r="A595">
            <v>35194</v>
          </cell>
          <cell r="B595" t="str">
            <v>英国</v>
          </cell>
          <cell r="C595" t="str">
            <v>糖果</v>
          </cell>
          <cell r="D595">
            <v>436.99999965727329</v>
          </cell>
        </row>
        <row r="596">
          <cell r="A596">
            <v>35194</v>
          </cell>
          <cell r="B596" t="str">
            <v>英国</v>
          </cell>
          <cell r="C596" t="str">
            <v>乳制品</v>
          </cell>
          <cell r="D596">
            <v>1162.7999990880489</v>
          </cell>
        </row>
        <row r="597">
          <cell r="A597">
            <v>35194</v>
          </cell>
          <cell r="B597" t="str">
            <v>英国</v>
          </cell>
          <cell r="C597" t="str">
            <v>乳制品</v>
          </cell>
          <cell r="D597">
            <v>1225.4999990388751</v>
          </cell>
        </row>
        <row r="598">
          <cell r="A598">
            <v>35198</v>
          </cell>
          <cell r="B598" t="str">
            <v>法国</v>
          </cell>
          <cell r="C598" t="str">
            <v>乳制品</v>
          </cell>
          <cell r="D598">
            <v>760</v>
          </cell>
        </row>
        <row r="599">
          <cell r="A599">
            <v>35198</v>
          </cell>
          <cell r="B599" t="str">
            <v>法国</v>
          </cell>
          <cell r="C599" t="str">
            <v>海洋食品</v>
          </cell>
          <cell r="D599">
            <v>625</v>
          </cell>
        </row>
        <row r="600">
          <cell r="A600">
            <v>35198</v>
          </cell>
          <cell r="B600" t="str">
            <v>法国</v>
          </cell>
          <cell r="C600" t="str">
            <v>面食/谷类</v>
          </cell>
          <cell r="D600">
            <v>190</v>
          </cell>
        </row>
        <row r="601">
          <cell r="A601">
            <v>35199</v>
          </cell>
          <cell r="B601" t="str">
            <v>英国</v>
          </cell>
          <cell r="C601" t="str">
            <v>海洋食品</v>
          </cell>
          <cell r="D601">
            <v>632.39999556541443</v>
          </cell>
        </row>
        <row r="602">
          <cell r="A602">
            <v>35199</v>
          </cell>
          <cell r="B602" t="str">
            <v>英国</v>
          </cell>
          <cell r="C602" t="str">
            <v>饮料</v>
          </cell>
          <cell r="D602">
            <v>156.75</v>
          </cell>
        </row>
        <row r="603">
          <cell r="A603">
            <v>35199</v>
          </cell>
          <cell r="B603" t="str">
            <v>英国</v>
          </cell>
          <cell r="C603" t="str">
            <v>糖果</v>
          </cell>
          <cell r="D603">
            <v>1215</v>
          </cell>
        </row>
        <row r="604">
          <cell r="A604">
            <v>35199</v>
          </cell>
          <cell r="B604" t="str">
            <v>英国</v>
          </cell>
          <cell r="C604" t="str">
            <v>糖果</v>
          </cell>
          <cell r="D604">
            <v>1967.49</v>
          </cell>
        </row>
        <row r="605">
          <cell r="A605">
            <v>35199</v>
          </cell>
          <cell r="B605" t="str">
            <v>英国</v>
          </cell>
          <cell r="C605" t="str">
            <v>农产品</v>
          </cell>
          <cell r="D605">
            <v>1749</v>
          </cell>
        </row>
        <row r="606">
          <cell r="A606">
            <v>35199</v>
          </cell>
          <cell r="B606" t="str">
            <v>英国</v>
          </cell>
          <cell r="C606" t="str">
            <v>乳制品</v>
          </cell>
          <cell r="D606">
            <v>1218</v>
          </cell>
        </row>
        <row r="607">
          <cell r="A607">
            <v>35201</v>
          </cell>
          <cell r="B607" t="str">
            <v>英国</v>
          </cell>
          <cell r="C607" t="str">
            <v>肉/家禽</v>
          </cell>
          <cell r="D607">
            <v>840</v>
          </cell>
        </row>
        <row r="608">
          <cell r="A608">
            <v>35201</v>
          </cell>
          <cell r="B608" t="str">
            <v>英国</v>
          </cell>
          <cell r="C608" t="str">
            <v>乳制品</v>
          </cell>
          <cell r="D608">
            <v>1320</v>
          </cell>
        </row>
        <row r="609">
          <cell r="A609">
            <v>35202</v>
          </cell>
          <cell r="B609" t="str">
            <v>法国</v>
          </cell>
          <cell r="C609" t="str">
            <v>饮料</v>
          </cell>
          <cell r="D609">
            <v>1425</v>
          </cell>
        </row>
        <row r="610">
          <cell r="A610">
            <v>35202</v>
          </cell>
          <cell r="B610" t="str">
            <v>法国</v>
          </cell>
          <cell r="C610" t="str">
            <v>香料</v>
          </cell>
          <cell r="D610">
            <v>1494.5</v>
          </cell>
        </row>
        <row r="611">
          <cell r="A611">
            <v>35202</v>
          </cell>
          <cell r="B611" t="str">
            <v>法国</v>
          </cell>
          <cell r="C611" t="str">
            <v>肉/家禽</v>
          </cell>
          <cell r="D611">
            <v>5570.55</v>
          </cell>
        </row>
        <row r="612">
          <cell r="A612">
            <v>35202</v>
          </cell>
          <cell r="B612" t="str">
            <v>法国</v>
          </cell>
          <cell r="C612" t="str">
            <v>乳制品</v>
          </cell>
          <cell r="D612">
            <v>4125</v>
          </cell>
        </row>
        <row r="613">
          <cell r="A613">
            <v>35202</v>
          </cell>
          <cell r="B613" t="str">
            <v>法国</v>
          </cell>
          <cell r="C613" t="str">
            <v>饮料</v>
          </cell>
          <cell r="D613">
            <v>810</v>
          </cell>
        </row>
        <row r="614">
          <cell r="A614">
            <v>35202</v>
          </cell>
          <cell r="B614" t="str">
            <v>法国</v>
          </cell>
          <cell r="C614" t="str">
            <v>海洋食品</v>
          </cell>
          <cell r="D614">
            <v>480</v>
          </cell>
        </row>
        <row r="615">
          <cell r="A615">
            <v>35202</v>
          </cell>
          <cell r="B615" t="str">
            <v>法国</v>
          </cell>
          <cell r="C615" t="str">
            <v>饮料</v>
          </cell>
          <cell r="D615">
            <v>94.5</v>
          </cell>
        </row>
        <row r="616">
          <cell r="A616">
            <v>35202</v>
          </cell>
          <cell r="B616" t="str">
            <v>法国</v>
          </cell>
          <cell r="C616" t="str">
            <v>面食/谷类</v>
          </cell>
          <cell r="D616">
            <v>665</v>
          </cell>
        </row>
        <row r="617">
          <cell r="A617">
            <v>35202</v>
          </cell>
          <cell r="B617" t="str">
            <v>法国</v>
          </cell>
          <cell r="C617" t="str">
            <v>乳制品</v>
          </cell>
          <cell r="D617">
            <v>344</v>
          </cell>
        </row>
        <row r="618">
          <cell r="A618">
            <v>35202</v>
          </cell>
          <cell r="B618" t="str">
            <v>法国</v>
          </cell>
          <cell r="C618" t="str">
            <v>海洋食品</v>
          </cell>
          <cell r="D618">
            <v>665</v>
          </cell>
        </row>
        <row r="619">
          <cell r="A619">
            <v>35202</v>
          </cell>
          <cell r="B619" t="str">
            <v>法国</v>
          </cell>
          <cell r="C619" t="str">
            <v>饮料</v>
          </cell>
          <cell r="D619">
            <v>6587.5</v>
          </cell>
        </row>
        <row r="620">
          <cell r="A620">
            <v>35202</v>
          </cell>
          <cell r="B620" t="str">
            <v>法国</v>
          </cell>
          <cell r="C620" t="str">
            <v>乳制品</v>
          </cell>
          <cell r="D620">
            <v>1650</v>
          </cell>
        </row>
        <row r="621">
          <cell r="A621">
            <v>35205</v>
          </cell>
          <cell r="B621" t="str">
            <v>法国</v>
          </cell>
          <cell r="C621" t="str">
            <v>糖果</v>
          </cell>
          <cell r="D621">
            <v>134.99999977648258</v>
          </cell>
        </row>
        <row r="622">
          <cell r="A622">
            <v>35205</v>
          </cell>
          <cell r="B622" t="str">
            <v>法国</v>
          </cell>
          <cell r="C622" t="str">
            <v>香料</v>
          </cell>
          <cell r="D622">
            <v>233.4</v>
          </cell>
        </row>
        <row r="623">
          <cell r="A623">
            <v>35205</v>
          </cell>
          <cell r="B623" t="str">
            <v>法国</v>
          </cell>
          <cell r="C623" t="str">
            <v>香料</v>
          </cell>
          <cell r="D623">
            <v>171</v>
          </cell>
        </row>
        <row r="624">
          <cell r="A624">
            <v>35205</v>
          </cell>
          <cell r="B624" t="str">
            <v>英国</v>
          </cell>
          <cell r="C624" t="str">
            <v>海洋食品</v>
          </cell>
          <cell r="D624">
            <v>42</v>
          </cell>
        </row>
        <row r="625">
          <cell r="A625">
            <v>35205</v>
          </cell>
          <cell r="B625" t="str">
            <v>英国</v>
          </cell>
          <cell r="C625" t="str">
            <v>乳制品</v>
          </cell>
          <cell r="D625">
            <v>1650</v>
          </cell>
        </row>
        <row r="626">
          <cell r="A626">
            <v>35207</v>
          </cell>
          <cell r="B626" t="str">
            <v>法国</v>
          </cell>
          <cell r="C626" t="str">
            <v>糖果</v>
          </cell>
          <cell r="D626">
            <v>200</v>
          </cell>
        </row>
        <row r="627">
          <cell r="A627">
            <v>35208</v>
          </cell>
          <cell r="B627" t="str">
            <v>英国</v>
          </cell>
          <cell r="C627" t="str">
            <v>乳制品</v>
          </cell>
          <cell r="D627">
            <v>721.99999943375587</v>
          </cell>
        </row>
        <row r="628">
          <cell r="A628">
            <v>35208</v>
          </cell>
          <cell r="B628" t="str">
            <v>英国</v>
          </cell>
          <cell r="C628" t="str">
            <v>乳制品</v>
          </cell>
          <cell r="D628">
            <v>455.99999964237213</v>
          </cell>
        </row>
        <row r="629">
          <cell r="A629">
            <v>35208</v>
          </cell>
          <cell r="B629" t="str">
            <v>英国</v>
          </cell>
          <cell r="C629" t="str">
            <v>饮料</v>
          </cell>
          <cell r="D629">
            <v>307.79999975860119</v>
          </cell>
        </row>
        <row r="630">
          <cell r="A630">
            <v>35214</v>
          </cell>
          <cell r="B630" t="str">
            <v>英国</v>
          </cell>
          <cell r="C630" t="str">
            <v>糖果</v>
          </cell>
          <cell r="D630">
            <v>30</v>
          </cell>
        </row>
        <row r="631">
          <cell r="A631">
            <v>35214</v>
          </cell>
          <cell r="B631" t="str">
            <v>英国</v>
          </cell>
          <cell r="C631" t="str">
            <v>乳制品</v>
          </cell>
          <cell r="D631">
            <v>714</v>
          </cell>
        </row>
        <row r="632">
          <cell r="A632">
            <v>35214</v>
          </cell>
          <cell r="B632" t="str">
            <v>英国</v>
          </cell>
          <cell r="C632" t="str">
            <v>香料</v>
          </cell>
          <cell r="D632">
            <v>114</v>
          </cell>
        </row>
        <row r="633">
          <cell r="A633">
            <v>35215</v>
          </cell>
          <cell r="B633" t="str">
            <v>法国</v>
          </cell>
          <cell r="C633" t="str">
            <v>乳制品</v>
          </cell>
          <cell r="D633">
            <v>510</v>
          </cell>
        </row>
        <row r="634">
          <cell r="A634">
            <v>35216</v>
          </cell>
          <cell r="B634" t="str">
            <v>法国</v>
          </cell>
          <cell r="C634" t="str">
            <v>肉/家禽</v>
          </cell>
          <cell r="D634">
            <v>2702.6999955251813</v>
          </cell>
        </row>
        <row r="635">
          <cell r="A635">
            <v>35216</v>
          </cell>
          <cell r="B635" t="str">
            <v>法国</v>
          </cell>
          <cell r="C635" t="str">
            <v>海洋食品</v>
          </cell>
          <cell r="D635">
            <v>115.8</v>
          </cell>
        </row>
        <row r="636">
          <cell r="A636">
            <v>35216</v>
          </cell>
          <cell r="B636" t="str">
            <v>法国</v>
          </cell>
          <cell r="C636" t="str">
            <v>肉/家禽</v>
          </cell>
          <cell r="D636">
            <v>737.99999877810478</v>
          </cell>
        </row>
        <row r="637">
          <cell r="A637">
            <v>35216</v>
          </cell>
          <cell r="B637" t="str">
            <v>法国</v>
          </cell>
          <cell r="C637" t="str">
            <v>肉/家禽</v>
          </cell>
          <cell r="D637">
            <v>86.399999856948853</v>
          </cell>
        </row>
        <row r="638">
          <cell r="A638">
            <v>35216</v>
          </cell>
          <cell r="B638" t="str">
            <v>法国</v>
          </cell>
          <cell r="C638" t="str">
            <v>糖果</v>
          </cell>
          <cell r="D638">
            <v>687.5</v>
          </cell>
        </row>
        <row r="639">
          <cell r="A639">
            <v>35216</v>
          </cell>
          <cell r="B639" t="str">
            <v>法国</v>
          </cell>
          <cell r="C639" t="str">
            <v>糖果</v>
          </cell>
          <cell r="D639">
            <v>52.35</v>
          </cell>
        </row>
        <row r="640">
          <cell r="A640">
            <v>35216</v>
          </cell>
          <cell r="B640" t="str">
            <v>法国</v>
          </cell>
          <cell r="C640" t="str">
            <v>糖果</v>
          </cell>
          <cell r="D640">
            <v>386.4</v>
          </cell>
        </row>
        <row r="641">
          <cell r="A641">
            <v>35216</v>
          </cell>
          <cell r="B641" t="str">
            <v>法国</v>
          </cell>
          <cell r="C641" t="str">
            <v>饮料</v>
          </cell>
          <cell r="D641">
            <v>490</v>
          </cell>
        </row>
        <row r="642">
          <cell r="A642">
            <v>35219</v>
          </cell>
          <cell r="B642" t="str">
            <v>英国</v>
          </cell>
          <cell r="C642" t="str">
            <v>海洋食品</v>
          </cell>
          <cell r="D642">
            <v>86.85</v>
          </cell>
        </row>
        <row r="643">
          <cell r="A643">
            <v>35220</v>
          </cell>
          <cell r="B643" t="str">
            <v>英国</v>
          </cell>
          <cell r="C643" t="str">
            <v>饮料</v>
          </cell>
          <cell r="D643">
            <v>611.99999570846558</v>
          </cell>
        </row>
        <row r="644">
          <cell r="A644">
            <v>35220</v>
          </cell>
          <cell r="B644" t="str">
            <v>英国</v>
          </cell>
          <cell r="C644" t="str">
            <v>饮料</v>
          </cell>
          <cell r="D644">
            <v>322.9999977350235</v>
          </cell>
        </row>
        <row r="645">
          <cell r="A645">
            <v>35220</v>
          </cell>
          <cell r="B645" t="str">
            <v>英国</v>
          </cell>
          <cell r="C645" t="str">
            <v>糖果</v>
          </cell>
          <cell r="D645">
            <v>444.97499687969685</v>
          </cell>
        </row>
        <row r="646">
          <cell r="A646">
            <v>35220</v>
          </cell>
          <cell r="B646" t="str">
            <v>英国</v>
          </cell>
          <cell r="C646" t="str">
            <v>乳制品</v>
          </cell>
          <cell r="D646">
            <v>250</v>
          </cell>
        </row>
        <row r="647">
          <cell r="A647">
            <v>35221</v>
          </cell>
          <cell r="B647" t="str">
            <v>法国</v>
          </cell>
          <cell r="C647" t="str">
            <v>饮料</v>
          </cell>
          <cell r="D647">
            <v>364.7999986410141</v>
          </cell>
        </row>
        <row r="648">
          <cell r="A648">
            <v>35221</v>
          </cell>
          <cell r="B648" t="str">
            <v>法国</v>
          </cell>
          <cell r="C648" t="str">
            <v>香料</v>
          </cell>
          <cell r="D648">
            <v>40</v>
          </cell>
        </row>
        <row r="649">
          <cell r="A649">
            <v>35221</v>
          </cell>
          <cell r="B649" t="str">
            <v>法国</v>
          </cell>
          <cell r="C649" t="str">
            <v>香料</v>
          </cell>
          <cell r="D649">
            <v>22</v>
          </cell>
        </row>
        <row r="650">
          <cell r="A650">
            <v>35221</v>
          </cell>
          <cell r="B650" t="str">
            <v>法国</v>
          </cell>
          <cell r="C650" t="str">
            <v>香料</v>
          </cell>
          <cell r="D650">
            <v>24.500000011175871</v>
          </cell>
        </row>
        <row r="651">
          <cell r="A651">
            <v>35221</v>
          </cell>
          <cell r="B651" t="str">
            <v>法国</v>
          </cell>
          <cell r="C651" t="str">
            <v>农产品</v>
          </cell>
          <cell r="D651">
            <v>28.499999977648258</v>
          </cell>
        </row>
        <row r="652">
          <cell r="A652">
            <v>35221</v>
          </cell>
          <cell r="B652" t="str">
            <v>法国</v>
          </cell>
          <cell r="C652" t="str">
            <v>香料</v>
          </cell>
          <cell r="D652">
            <v>71.99999988079071</v>
          </cell>
        </row>
        <row r="653">
          <cell r="A653">
            <v>35221</v>
          </cell>
          <cell r="B653" t="str">
            <v>法国</v>
          </cell>
          <cell r="C653" t="str">
            <v>海洋食品</v>
          </cell>
          <cell r="D653">
            <v>31</v>
          </cell>
        </row>
        <row r="654">
          <cell r="A654">
            <v>35221</v>
          </cell>
          <cell r="B654" t="str">
            <v>法国</v>
          </cell>
          <cell r="C654" t="str">
            <v>乳制品</v>
          </cell>
          <cell r="D654">
            <v>72.199999943375587</v>
          </cell>
        </row>
        <row r="655">
          <cell r="A655">
            <v>35221</v>
          </cell>
          <cell r="B655" t="str">
            <v>法国</v>
          </cell>
          <cell r="C655" t="str">
            <v>海洋食品</v>
          </cell>
          <cell r="D655">
            <v>24</v>
          </cell>
        </row>
        <row r="656">
          <cell r="A656">
            <v>35221</v>
          </cell>
          <cell r="B656" t="str">
            <v>法国</v>
          </cell>
          <cell r="C656" t="str">
            <v>农产品</v>
          </cell>
          <cell r="D656">
            <v>22.55250001559034</v>
          </cell>
        </row>
        <row r="657">
          <cell r="A657">
            <v>35221</v>
          </cell>
          <cell r="B657" t="str">
            <v>法国</v>
          </cell>
          <cell r="C657" t="str">
            <v>糖果</v>
          </cell>
          <cell r="D657">
            <v>33.853000023402274</v>
          </cell>
        </row>
        <row r="658">
          <cell r="A658">
            <v>35221</v>
          </cell>
          <cell r="B658" t="str">
            <v>法国</v>
          </cell>
          <cell r="C658" t="str">
            <v>糖果</v>
          </cell>
          <cell r="D658">
            <v>77.760000072419643</v>
          </cell>
        </row>
        <row r="659">
          <cell r="A659">
            <v>35221</v>
          </cell>
          <cell r="B659" t="str">
            <v>法国</v>
          </cell>
          <cell r="C659" t="str">
            <v>面食/谷类</v>
          </cell>
          <cell r="D659">
            <v>18</v>
          </cell>
        </row>
        <row r="660">
          <cell r="A660">
            <v>35221</v>
          </cell>
          <cell r="B660" t="str">
            <v>法国</v>
          </cell>
          <cell r="C660" t="str">
            <v>乳制品</v>
          </cell>
          <cell r="D660">
            <v>32</v>
          </cell>
        </row>
        <row r="661">
          <cell r="A661">
            <v>35221</v>
          </cell>
          <cell r="B661" t="str">
            <v>法国</v>
          </cell>
          <cell r="C661" t="str">
            <v>饮料</v>
          </cell>
          <cell r="D661">
            <v>34.19999997317791</v>
          </cell>
        </row>
        <row r="662">
          <cell r="A662">
            <v>35221</v>
          </cell>
          <cell r="B662" t="str">
            <v>法国</v>
          </cell>
          <cell r="C662" t="str">
            <v>海洋食品</v>
          </cell>
          <cell r="D662">
            <v>28.95</v>
          </cell>
        </row>
        <row r="663">
          <cell r="A663">
            <v>35221</v>
          </cell>
          <cell r="B663" t="str">
            <v>法国</v>
          </cell>
          <cell r="C663" t="str">
            <v>海洋食品</v>
          </cell>
          <cell r="D663">
            <v>35.280000016093254</v>
          </cell>
        </row>
        <row r="664">
          <cell r="A664">
            <v>35221</v>
          </cell>
          <cell r="B664" t="str">
            <v>法国</v>
          </cell>
          <cell r="C664" t="str">
            <v>面食/谷类</v>
          </cell>
          <cell r="D664">
            <v>14</v>
          </cell>
        </row>
        <row r="665">
          <cell r="A665">
            <v>35221</v>
          </cell>
          <cell r="B665" t="str">
            <v>法国</v>
          </cell>
          <cell r="C665" t="str">
            <v>肉/家禽</v>
          </cell>
          <cell r="D665">
            <v>48</v>
          </cell>
        </row>
        <row r="666">
          <cell r="A666">
            <v>35221</v>
          </cell>
          <cell r="B666" t="str">
            <v>法国</v>
          </cell>
          <cell r="C666" t="str">
            <v>乳制品</v>
          </cell>
          <cell r="D666">
            <v>63.920000091195107</v>
          </cell>
        </row>
        <row r="667">
          <cell r="A667">
            <v>35221</v>
          </cell>
          <cell r="B667" t="str">
            <v>法国</v>
          </cell>
          <cell r="C667" t="str">
            <v>面食/谷类</v>
          </cell>
          <cell r="D667">
            <v>64.505000044591725</v>
          </cell>
        </row>
        <row r="668">
          <cell r="A668">
            <v>35221</v>
          </cell>
          <cell r="B668" t="str">
            <v>法国</v>
          </cell>
          <cell r="C668" t="str">
            <v>香料</v>
          </cell>
          <cell r="D668">
            <v>17</v>
          </cell>
        </row>
        <row r="669">
          <cell r="A669">
            <v>35221</v>
          </cell>
          <cell r="B669" t="str">
            <v>法国</v>
          </cell>
          <cell r="C669" t="str">
            <v>海洋食品</v>
          </cell>
          <cell r="D669">
            <v>29.700000006705523</v>
          </cell>
        </row>
        <row r="670">
          <cell r="A670">
            <v>35221</v>
          </cell>
          <cell r="B670" t="str">
            <v>法国</v>
          </cell>
          <cell r="C670" t="str">
            <v>饮料</v>
          </cell>
          <cell r="D670">
            <v>31</v>
          </cell>
        </row>
        <row r="671">
          <cell r="A671">
            <v>35221</v>
          </cell>
          <cell r="B671" t="str">
            <v>法国</v>
          </cell>
          <cell r="C671" t="str">
            <v>香料</v>
          </cell>
          <cell r="D671">
            <v>26</v>
          </cell>
        </row>
      </sheetData>
      <sheetData sheetId="3"/>
      <sheetData sheetId="4"/>
      <sheetData sheetId="5"/>
      <sheetData sheetId="6"/>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注意事项"/>
      <sheetName val="第1题"/>
      <sheetName val="第1题图片"/>
      <sheetName val="第2题"/>
      <sheetName val="第2题图形"/>
      <sheetName val="第2题Query图片"/>
      <sheetName val="第2题透视表"/>
      <sheetName val="第3题"/>
      <sheetName val="第4题"/>
      <sheetName val="第5题"/>
      <sheetName val="第5题图形"/>
      <sheetName val="第6题"/>
      <sheetName val="第6题图形"/>
      <sheetName val="第7题"/>
    </sheetNames>
    <sheetDataSet>
      <sheetData sheetId="0" refreshError="1"/>
      <sheetData sheetId="1" refreshError="1"/>
      <sheetData sheetId="2" refreshError="1"/>
      <sheetData sheetId="3"/>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考试注意事项"/>
      <sheetName val="第1题"/>
      <sheetName val="第2题"/>
      <sheetName val="第3题"/>
      <sheetName val="第4题"/>
      <sheetName val="第5题"/>
      <sheetName val="第6题"/>
      <sheetName val="第7题"/>
      <sheetName val="数据"/>
    </sheetNames>
    <sheetDataSet>
      <sheetData sheetId="0" refreshError="1"/>
      <sheetData sheetId="1">
        <row r="3">
          <cell r="C3" t="str">
            <v>98经济法</v>
          </cell>
          <cell r="D3" t="str">
            <v>98经济法</v>
          </cell>
          <cell r="E3" t="str">
            <v>99外国语言文学类</v>
          </cell>
          <cell r="F3" t="str">
            <v>98经贸外语</v>
          </cell>
        </row>
        <row r="4">
          <cell r="C4" t="str">
            <v>98国际经济法</v>
          </cell>
          <cell r="D4" t="str">
            <v>98国际经济法</v>
          </cell>
          <cell r="E4" t="str">
            <v>99市场营销</v>
          </cell>
          <cell r="F4" t="str">
            <v>99经贸英语</v>
          </cell>
        </row>
        <row r="5">
          <cell r="C5" t="str">
            <v>98国际金融(1)</v>
          </cell>
          <cell r="D5" t="str">
            <v>98国际金融(1)</v>
          </cell>
          <cell r="E5" t="str">
            <v>99银行与国际金融2</v>
          </cell>
          <cell r="F5" t="str">
            <v>99国际经济与贸易</v>
          </cell>
        </row>
        <row r="6">
          <cell r="C6" t="str">
            <v>98国际金融(2)</v>
          </cell>
          <cell r="D6" t="str">
            <v>98国际金融(2)</v>
          </cell>
          <cell r="E6" t="str">
            <v>99保险</v>
          </cell>
          <cell r="F6" t="str">
            <v>99证券与投资</v>
          </cell>
        </row>
        <row r="7">
          <cell r="C7" t="str">
            <v>98市场营销(2)</v>
          </cell>
          <cell r="D7" t="str">
            <v>98万泰投资学院2班</v>
          </cell>
          <cell r="E7" t="str">
            <v>99工程管理</v>
          </cell>
          <cell r="F7" t="str">
            <v>99市场营销</v>
          </cell>
        </row>
        <row r="8">
          <cell r="C8" t="str">
            <v>98市场营销(1)</v>
          </cell>
          <cell r="D8" t="str">
            <v>98市场营销(1)</v>
          </cell>
          <cell r="E8" t="str">
            <v>99工商管理</v>
          </cell>
          <cell r="F8" t="str">
            <v>99银行与国际金融2</v>
          </cell>
        </row>
        <row r="9">
          <cell r="C9" t="str">
            <v>98国际企业管理</v>
          </cell>
          <cell r="D9" t="str">
            <v>98企业管理</v>
          </cell>
          <cell r="E9" t="str">
            <v>99人力资源管理</v>
          </cell>
          <cell r="F9" t="str">
            <v>99工程管理</v>
          </cell>
        </row>
        <row r="10">
          <cell r="C10" t="str">
            <v>98企业管理</v>
          </cell>
          <cell r="D10" t="str">
            <v>98国际企业管理</v>
          </cell>
          <cell r="E10" t="str">
            <v>99国际经济与贸易</v>
          </cell>
          <cell r="F10" t="str">
            <v>99工商管理</v>
          </cell>
        </row>
        <row r="11">
          <cell r="C11" t="str">
            <v>98国际贸易</v>
          </cell>
          <cell r="D11" t="str">
            <v>98市场营销(2)</v>
          </cell>
          <cell r="E11" t="str">
            <v>99银行与国际金融1</v>
          </cell>
          <cell r="F11" t="str">
            <v>99人力资源管理</v>
          </cell>
        </row>
      </sheetData>
      <sheetData sheetId="2" refreshError="1"/>
      <sheetData sheetId="3" refreshError="1"/>
      <sheetData sheetId="4" refreshError="1"/>
      <sheetData sheetId="5" refreshError="1"/>
      <sheetData sheetId="6"/>
      <sheetData sheetId="7" refreshError="1"/>
      <sheetData sheetId="8" refreshError="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第1题"/>
      <sheetName val="第2题"/>
      <sheetName val="第5题"/>
      <sheetName val="第6题"/>
      <sheetName val="第7题"/>
    </sheetNames>
    <sheetDataSet>
      <sheetData sheetId="0" refreshError="1"/>
      <sheetData sheetId="1" refreshError="1"/>
      <sheetData sheetId="2" refreshError="1"/>
      <sheetData sheetId="3" refreshError="1"/>
      <sheetData sheetId="4" refreshError="1"/>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第1套"/>
      <sheetName val="第1套答案"/>
      <sheetName val="第2套"/>
      <sheetName val="第2套答案"/>
      <sheetName val="第3套"/>
      <sheetName val="第3套答案"/>
    </sheetNames>
    <sheetDataSet>
      <sheetData sheetId="0"/>
      <sheetData sheetId="1"/>
      <sheetData sheetId="2"/>
      <sheetData sheetId="3"/>
      <sheetData sheetId="4"/>
      <sheetData sheetId="5"/>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第1题"/>
      <sheetName val="第2题"/>
      <sheetName val="第2题答案"/>
      <sheetName val="第3题"/>
      <sheetName val="第3题答案"/>
      <sheetName val="第4题"/>
      <sheetName val="第4题答案"/>
      <sheetName val="第5题"/>
      <sheetName val="第6题"/>
      <sheetName val="第6题答案"/>
      <sheetName val="第7题"/>
      <sheetName val="第7题解答"/>
      <sheetName val="第8题"/>
      <sheetName val="第8题答案"/>
      <sheetName val="第9题"/>
      <sheetName val="第9题解答"/>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第1套"/>
      <sheetName val="第1套答案"/>
      <sheetName val="第2套"/>
      <sheetName val="第2套答案"/>
      <sheetName val="第3套答案"/>
    </sheetNames>
    <sheetDataSet>
      <sheetData sheetId="0"/>
      <sheetData sheetId="1" refreshError="1"/>
      <sheetData sheetId="2"/>
      <sheetData sheetId="3" refreshError="1"/>
      <sheetData sheetId="4" refreshError="1"/>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考试须知"/>
      <sheetName val="第1题"/>
      <sheetName val="第2题"/>
      <sheetName val="第3题"/>
      <sheetName val="第4题"/>
      <sheetName val="第5题"/>
      <sheetName val="第5题透视表"/>
      <sheetName val="第5题控制"/>
      <sheetName val="第6题"/>
    </sheetNames>
    <sheetDataSet>
      <sheetData sheetId="0" refreshError="1"/>
      <sheetData sheetId="1" refreshError="1"/>
      <sheetData sheetId="2" refreshError="1"/>
      <sheetData sheetId="3" refreshError="1"/>
      <sheetData sheetId="4"/>
      <sheetData sheetId="5" refreshError="1"/>
      <sheetData sheetId="6" refreshError="1"/>
      <sheetData sheetId="7" refreshError="1"/>
      <sheetData sheetId="8" refreshError="1"/>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第1题解答"/>
      <sheetName val="第2题解答"/>
      <sheetName val="第3题解答"/>
      <sheetName val="第4题解答"/>
      <sheetName val="第5题解答"/>
      <sheetName val="第6题解答"/>
      <sheetName val="第7题解答"/>
      <sheetName val="第8题解答"/>
      <sheetName val="第9题解答"/>
    </sheetNames>
    <sheetDataSet>
      <sheetData sheetId="0"/>
      <sheetData sheetId="1"/>
      <sheetData sheetId="2"/>
      <sheetData sheetId="3"/>
      <sheetData sheetId="4"/>
      <sheetData sheetId="5"/>
      <sheetData sheetId="6"/>
      <sheetData sheetId="7"/>
      <sheetData sheetId="8"/>
    </sheetDataSet>
  </externalBook>
</externalLink>
</file>

<file path=xl/externalLinks/externalLink1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第2题"/>
      <sheetName val="第3题"/>
      <sheetName val="第4题"/>
      <sheetName val="第5题"/>
      <sheetName val="第6题"/>
      <sheetName val="第7题"/>
    </sheetNames>
    <sheetDataSet>
      <sheetData sheetId="0" refreshError="1"/>
      <sheetData sheetId="1" refreshError="1"/>
      <sheetData sheetId="2" refreshError="1"/>
      <sheetData sheetId="3" refreshError="1"/>
      <sheetData sheetId="4"/>
      <sheetData sheetId="5" refreshError="1"/>
    </sheetDataSet>
  </externalBook>
</externalLink>
</file>

<file path=xl/externalLinks/externalLink1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透视表题1"/>
      <sheetName val="透视表题2"/>
      <sheetName val="D函数2"/>
      <sheetName val="D函数第2题透视表"/>
      <sheetName val="D函数2答案"/>
      <sheetName val="D函数1"/>
      <sheetName val="D函数1答案"/>
    </sheetNames>
    <sheetDataSet>
      <sheetData sheetId="0"/>
      <sheetData sheetId="1"/>
      <sheetData sheetId="2"/>
      <sheetData sheetId="3"/>
      <sheetData sheetId="4"/>
      <sheetData sheetId="5"/>
      <sheetData sheetId="6"/>
    </sheetDataSet>
  </externalBook>
</externalLink>
</file>

<file path=xl/externalLinks/externalLink1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注意事项"/>
      <sheetName val="第1题"/>
      <sheetName val="第1题图片"/>
      <sheetName val="第2题"/>
      <sheetName val="第2题图形"/>
      <sheetName val="第2题Query图片"/>
      <sheetName val="第2题透视表"/>
      <sheetName val="第3题"/>
      <sheetName val="第4题"/>
      <sheetName val="第5题"/>
      <sheetName val="第5题图形"/>
      <sheetName val="第6题"/>
      <sheetName val="第6题图形"/>
      <sheetName val="第7题"/>
    </sheetNames>
    <sheetDataSet>
      <sheetData sheetId="0" refreshError="1"/>
      <sheetData sheetId="1" refreshError="1"/>
      <sheetData sheetId="2" refreshError="1"/>
      <sheetData sheetId="3"/>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Set>
  </externalBook>
</externalLink>
</file>

<file path=xl/externalLinks/externalLink2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考试注意事项"/>
      <sheetName val="第1题"/>
      <sheetName val="第2题"/>
      <sheetName val="第3题"/>
      <sheetName val="第4题"/>
      <sheetName val="第5题"/>
      <sheetName val="第6题"/>
      <sheetName val="第7题"/>
      <sheetName val="数据"/>
    </sheetNames>
    <sheetDataSet>
      <sheetData sheetId="0" refreshError="1"/>
      <sheetData sheetId="1"/>
      <sheetData sheetId="2" refreshError="1"/>
      <sheetData sheetId="3" refreshError="1"/>
      <sheetData sheetId="4" refreshError="1"/>
      <sheetData sheetId="5" refreshError="1"/>
      <sheetData sheetId="6"/>
      <sheetData sheetId="7" refreshError="1"/>
      <sheetData sheetId="8" refreshError="1"/>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38A22C-C587-48E6-918F-6FA62B9AB12E}">
  <dimension ref="A1:J20"/>
  <sheetViews>
    <sheetView showGridLines="0" workbookViewId="0">
      <selection activeCell="E21" sqref="E21"/>
    </sheetView>
  </sheetViews>
  <sheetFormatPr defaultRowHeight="13.5" x14ac:dyDescent="0.15"/>
  <cols>
    <col min="1" max="1" width="12.75" style="49" customWidth="1"/>
    <col min="2" max="2" width="9.5" style="49" customWidth="1"/>
    <col min="3" max="3" width="7.875" style="49" customWidth="1"/>
    <col min="4" max="4" width="5.125" style="50" customWidth="1"/>
    <col min="5" max="5" width="11.375" style="49" bestFit="1" customWidth="1"/>
    <col min="6" max="6" width="13" style="49" bestFit="1" customWidth="1"/>
    <col min="7" max="7" width="16.125" style="50" bestFit="1" customWidth="1"/>
    <col min="8" max="8" width="9.5" style="49" bestFit="1" customWidth="1"/>
    <col min="9" max="9" width="12.75" style="49" bestFit="1" customWidth="1"/>
    <col min="10" max="10" width="11.625" style="49" bestFit="1" customWidth="1"/>
    <col min="11" max="256" width="9" style="49"/>
    <col min="257" max="257" width="20.375" style="49" customWidth="1"/>
    <col min="258" max="258" width="8.625" style="49" customWidth="1"/>
    <col min="259" max="259" width="1.375" style="49" customWidth="1"/>
    <col min="260" max="260" width="5.125" style="49" customWidth="1"/>
    <col min="261" max="261" width="9.625" style="49" customWidth="1"/>
    <col min="262" max="262" width="11.875" style="49" customWidth="1"/>
    <col min="263" max="263" width="11.5" style="49" customWidth="1"/>
    <col min="264" max="264" width="1.375" style="49" customWidth="1"/>
    <col min="265" max="512" width="9" style="49"/>
    <col min="513" max="513" width="20.375" style="49" customWidth="1"/>
    <col min="514" max="514" width="8.625" style="49" customWidth="1"/>
    <col min="515" max="515" width="1.375" style="49" customWidth="1"/>
    <col min="516" max="516" width="5.125" style="49" customWidth="1"/>
    <col min="517" max="517" width="9.625" style="49" customWidth="1"/>
    <col min="518" max="518" width="11.875" style="49" customWidth="1"/>
    <col min="519" max="519" width="11.5" style="49" customWidth="1"/>
    <col min="520" max="520" width="1.375" style="49" customWidth="1"/>
    <col min="521" max="768" width="9" style="49"/>
    <col min="769" max="769" width="20.375" style="49" customWidth="1"/>
    <col min="770" max="770" width="8.625" style="49" customWidth="1"/>
    <col min="771" max="771" width="1.375" style="49" customWidth="1"/>
    <col min="772" max="772" width="5.125" style="49" customWidth="1"/>
    <col min="773" max="773" width="9.625" style="49" customWidth="1"/>
    <col min="774" max="774" width="11.875" style="49" customWidth="1"/>
    <col min="775" max="775" width="11.5" style="49" customWidth="1"/>
    <col min="776" max="776" width="1.375" style="49" customWidth="1"/>
    <col min="777" max="1024" width="9" style="49"/>
    <col min="1025" max="1025" width="20.375" style="49" customWidth="1"/>
    <col min="1026" max="1026" width="8.625" style="49" customWidth="1"/>
    <col min="1027" max="1027" width="1.375" style="49" customWidth="1"/>
    <col min="1028" max="1028" width="5.125" style="49" customWidth="1"/>
    <col min="1029" max="1029" width="9.625" style="49" customWidth="1"/>
    <col min="1030" max="1030" width="11.875" style="49" customWidth="1"/>
    <col min="1031" max="1031" width="11.5" style="49" customWidth="1"/>
    <col min="1032" max="1032" width="1.375" style="49" customWidth="1"/>
    <col min="1033" max="1280" width="9" style="49"/>
    <col min="1281" max="1281" width="20.375" style="49" customWidth="1"/>
    <col min="1282" max="1282" width="8.625" style="49" customWidth="1"/>
    <col min="1283" max="1283" width="1.375" style="49" customWidth="1"/>
    <col min="1284" max="1284" width="5.125" style="49" customWidth="1"/>
    <col min="1285" max="1285" width="9.625" style="49" customWidth="1"/>
    <col min="1286" max="1286" width="11.875" style="49" customWidth="1"/>
    <col min="1287" max="1287" width="11.5" style="49" customWidth="1"/>
    <col min="1288" max="1288" width="1.375" style="49" customWidth="1"/>
    <col min="1289" max="1536" width="9" style="49"/>
    <col min="1537" max="1537" width="20.375" style="49" customWidth="1"/>
    <col min="1538" max="1538" width="8.625" style="49" customWidth="1"/>
    <col min="1539" max="1539" width="1.375" style="49" customWidth="1"/>
    <col min="1540" max="1540" width="5.125" style="49" customWidth="1"/>
    <col min="1541" max="1541" width="9.625" style="49" customWidth="1"/>
    <col min="1542" max="1542" width="11.875" style="49" customWidth="1"/>
    <col min="1543" max="1543" width="11.5" style="49" customWidth="1"/>
    <col min="1544" max="1544" width="1.375" style="49" customWidth="1"/>
    <col min="1545" max="1792" width="9" style="49"/>
    <col min="1793" max="1793" width="20.375" style="49" customWidth="1"/>
    <col min="1794" max="1794" width="8.625" style="49" customWidth="1"/>
    <col min="1795" max="1795" width="1.375" style="49" customWidth="1"/>
    <col min="1796" max="1796" width="5.125" style="49" customWidth="1"/>
    <col min="1797" max="1797" width="9.625" style="49" customWidth="1"/>
    <col min="1798" max="1798" width="11.875" style="49" customWidth="1"/>
    <col min="1799" max="1799" width="11.5" style="49" customWidth="1"/>
    <col min="1800" max="1800" width="1.375" style="49" customWidth="1"/>
    <col min="1801" max="2048" width="9" style="49"/>
    <col min="2049" max="2049" width="20.375" style="49" customWidth="1"/>
    <col min="2050" max="2050" width="8.625" style="49" customWidth="1"/>
    <col min="2051" max="2051" width="1.375" style="49" customWidth="1"/>
    <col min="2052" max="2052" width="5.125" style="49" customWidth="1"/>
    <col min="2053" max="2053" width="9.625" style="49" customWidth="1"/>
    <col min="2054" max="2054" width="11.875" style="49" customWidth="1"/>
    <col min="2055" max="2055" width="11.5" style="49" customWidth="1"/>
    <col min="2056" max="2056" width="1.375" style="49" customWidth="1"/>
    <col min="2057" max="2304" width="9" style="49"/>
    <col min="2305" max="2305" width="20.375" style="49" customWidth="1"/>
    <col min="2306" max="2306" width="8.625" style="49" customWidth="1"/>
    <col min="2307" max="2307" width="1.375" style="49" customWidth="1"/>
    <col min="2308" max="2308" width="5.125" style="49" customWidth="1"/>
    <col min="2309" max="2309" width="9.625" style="49" customWidth="1"/>
    <col min="2310" max="2310" width="11.875" style="49" customWidth="1"/>
    <col min="2311" max="2311" width="11.5" style="49" customWidth="1"/>
    <col min="2312" max="2312" width="1.375" style="49" customWidth="1"/>
    <col min="2313" max="2560" width="9" style="49"/>
    <col min="2561" max="2561" width="20.375" style="49" customWidth="1"/>
    <col min="2562" max="2562" width="8.625" style="49" customWidth="1"/>
    <col min="2563" max="2563" width="1.375" style="49" customWidth="1"/>
    <col min="2564" max="2564" width="5.125" style="49" customWidth="1"/>
    <col min="2565" max="2565" width="9.625" style="49" customWidth="1"/>
    <col min="2566" max="2566" width="11.875" style="49" customWidth="1"/>
    <col min="2567" max="2567" width="11.5" style="49" customWidth="1"/>
    <col min="2568" max="2568" width="1.375" style="49" customWidth="1"/>
    <col min="2569" max="2816" width="9" style="49"/>
    <col min="2817" max="2817" width="20.375" style="49" customWidth="1"/>
    <col min="2818" max="2818" width="8.625" style="49" customWidth="1"/>
    <col min="2819" max="2819" width="1.375" style="49" customWidth="1"/>
    <col min="2820" max="2820" width="5.125" style="49" customWidth="1"/>
    <col min="2821" max="2821" width="9.625" style="49" customWidth="1"/>
    <col min="2822" max="2822" width="11.875" style="49" customWidth="1"/>
    <col min="2823" max="2823" width="11.5" style="49" customWidth="1"/>
    <col min="2824" max="2824" width="1.375" style="49" customWidth="1"/>
    <col min="2825" max="3072" width="9" style="49"/>
    <col min="3073" max="3073" width="20.375" style="49" customWidth="1"/>
    <col min="3074" max="3074" width="8.625" style="49" customWidth="1"/>
    <col min="3075" max="3075" width="1.375" style="49" customWidth="1"/>
    <col min="3076" max="3076" width="5.125" style="49" customWidth="1"/>
    <col min="3077" max="3077" width="9.625" style="49" customWidth="1"/>
    <col min="3078" max="3078" width="11.875" style="49" customWidth="1"/>
    <col min="3079" max="3079" width="11.5" style="49" customWidth="1"/>
    <col min="3080" max="3080" width="1.375" style="49" customWidth="1"/>
    <col min="3081" max="3328" width="9" style="49"/>
    <col min="3329" max="3329" width="20.375" style="49" customWidth="1"/>
    <col min="3330" max="3330" width="8.625" style="49" customWidth="1"/>
    <col min="3331" max="3331" width="1.375" style="49" customWidth="1"/>
    <col min="3332" max="3332" width="5.125" style="49" customWidth="1"/>
    <col min="3333" max="3333" width="9.625" style="49" customWidth="1"/>
    <col min="3334" max="3334" width="11.875" style="49" customWidth="1"/>
    <col min="3335" max="3335" width="11.5" style="49" customWidth="1"/>
    <col min="3336" max="3336" width="1.375" style="49" customWidth="1"/>
    <col min="3337" max="3584" width="9" style="49"/>
    <col min="3585" max="3585" width="20.375" style="49" customWidth="1"/>
    <col min="3586" max="3586" width="8.625" style="49" customWidth="1"/>
    <col min="3587" max="3587" width="1.375" style="49" customWidth="1"/>
    <col min="3588" max="3588" width="5.125" style="49" customWidth="1"/>
    <col min="3589" max="3589" width="9.625" style="49" customWidth="1"/>
    <col min="3590" max="3590" width="11.875" style="49" customWidth="1"/>
    <col min="3591" max="3591" width="11.5" style="49" customWidth="1"/>
    <col min="3592" max="3592" width="1.375" style="49" customWidth="1"/>
    <col min="3593" max="3840" width="9" style="49"/>
    <col min="3841" max="3841" width="20.375" style="49" customWidth="1"/>
    <col min="3842" max="3842" width="8.625" style="49" customWidth="1"/>
    <col min="3843" max="3843" width="1.375" style="49" customWidth="1"/>
    <col min="3844" max="3844" width="5.125" style="49" customWidth="1"/>
    <col min="3845" max="3845" width="9.625" style="49" customWidth="1"/>
    <col min="3846" max="3846" width="11.875" style="49" customWidth="1"/>
    <col min="3847" max="3847" width="11.5" style="49" customWidth="1"/>
    <col min="3848" max="3848" width="1.375" style="49" customWidth="1"/>
    <col min="3849" max="4096" width="9" style="49"/>
    <col min="4097" max="4097" width="20.375" style="49" customWidth="1"/>
    <col min="4098" max="4098" width="8.625" style="49" customWidth="1"/>
    <col min="4099" max="4099" width="1.375" style="49" customWidth="1"/>
    <col min="4100" max="4100" width="5.125" style="49" customWidth="1"/>
    <col min="4101" max="4101" width="9.625" style="49" customWidth="1"/>
    <col min="4102" max="4102" width="11.875" style="49" customWidth="1"/>
    <col min="4103" max="4103" width="11.5" style="49" customWidth="1"/>
    <col min="4104" max="4104" width="1.375" style="49" customWidth="1"/>
    <col min="4105" max="4352" width="9" style="49"/>
    <col min="4353" max="4353" width="20.375" style="49" customWidth="1"/>
    <col min="4354" max="4354" width="8.625" style="49" customWidth="1"/>
    <col min="4355" max="4355" width="1.375" style="49" customWidth="1"/>
    <col min="4356" max="4356" width="5.125" style="49" customWidth="1"/>
    <col min="4357" max="4357" width="9.625" style="49" customWidth="1"/>
    <col min="4358" max="4358" width="11.875" style="49" customWidth="1"/>
    <col min="4359" max="4359" width="11.5" style="49" customWidth="1"/>
    <col min="4360" max="4360" width="1.375" style="49" customWidth="1"/>
    <col min="4361" max="4608" width="9" style="49"/>
    <col min="4609" max="4609" width="20.375" style="49" customWidth="1"/>
    <col min="4610" max="4610" width="8.625" style="49" customWidth="1"/>
    <col min="4611" max="4611" width="1.375" style="49" customWidth="1"/>
    <col min="4612" max="4612" width="5.125" style="49" customWidth="1"/>
    <col min="4613" max="4613" width="9.625" style="49" customWidth="1"/>
    <col min="4614" max="4614" width="11.875" style="49" customWidth="1"/>
    <col min="4615" max="4615" width="11.5" style="49" customWidth="1"/>
    <col min="4616" max="4616" width="1.375" style="49" customWidth="1"/>
    <col min="4617" max="4864" width="9" style="49"/>
    <col min="4865" max="4865" width="20.375" style="49" customWidth="1"/>
    <col min="4866" max="4866" width="8.625" style="49" customWidth="1"/>
    <col min="4867" max="4867" width="1.375" style="49" customWidth="1"/>
    <col min="4868" max="4868" width="5.125" style="49" customWidth="1"/>
    <col min="4869" max="4869" width="9.625" style="49" customWidth="1"/>
    <col min="4870" max="4870" width="11.875" style="49" customWidth="1"/>
    <col min="4871" max="4871" width="11.5" style="49" customWidth="1"/>
    <col min="4872" max="4872" width="1.375" style="49" customWidth="1"/>
    <col min="4873" max="5120" width="9" style="49"/>
    <col min="5121" max="5121" width="20.375" style="49" customWidth="1"/>
    <col min="5122" max="5122" width="8.625" style="49" customWidth="1"/>
    <col min="5123" max="5123" width="1.375" style="49" customWidth="1"/>
    <col min="5124" max="5124" width="5.125" style="49" customWidth="1"/>
    <col min="5125" max="5125" width="9.625" style="49" customWidth="1"/>
    <col min="5126" max="5126" width="11.875" style="49" customWidth="1"/>
    <col min="5127" max="5127" width="11.5" style="49" customWidth="1"/>
    <col min="5128" max="5128" width="1.375" style="49" customWidth="1"/>
    <col min="5129" max="5376" width="9" style="49"/>
    <col min="5377" max="5377" width="20.375" style="49" customWidth="1"/>
    <col min="5378" max="5378" width="8.625" style="49" customWidth="1"/>
    <col min="5379" max="5379" width="1.375" style="49" customWidth="1"/>
    <col min="5380" max="5380" width="5.125" style="49" customWidth="1"/>
    <col min="5381" max="5381" width="9.625" style="49" customWidth="1"/>
    <col min="5382" max="5382" width="11.875" style="49" customWidth="1"/>
    <col min="5383" max="5383" width="11.5" style="49" customWidth="1"/>
    <col min="5384" max="5384" width="1.375" style="49" customWidth="1"/>
    <col min="5385" max="5632" width="9" style="49"/>
    <col min="5633" max="5633" width="20.375" style="49" customWidth="1"/>
    <col min="5634" max="5634" width="8.625" style="49" customWidth="1"/>
    <col min="5635" max="5635" width="1.375" style="49" customWidth="1"/>
    <col min="5636" max="5636" width="5.125" style="49" customWidth="1"/>
    <col min="5637" max="5637" width="9.625" style="49" customWidth="1"/>
    <col min="5638" max="5638" width="11.875" style="49" customWidth="1"/>
    <col min="5639" max="5639" width="11.5" style="49" customWidth="1"/>
    <col min="5640" max="5640" width="1.375" style="49" customWidth="1"/>
    <col min="5641" max="5888" width="9" style="49"/>
    <col min="5889" max="5889" width="20.375" style="49" customWidth="1"/>
    <col min="5890" max="5890" width="8.625" style="49" customWidth="1"/>
    <col min="5891" max="5891" width="1.375" style="49" customWidth="1"/>
    <col min="5892" max="5892" width="5.125" style="49" customWidth="1"/>
    <col min="5893" max="5893" width="9.625" style="49" customWidth="1"/>
    <col min="5894" max="5894" width="11.875" style="49" customWidth="1"/>
    <col min="5895" max="5895" width="11.5" style="49" customWidth="1"/>
    <col min="5896" max="5896" width="1.375" style="49" customWidth="1"/>
    <col min="5897" max="6144" width="9" style="49"/>
    <col min="6145" max="6145" width="20.375" style="49" customWidth="1"/>
    <col min="6146" max="6146" width="8.625" style="49" customWidth="1"/>
    <col min="6147" max="6147" width="1.375" style="49" customWidth="1"/>
    <col min="6148" max="6148" width="5.125" style="49" customWidth="1"/>
    <col min="6149" max="6149" width="9.625" style="49" customWidth="1"/>
    <col min="6150" max="6150" width="11.875" style="49" customWidth="1"/>
    <col min="6151" max="6151" width="11.5" style="49" customWidth="1"/>
    <col min="6152" max="6152" width="1.375" style="49" customWidth="1"/>
    <col min="6153" max="6400" width="9" style="49"/>
    <col min="6401" max="6401" width="20.375" style="49" customWidth="1"/>
    <col min="6402" max="6402" width="8.625" style="49" customWidth="1"/>
    <col min="6403" max="6403" width="1.375" style="49" customWidth="1"/>
    <col min="6404" max="6404" width="5.125" style="49" customWidth="1"/>
    <col min="6405" max="6405" width="9.625" style="49" customWidth="1"/>
    <col min="6406" max="6406" width="11.875" style="49" customWidth="1"/>
    <col min="6407" max="6407" width="11.5" style="49" customWidth="1"/>
    <col min="6408" max="6408" width="1.375" style="49" customWidth="1"/>
    <col min="6409" max="6656" width="9" style="49"/>
    <col min="6657" max="6657" width="20.375" style="49" customWidth="1"/>
    <col min="6658" max="6658" width="8.625" style="49" customWidth="1"/>
    <col min="6659" max="6659" width="1.375" style="49" customWidth="1"/>
    <col min="6660" max="6660" width="5.125" style="49" customWidth="1"/>
    <col min="6661" max="6661" width="9.625" style="49" customWidth="1"/>
    <col min="6662" max="6662" width="11.875" style="49" customWidth="1"/>
    <col min="6663" max="6663" width="11.5" style="49" customWidth="1"/>
    <col min="6664" max="6664" width="1.375" style="49" customWidth="1"/>
    <col min="6665" max="6912" width="9" style="49"/>
    <col min="6913" max="6913" width="20.375" style="49" customWidth="1"/>
    <col min="6914" max="6914" width="8.625" style="49" customWidth="1"/>
    <col min="6915" max="6915" width="1.375" style="49" customWidth="1"/>
    <col min="6916" max="6916" width="5.125" style="49" customWidth="1"/>
    <col min="6917" max="6917" width="9.625" style="49" customWidth="1"/>
    <col min="6918" max="6918" width="11.875" style="49" customWidth="1"/>
    <col min="6919" max="6919" width="11.5" style="49" customWidth="1"/>
    <col min="6920" max="6920" width="1.375" style="49" customWidth="1"/>
    <col min="6921" max="7168" width="9" style="49"/>
    <col min="7169" max="7169" width="20.375" style="49" customWidth="1"/>
    <col min="7170" max="7170" width="8.625" style="49" customWidth="1"/>
    <col min="7171" max="7171" width="1.375" style="49" customWidth="1"/>
    <col min="7172" max="7172" width="5.125" style="49" customWidth="1"/>
    <col min="7173" max="7173" width="9.625" style="49" customWidth="1"/>
    <col min="7174" max="7174" width="11.875" style="49" customWidth="1"/>
    <col min="7175" max="7175" width="11.5" style="49" customWidth="1"/>
    <col min="7176" max="7176" width="1.375" style="49" customWidth="1"/>
    <col min="7177" max="7424" width="9" style="49"/>
    <col min="7425" max="7425" width="20.375" style="49" customWidth="1"/>
    <col min="7426" max="7426" width="8.625" style="49" customWidth="1"/>
    <col min="7427" max="7427" width="1.375" style="49" customWidth="1"/>
    <col min="7428" max="7428" width="5.125" style="49" customWidth="1"/>
    <col min="7429" max="7429" width="9.625" style="49" customWidth="1"/>
    <col min="7430" max="7430" width="11.875" style="49" customWidth="1"/>
    <col min="7431" max="7431" width="11.5" style="49" customWidth="1"/>
    <col min="7432" max="7432" width="1.375" style="49" customWidth="1"/>
    <col min="7433" max="7680" width="9" style="49"/>
    <col min="7681" max="7681" width="20.375" style="49" customWidth="1"/>
    <col min="7682" max="7682" width="8.625" style="49" customWidth="1"/>
    <col min="7683" max="7683" width="1.375" style="49" customWidth="1"/>
    <col min="7684" max="7684" width="5.125" style="49" customWidth="1"/>
    <col min="7685" max="7685" width="9.625" style="49" customWidth="1"/>
    <col min="7686" max="7686" width="11.875" style="49" customWidth="1"/>
    <col min="7687" max="7687" width="11.5" style="49" customWidth="1"/>
    <col min="7688" max="7688" width="1.375" style="49" customWidth="1"/>
    <col min="7689" max="7936" width="9" style="49"/>
    <col min="7937" max="7937" width="20.375" style="49" customWidth="1"/>
    <col min="7938" max="7938" width="8.625" style="49" customWidth="1"/>
    <col min="7939" max="7939" width="1.375" style="49" customWidth="1"/>
    <col min="7940" max="7940" width="5.125" style="49" customWidth="1"/>
    <col min="7941" max="7941" width="9.625" style="49" customWidth="1"/>
    <col min="7942" max="7942" width="11.875" style="49" customWidth="1"/>
    <col min="7943" max="7943" width="11.5" style="49" customWidth="1"/>
    <col min="7944" max="7944" width="1.375" style="49" customWidth="1"/>
    <col min="7945" max="8192" width="9" style="49"/>
    <col min="8193" max="8193" width="20.375" style="49" customWidth="1"/>
    <col min="8194" max="8194" width="8.625" style="49" customWidth="1"/>
    <col min="8195" max="8195" width="1.375" style="49" customWidth="1"/>
    <col min="8196" max="8196" width="5.125" style="49" customWidth="1"/>
    <col min="8197" max="8197" width="9.625" style="49" customWidth="1"/>
    <col min="8198" max="8198" width="11.875" style="49" customWidth="1"/>
    <col min="8199" max="8199" width="11.5" style="49" customWidth="1"/>
    <col min="8200" max="8200" width="1.375" style="49" customWidth="1"/>
    <col min="8201" max="8448" width="9" style="49"/>
    <col min="8449" max="8449" width="20.375" style="49" customWidth="1"/>
    <col min="8450" max="8450" width="8.625" style="49" customWidth="1"/>
    <col min="8451" max="8451" width="1.375" style="49" customWidth="1"/>
    <col min="8452" max="8452" width="5.125" style="49" customWidth="1"/>
    <col min="8453" max="8453" width="9.625" style="49" customWidth="1"/>
    <col min="8454" max="8454" width="11.875" style="49" customWidth="1"/>
    <col min="8455" max="8455" width="11.5" style="49" customWidth="1"/>
    <col min="8456" max="8456" width="1.375" style="49" customWidth="1"/>
    <col min="8457" max="8704" width="9" style="49"/>
    <col min="8705" max="8705" width="20.375" style="49" customWidth="1"/>
    <col min="8706" max="8706" width="8.625" style="49" customWidth="1"/>
    <col min="8707" max="8707" width="1.375" style="49" customWidth="1"/>
    <col min="8708" max="8708" width="5.125" style="49" customWidth="1"/>
    <col min="8709" max="8709" width="9.625" style="49" customWidth="1"/>
    <col min="8710" max="8710" width="11.875" style="49" customWidth="1"/>
    <col min="8711" max="8711" width="11.5" style="49" customWidth="1"/>
    <col min="8712" max="8712" width="1.375" style="49" customWidth="1"/>
    <col min="8713" max="8960" width="9" style="49"/>
    <col min="8961" max="8961" width="20.375" style="49" customWidth="1"/>
    <col min="8962" max="8962" width="8.625" style="49" customWidth="1"/>
    <col min="8963" max="8963" width="1.375" style="49" customWidth="1"/>
    <col min="8964" max="8964" width="5.125" style="49" customWidth="1"/>
    <col min="8965" max="8965" width="9.625" style="49" customWidth="1"/>
    <col min="8966" max="8966" width="11.875" style="49" customWidth="1"/>
    <col min="8967" max="8967" width="11.5" style="49" customWidth="1"/>
    <col min="8968" max="8968" width="1.375" style="49" customWidth="1"/>
    <col min="8969" max="9216" width="9" style="49"/>
    <col min="9217" max="9217" width="20.375" style="49" customWidth="1"/>
    <col min="9218" max="9218" width="8.625" style="49" customWidth="1"/>
    <col min="9219" max="9219" width="1.375" style="49" customWidth="1"/>
    <col min="9220" max="9220" width="5.125" style="49" customWidth="1"/>
    <col min="9221" max="9221" width="9.625" style="49" customWidth="1"/>
    <col min="9222" max="9222" width="11.875" style="49" customWidth="1"/>
    <col min="9223" max="9223" width="11.5" style="49" customWidth="1"/>
    <col min="9224" max="9224" width="1.375" style="49" customWidth="1"/>
    <col min="9225" max="9472" width="9" style="49"/>
    <col min="9473" max="9473" width="20.375" style="49" customWidth="1"/>
    <col min="9474" max="9474" width="8.625" style="49" customWidth="1"/>
    <col min="9475" max="9475" width="1.375" style="49" customWidth="1"/>
    <col min="9476" max="9476" width="5.125" style="49" customWidth="1"/>
    <col min="9477" max="9477" width="9.625" style="49" customWidth="1"/>
    <col min="9478" max="9478" width="11.875" style="49" customWidth="1"/>
    <col min="9479" max="9479" width="11.5" style="49" customWidth="1"/>
    <col min="9480" max="9480" width="1.375" style="49" customWidth="1"/>
    <col min="9481" max="9728" width="9" style="49"/>
    <col min="9729" max="9729" width="20.375" style="49" customWidth="1"/>
    <col min="9730" max="9730" width="8.625" style="49" customWidth="1"/>
    <col min="9731" max="9731" width="1.375" style="49" customWidth="1"/>
    <col min="9732" max="9732" width="5.125" style="49" customWidth="1"/>
    <col min="9733" max="9733" width="9.625" style="49" customWidth="1"/>
    <col min="9734" max="9734" width="11.875" style="49" customWidth="1"/>
    <col min="9735" max="9735" width="11.5" style="49" customWidth="1"/>
    <col min="9736" max="9736" width="1.375" style="49" customWidth="1"/>
    <col min="9737" max="9984" width="9" style="49"/>
    <col min="9985" max="9985" width="20.375" style="49" customWidth="1"/>
    <col min="9986" max="9986" width="8.625" style="49" customWidth="1"/>
    <col min="9987" max="9987" width="1.375" style="49" customWidth="1"/>
    <col min="9988" max="9988" width="5.125" style="49" customWidth="1"/>
    <col min="9989" max="9989" width="9.625" style="49" customWidth="1"/>
    <col min="9990" max="9990" width="11.875" style="49" customWidth="1"/>
    <col min="9991" max="9991" width="11.5" style="49" customWidth="1"/>
    <col min="9992" max="9992" width="1.375" style="49" customWidth="1"/>
    <col min="9993" max="10240" width="9" style="49"/>
    <col min="10241" max="10241" width="20.375" style="49" customWidth="1"/>
    <col min="10242" max="10242" width="8.625" style="49" customWidth="1"/>
    <col min="10243" max="10243" width="1.375" style="49" customWidth="1"/>
    <col min="10244" max="10244" width="5.125" style="49" customWidth="1"/>
    <col min="10245" max="10245" width="9.625" style="49" customWidth="1"/>
    <col min="10246" max="10246" width="11.875" style="49" customWidth="1"/>
    <col min="10247" max="10247" width="11.5" style="49" customWidth="1"/>
    <col min="10248" max="10248" width="1.375" style="49" customWidth="1"/>
    <col min="10249" max="10496" width="9" style="49"/>
    <col min="10497" max="10497" width="20.375" style="49" customWidth="1"/>
    <col min="10498" max="10498" width="8.625" style="49" customWidth="1"/>
    <col min="10499" max="10499" width="1.375" style="49" customWidth="1"/>
    <col min="10500" max="10500" width="5.125" style="49" customWidth="1"/>
    <col min="10501" max="10501" width="9.625" style="49" customWidth="1"/>
    <col min="10502" max="10502" width="11.875" style="49" customWidth="1"/>
    <col min="10503" max="10503" width="11.5" style="49" customWidth="1"/>
    <col min="10504" max="10504" width="1.375" style="49" customWidth="1"/>
    <col min="10505" max="10752" width="9" style="49"/>
    <col min="10753" max="10753" width="20.375" style="49" customWidth="1"/>
    <col min="10754" max="10754" width="8.625" style="49" customWidth="1"/>
    <col min="10755" max="10755" width="1.375" style="49" customWidth="1"/>
    <col min="10756" max="10756" width="5.125" style="49" customWidth="1"/>
    <col min="10757" max="10757" width="9.625" style="49" customWidth="1"/>
    <col min="10758" max="10758" width="11.875" style="49" customWidth="1"/>
    <col min="10759" max="10759" width="11.5" style="49" customWidth="1"/>
    <col min="10760" max="10760" width="1.375" style="49" customWidth="1"/>
    <col min="10761" max="11008" width="9" style="49"/>
    <col min="11009" max="11009" width="20.375" style="49" customWidth="1"/>
    <col min="11010" max="11010" width="8.625" style="49" customWidth="1"/>
    <col min="11011" max="11011" width="1.375" style="49" customWidth="1"/>
    <col min="11012" max="11012" width="5.125" style="49" customWidth="1"/>
    <col min="11013" max="11013" width="9.625" style="49" customWidth="1"/>
    <col min="11014" max="11014" width="11.875" style="49" customWidth="1"/>
    <col min="11015" max="11015" width="11.5" style="49" customWidth="1"/>
    <col min="11016" max="11016" width="1.375" style="49" customWidth="1"/>
    <col min="11017" max="11264" width="9" style="49"/>
    <col min="11265" max="11265" width="20.375" style="49" customWidth="1"/>
    <col min="11266" max="11266" width="8.625" style="49" customWidth="1"/>
    <col min="11267" max="11267" width="1.375" style="49" customWidth="1"/>
    <col min="11268" max="11268" width="5.125" style="49" customWidth="1"/>
    <col min="11269" max="11269" width="9.625" style="49" customWidth="1"/>
    <col min="11270" max="11270" width="11.875" style="49" customWidth="1"/>
    <col min="11271" max="11271" width="11.5" style="49" customWidth="1"/>
    <col min="11272" max="11272" width="1.375" style="49" customWidth="1"/>
    <col min="11273" max="11520" width="9" style="49"/>
    <col min="11521" max="11521" width="20.375" style="49" customWidth="1"/>
    <col min="11522" max="11522" width="8.625" style="49" customWidth="1"/>
    <col min="11523" max="11523" width="1.375" style="49" customWidth="1"/>
    <col min="11524" max="11524" width="5.125" style="49" customWidth="1"/>
    <col min="11525" max="11525" width="9.625" style="49" customWidth="1"/>
    <col min="11526" max="11526" width="11.875" style="49" customWidth="1"/>
    <col min="11527" max="11527" width="11.5" style="49" customWidth="1"/>
    <col min="11528" max="11528" width="1.375" style="49" customWidth="1"/>
    <col min="11529" max="11776" width="9" style="49"/>
    <col min="11777" max="11777" width="20.375" style="49" customWidth="1"/>
    <col min="11778" max="11778" width="8.625" style="49" customWidth="1"/>
    <col min="11779" max="11779" width="1.375" style="49" customWidth="1"/>
    <col min="11780" max="11780" width="5.125" style="49" customWidth="1"/>
    <col min="11781" max="11781" width="9.625" style="49" customWidth="1"/>
    <col min="11782" max="11782" width="11.875" style="49" customWidth="1"/>
    <col min="11783" max="11783" width="11.5" style="49" customWidth="1"/>
    <col min="11784" max="11784" width="1.375" style="49" customWidth="1"/>
    <col min="11785" max="12032" width="9" style="49"/>
    <col min="12033" max="12033" width="20.375" style="49" customWidth="1"/>
    <col min="12034" max="12034" width="8.625" style="49" customWidth="1"/>
    <col min="12035" max="12035" width="1.375" style="49" customWidth="1"/>
    <col min="12036" max="12036" width="5.125" style="49" customWidth="1"/>
    <col min="12037" max="12037" width="9.625" style="49" customWidth="1"/>
    <col min="12038" max="12038" width="11.875" style="49" customWidth="1"/>
    <col min="12039" max="12039" width="11.5" style="49" customWidth="1"/>
    <col min="12040" max="12040" width="1.375" style="49" customWidth="1"/>
    <col min="12041" max="12288" width="9" style="49"/>
    <col min="12289" max="12289" width="20.375" style="49" customWidth="1"/>
    <col min="12290" max="12290" width="8.625" style="49" customWidth="1"/>
    <col min="12291" max="12291" width="1.375" style="49" customWidth="1"/>
    <col min="12292" max="12292" width="5.125" style="49" customWidth="1"/>
    <col min="12293" max="12293" width="9.625" style="49" customWidth="1"/>
    <col min="12294" max="12294" width="11.875" style="49" customWidth="1"/>
    <col min="12295" max="12295" width="11.5" style="49" customWidth="1"/>
    <col min="12296" max="12296" width="1.375" style="49" customWidth="1"/>
    <col min="12297" max="12544" width="9" style="49"/>
    <col min="12545" max="12545" width="20.375" style="49" customWidth="1"/>
    <col min="12546" max="12546" width="8.625" style="49" customWidth="1"/>
    <col min="12547" max="12547" width="1.375" style="49" customWidth="1"/>
    <col min="12548" max="12548" width="5.125" style="49" customWidth="1"/>
    <col min="12549" max="12549" width="9.625" style="49" customWidth="1"/>
    <col min="12550" max="12550" width="11.875" style="49" customWidth="1"/>
    <col min="12551" max="12551" width="11.5" style="49" customWidth="1"/>
    <col min="12552" max="12552" width="1.375" style="49" customWidth="1"/>
    <col min="12553" max="12800" width="9" style="49"/>
    <col min="12801" max="12801" width="20.375" style="49" customWidth="1"/>
    <col min="12802" max="12802" width="8.625" style="49" customWidth="1"/>
    <col min="12803" max="12803" width="1.375" style="49" customWidth="1"/>
    <col min="12804" max="12804" width="5.125" style="49" customWidth="1"/>
    <col min="12805" max="12805" width="9.625" style="49" customWidth="1"/>
    <col min="12806" max="12806" width="11.875" style="49" customWidth="1"/>
    <col min="12807" max="12807" width="11.5" style="49" customWidth="1"/>
    <col min="12808" max="12808" width="1.375" style="49" customWidth="1"/>
    <col min="12809" max="13056" width="9" style="49"/>
    <col min="13057" max="13057" width="20.375" style="49" customWidth="1"/>
    <col min="13058" max="13058" width="8.625" style="49" customWidth="1"/>
    <col min="13059" max="13059" width="1.375" style="49" customWidth="1"/>
    <col min="13060" max="13060" width="5.125" style="49" customWidth="1"/>
    <col min="13061" max="13061" width="9.625" style="49" customWidth="1"/>
    <col min="13062" max="13062" width="11.875" style="49" customWidth="1"/>
    <col min="13063" max="13063" width="11.5" style="49" customWidth="1"/>
    <col min="13064" max="13064" width="1.375" style="49" customWidth="1"/>
    <col min="13065" max="13312" width="9" style="49"/>
    <col min="13313" max="13313" width="20.375" style="49" customWidth="1"/>
    <col min="13314" max="13314" width="8.625" style="49" customWidth="1"/>
    <col min="13315" max="13315" width="1.375" style="49" customWidth="1"/>
    <col min="13316" max="13316" width="5.125" style="49" customWidth="1"/>
    <col min="13317" max="13317" width="9.625" style="49" customWidth="1"/>
    <col min="13318" max="13318" width="11.875" style="49" customWidth="1"/>
    <col min="13319" max="13319" width="11.5" style="49" customWidth="1"/>
    <col min="13320" max="13320" width="1.375" style="49" customWidth="1"/>
    <col min="13321" max="13568" width="9" style="49"/>
    <col min="13569" max="13569" width="20.375" style="49" customWidth="1"/>
    <col min="13570" max="13570" width="8.625" style="49" customWidth="1"/>
    <col min="13571" max="13571" width="1.375" style="49" customWidth="1"/>
    <col min="13572" max="13572" width="5.125" style="49" customWidth="1"/>
    <col min="13573" max="13573" width="9.625" style="49" customWidth="1"/>
    <col min="13574" max="13574" width="11.875" style="49" customWidth="1"/>
    <col min="13575" max="13575" width="11.5" style="49" customWidth="1"/>
    <col min="13576" max="13576" width="1.375" style="49" customWidth="1"/>
    <col min="13577" max="13824" width="9" style="49"/>
    <col min="13825" max="13825" width="20.375" style="49" customWidth="1"/>
    <col min="13826" max="13826" width="8.625" style="49" customWidth="1"/>
    <col min="13827" max="13827" width="1.375" style="49" customWidth="1"/>
    <col min="13828" max="13828" width="5.125" style="49" customWidth="1"/>
    <col min="13829" max="13829" width="9.625" style="49" customWidth="1"/>
    <col min="13830" max="13830" width="11.875" style="49" customWidth="1"/>
    <col min="13831" max="13831" width="11.5" style="49" customWidth="1"/>
    <col min="13832" max="13832" width="1.375" style="49" customWidth="1"/>
    <col min="13833" max="14080" width="9" style="49"/>
    <col min="14081" max="14081" width="20.375" style="49" customWidth="1"/>
    <col min="14082" max="14082" width="8.625" style="49" customWidth="1"/>
    <col min="14083" max="14083" width="1.375" style="49" customWidth="1"/>
    <col min="14084" max="14084" width="5.125" style="49" customWidth="1"/>
    <col min="14085" max="14085" width="9.625" style="49" customWidth="1"/>
    <col min="14086" max="14086" width="11.875" style="49" customWidth="1"/>
    <col min="14087" max="14087" width="11.5" style="49" customWidth="1"/>
    <col min="14088" max="14088" width="1.375" style="49" customWidth="1"/>
    <col min="14089" max="14336" width="9" style="49"/>
    <col min="14337" max="14337" width="20.375" style="49" customWidth="1"/>
    <col min="14338" max="14338" width="8.625" style="49" customWidth="1"/>
    <col min="14339" max="14339" width="1.375" style="49" customWidth="1"/>
    <col min="14340" max="14340" width="5.125" style="49" customWidth="1"/>
    <col min="14341" max="14341" width="9.625" style="49" customWidth="1"/>
    <col min="14342" max="14342" width="11.875" style="49" customWidth="1"/>
    <col min="14343" max="14343" width="11.5" style="49" customWidth="1"/>
    <col min="14344" max="14344" width="1.375" style="49" customWidth="1"/>
    <col min="14345" max="14592" width="9" style="49"/>
    <col min="14593" max="14593" width="20.375" style="49" customWidth="1"/>
    <col min="14594" max="14594" width="8.625" style="49" customWidth="1"/>
    <col min="14595" max="14595" width="1.375" style="49" customWidth="1"/>
    <col min="14596" max="14596" width="5.125" style="49" customWidth="1"/>
    <col min="14597" max="14597" width="9.625" style="49" customWidth="1"/>
    <col min="14598" max="14598" width="11.875" style="49" customWidth="1"/>
    <col min="14599" max="14599" width="11.5" style="49" customWidth="1"/>
    <col min="14600" max="14600" width="1.375" style="49" customWidth="1"/>
    <col min="14601" max="14848" width="9" style="49"/>
    <col min="14849" max="14849" width="20.375" style="49" customWidth="1"/>
    <col min="14850" max="14850" width="8.625" style="49" customWidth="1"/>
    <col min="14851" max="14851" width="1.375" style="49" customWidth="1"/>
    <col min="14852" max="14852" width="5.125" style="49" customWidth="1"/>
    <col min="14853" max="14853" width="9.625" style="49" customWidth="1"/>
    <col min="14854" max="14854" width="11.875" style="49" customWidth="1"/>
    <col min="14855" max="14855" width="11.5" style="49" customWidth="1"/>
    <col min="14856" max="14856" width="1.375" style="49" customWidth="1"/>
    <col min="14857" max="15104" width="9" style="49"/>
    <col min="15105" max="15105" width="20.375" style="49" customWidth="1"/>
    <col min="15106" max="15106" width="8.625" style="49" customWidth="1"/>
    <col min="15107" max="15107" width="1.375" style="49" customWidth="1"/>
    <col min="15108" max="15108" width="5.125" style="49" customWidth="1"/>
    <col min="15109" max="15109" width="9.625" style="49" customWidth="1"/>
    <col min="15110" max="15110" width="11.875" style="49" customWidth="1"/>
    <col min="15111" max="15111" width="11.5" style="49" customWidth="1"/>
    <col min="15112" max="15112" width="1.375" style="49" customWidth="1"/>
    <col min="15113" max="15360" width="9" style="49"/>
    <col min="15361" max="15361" width="20.375" style="49" customWidth="1"/>
    <col min="15362" max="15362" width="8.625" style="49" customWidth="1"/>
    <col min="15363" max="15363" width="1.375" style="49" customWidth="1"/>
    <col min="15364" max="15364" width="5.125" style="49" customWidth="1"/>
    <col min="15365" max="15365" width="9.625" style="49" customWidth="1"/>
    <col min="15366" max="15366" width="11.875" style="49" customWidth="1"/>
    <col min="15367" max="15367" width="11.5" style="49" customWidth="1"/>
    <col min="15368" max="15368" width="1.375" style="49" customWidth="1"/>
    <col min="15369" max="15616" width="9" style="49"/>
    <col min="15617" max="15617" width="20.375" style="49" customWidth="1"/>
    <col min="15618" max="15618" width="8.625" style="49" customWidth="1"/>
    <col min="15619" max="15619" width="1.375" style="49" customWidth="1"/>
    <col min="15620" max="15620" width="5.125" style="49" customWidth="1"/>
    <col min="15621" max="15621" width="9.625" style="49" customWidth="1"/>
    <col min="15622" max="15622" width="11.875" style="49" customWidth="1"/>
    <col min="15623" max="15623" width="11.5" style="49" customWidth="1"/>
    <col min="15624" max="15624" width="1.375" style="49" customWidth="1"/>
    <col min="15625" max="15872" width="9" style="49"/>
    <col min="15873" max="15873" width="20.375" style="49" customWidth="1"/>
    <col min="15874" max="15874" width="8.625" style="49" customWidth="1"/>
    <col min="15875" max="15875" width="1.375" style="49" customWidth="1"/>
    <col min="15876" max="15876" width="5.125" style="49" customWidth="1"/>
    <col min="15877" max="15877" width="9.625" style="49" customWidth="1"/>
    <col min="15878" max="15878" width="11.875" style="49" customWidth="1"/>
    <col min="15879" max="15879" width="11.5" style="49" customWidth="1"/>
    <col min="15880" max="15880" width="1.375" style="49" customWidth="1"/>
    <col min="15881" max="16128" width="9" style="49"/>
    <col min="16129" max="16129" width="20.375" style="49" customWidth="1"/>
    <col min="16130" max="16130" width="8.625" style="49" customWidth="1"/>
    <col min="16131" max="16131" width="1.375" style="49" customWidth="1"/>
    <col min="16132" max="16132" width="5.125" style="49" customWidth="1"/>
    <col min="16133" max="16133" width="9.625" style="49" customWidth="1"/>
    <col min="16134" max="16134" width="11.875" style="49" customWidth="1"/>
    <col min="16135" max="16135" width="11.5" style="49" customWidth="1"/>
    <col min="16136" max="16136" width="1.375" style="49" customWidth="1"/>
    <col min="16137" max="16384" width="9" style="49"/>
  </cols>
  <sheetData>
    <row r="1" spans="1:9" ht="14.25" x14ac:dyDescent="0.2">
      <c r="A1" s="66" t="s">
        <v>40</v>
      </c>
      <c r="B1" s="70">
        <f ca="1">RANDBETWEEN(2,6)</f>
        <v>6</v>
      </c>
      <c r="D1" s="66" t="s">
        <v>41</v>
      </c>
      <c r="E1" s="69" t="s">
        <v>0</v>
      </c>
      <c r="F1" s="69" t="s">
        <v>88</v>
      </c>
      <c r="G1" s="68" t="s">
        <v>94</v>
      </c>
      <c r="H1" s="52" t="s">
        <v>93</v>
      </c>
      <c r="I1" s="52" t="s">
        <v>92</v>
      </c>
    </row>
    <row r="2" spans="1:9" x14ac:dyDescent="0.15">
      <c r="A2" s="66" t="s">
        <v>42</v>
      </c>
      <c r="B2" s="67">
        <f ca="1">AVERAGE(OFFSET(I13,-(11-B1),0,12-B1,1))</f>
        <v>4852.2546296296305</v>
      </c>
      <c r="D2" s="61">
        <v>1</v>
      </c>
      <c r="E2" s="58">
        <v>41640</v>
      </c>
      <c r="F2" s="61">
        <v>326</v>
      </c>
      <c r="G2" s="53" t="str">
        <f t="shared" ref="G2:G14" ca="1" si="0">IF(D2&lt;=$B$1,"",AVERAGE(OFFSET(G2,-$B$1,-1,$B$1,1)))</f>
        <v/>
      </c>
      <c r="H2" s="53" t="str">
        <f t="shared" ref="H2:H13" ca="1" si="1">IF(G2="","",F2-G2)</f>
        <v/>
      </c>
      <c r="I2" s="56" t="str">
        <f ca="1">IF(G2="","",H2^2)</f>
        <v/>
      </c>
    </row>
    <row r="3" spans="1:9" x14ac:dyDescent="0.15">
      <c r="D3" s="52">
        <v>2</v>
      </c>
      <c r="E3" s="58">
        <v>41671</v>
      </c>
      <c r="F3" s="52">
        <v>335</v>
      </c>
      <c r="G3" s="53" t="str">
        <f t="shared" ca="1" si="0"/>
        <v/>
      </c>
      <c r="H3" s="53" t="str">
        <f t="shared" ca="1" si="1"/>
        <v/>
      </c>
      <c r="I3" s="56" t="str">
        <f ca="1">IF(G3="","",H3^2)</f>
        <v/>
      </c>
    </row>
    <row r="4" spans="1:9" ht="27" x14ac:dyDescent="0.15">
      <c r="A4" s="65" t="s">
        <v>43</v>
      </c>
      <c r="B4" s="66">
        <f>INDEX(A8:A12,MATCH(MIN(B8:B12),B8:B12,0))</f>
        <v>3</v>
      </c>
      <c r="D4" s="52">
        <v>3</v>
      </c>
      <c r="E4" s="58">
        <v>41699</v>
      </c>
      <c r="F4" s="52">
        <v>339</v>
      </c>
      <c r="G4" s="53" t="str">
        <f t="shared" ca="1" si="0"/>
        <v/>
      </c>
      <c r="H4" s="53" t="str">
        <f t="shared" ca="1" si="1"/>
        <v/>
      </c>
      <c r="I4" s="56" t="str">
        <f ca="1">IF(G4="","",H4^2)</f>
        <v/>
      </c>
    </row>
    <row r="5" spans="1:9" ht="27" x14ac:dyDescent="0.15">
      <c r="A5" s="65" t="s">
        <v>67</v>
      </c>
      <c r="B5" s="64">
        <f ca="1">G14</f>
        <v>369.16666666666669</v>
      </c>
      <c r="D5" s="52">
        <v>4</v>
      </c>
      <c r="E5" s="58">
        <v>41730</v>
      </c>
      <c r="F5" s="52">
        <v>365</v>
      </c>
      <c r="G5" s="53" t="str">
        <f t="shared" ca="1" si="0"/>
        <v/>
      </c>
      <c r="H5" s="53" t="str">
        <f t="shared" ca="1" si="1"/>
        <v/>
      </c>
      <c r="I5" s="56" t="str">
        <f t="shared" ref="I5:I13" ca="1" si="2">IF(G5="","",(F5-G5)^2)</f>
        <v/>
      </c>
    </row>
    <row r="6" spans="1:9" x14ac:dyDescent="0.15">
      <c r="D6" s="52">
        <v>5</v>
      </c>
      <c r="E6" s="58">
        <v>41760</v>
      </c>
      <c r="F6" s="52">
        <v>383</v>
      </c>
      <c r="G6" s="53" t="str">
        <f t="shared" ca="1" si="0"/>
        <v/>
      </c>
      <c r="H6" s="53" t="str">
        <f t="shared" ca="1" si="1"/>
        <v/>
      </c>
      <c r="I6" s="56" t="str">
        <f t="shared" ca="1" si="2"/>
        <v/>
      </c>
    </row>
    <row r="7" spans="1:9" x14ac:dyDescent="0.15">
      <c r="A7" s="63"/>
      <c r="B7" s="62">
        <f ca="1">B2</f>
        <v>4852.2546296296305</v>
      </c>
      <c r="D7" s="52">
        <v>6</v>
      </c>
      <c r="E7" s="58">
        <v>41791</v>
      </c>
      <c r="F7" s="52">
        <v>401</v>
      </c>
      <c r="G7" s="53" t="str">
        <f t="shared" ca="1" si="0"/>
        <v/>
      </c>
      <c r="H7" s="53" t="str">
        <f t="shared" ca="1" si="1"/>
        <v/>
      </c>
      <c r="I7" s="56" t="str">
        <f t="shared" ca="1" si="2"/>
        <v/>
      </c>
    </row>
    <row r="8" spans="1:9" x14ac:dyDescent="0.15">
      <c r="A8" s="61">
        <v>2</v>
      </c>
      <c r="B8" s="60">
        <f t="dataTable" ref="B8:B12" dt2D="0" dtr="0" r1="B1" ca="1"/>
        <v>4741.8</v>
      </c>
      <c r="D8" s="52">
        <v>7</v>
      </c>
      <c r="E8" s="58">
        <v>41821</v>
      </c>
      <c r="F8" s="52">
        <v>387</v>
      </c>
      <c r="G8" s="53">
        <f t="shared" ca="1" si="0"/>
        <v>358.16666666666669</v>
      </c>
      <c r="H8" s="53">
        <f t="shared" ca="1" si="1"/>
        <v>28.833333333333314</v>
      </c>
      <c r="I8" s="56">
        <f t="shared" ca="1" si="2"/>
        <v>831.36111111111006</v>
      </c>
    </row>
    <row r="9" spans="1:9" x14ac:dyDescent="0.15">
      <c r="A9" s="52">
        <v>3</v>
      </c>
      <c r="B9" s="60">
        <v>3938.320987654321</v>
      </c>
      <c r="D9" s="52">
        <v>8</v>
      </c>
      <c r="E9" s="58">
        <v>41852</v>
      </c>
      <c r="F9" s="52">
        <v>375</v>
      </c>
      <c r="G9" s="53">
        <f t="shared" ca="1" si="0"/>
        <v>368.33333333333331</v>
      </c>
      <c r="H9" s="53">
        <f t="shared" ca="1" si="1"/>
        <v>6.6666666666666856</v>
      </c>
      <c r="I9" s="56">
        <f t="shared" ca="1" si="2"/>
        <v>44.444444444444699</v>
      </c>
    </row>
    <row r="10" spans="1:9" x14ac:dyDescent="0.15">
      <c r="A10" s="52">
        <v>4</v>
      </c>
      <c r="B10" s="60">
        <v>4316.5234375</v>
      </c>
      <c r="D10" s="52">
        <v>9</v>
      </c>
      <c r="E10" s="58">
        <v>41883</v>
      </c>
      <c r="F10" s="52">
        <v>426</v>
      </c>
      <c r="G10" s="53">
        <f t="shared" ca="1" si="0"/>
        <v>375</v>
      </c>
      <c r="H10" s="53">
        <f t="shared" ca="1" si="1"/>
        <v>51</v>
      </c>
      <c r="I10" s="56">
        <f t="shared" ca="1" si="2"/>
        <v>2601</v>
      </c>
    </row>
    <row r="11" spans="1:9" x14ac:dyDescent="0.15">
      <c r="A11" s="52">
        <v>5</v>
      </c>
      <c r="B11" s="60">
        <v>4693.0057142857131</v>
      </c>
      <c r="D11" s="52">
        <v>10</v>
      </c>
      <c r="E11" s="58">
        <v>41913</v>
      </c>
      <c r="F11" s="52">
        <v>303</v>
      </c>
      <c r="G11" s="53">
        <f t="shared" ca="1" si="0"/>
        <v>389.5</v>
      </c>
      <c r="H11" s="53">
        <f t="shared" ca="1" si="1"/>
        <v>-86.5</v>
      </c>
      <c r="I11" s="56">
        <f t="shared" ca="1" si="2"/>
        <v>7482.25</v>
      </c>
    </row>
    <row r="12" spans="1:9" x14ac:dyDescent="0.15">
      <c r="A12" s="57">
        <v>6</v>
      </c>
      <c r="B12" s="59">
        <v>4852.2546296296305</v>
      </c>
      <c r="D12" s="52">
        <v>11</v>
      </c>
      <c r="E12" s="58">
        <v>41944</v>
      </c>
      <c r="F12" s="52">
        <v>276</v>
      </c>
      <c r="G12" s="53">
        <f t="shared" ca="1" si="0"/>
        <v>379.16666666666669</v>
      </c>
      <c r="H12" s="53">
        <f t="shared" ca="1" si="1"/>
        <v>-103.16666666666669</v>
      </c>
      <c r="I12" s="56">
        <f t="shared" ca="1" si="2"/>
        <v>10643.361111111115</v>
      </c>
    </row>
    <row r="13" spans="1:9" x14ac:dyDescent="0.15">
      <c r="D13" s="57">
        <v>12</v>
      </c>
      <c r="E13" s="58">
        <v>41974</v>
      </c>
      <c r="F13" s="57">
        <v>448</v>
      </c>
      <c r="G13" s="53">
        <f t="shared" ca="1" si="0"/>
        <v>361.33333333333331</v>
      </c>
      <c r="H13" s="53">
        <f t="shared" ca="1" si="1"/>
        <v>86.666666666666686</v>
      </c>
      <c r="I13" s="56">
        <f t="shared" ca="1" si="2"/>
        <v>7511.111111111114</v>
      </c>
    </row>
    <row r="14" spans="1:9" x14ac:dyDescent="0.15">
      <c r="D14" s="55">
        <v>13</v>
      </c>
      <c r="E14" s="54">
        <v>42005</v>
      </c>
      <c r="G14" s="53">
        <f t="shared" ca="1" si="0"/>
        <v>369.16666666666669</v>
      </c>
      <c r="H14" s="52"/>
      <c r="I14" s="52"/>
    </row>
    <row r="15" spans="1:9" x14ac:dyDescent="0.15">
      <c r="D15" s="49"/>
      <c r="G15" s="49"/>
    </row>
    <row r="16" spans="1:9" x14ac:dyDescent="0.15">
      <c r="D16" s="49"/>
      <c r="G16" s="49"/>
    </row>
    <row r="17" spans="7:10" x14ac:dyDescent="0.15">
      <c r="J17" s="51"/>
    </row>
    <row r="20" spans="7:10" x14ac:dyDescent="0.15">
      <c r="G20" s="49"/>
    </row>
  </sheetData>
  <phoneticPr fontId="3" type="noConversion"/>
  <conditionalFormatting sqref="A13">
    <cfRule type="cellIs" dxfId="0" priority="1" stopIfTrue="1" operator="equal">
      <formula>“”</formula>
    </cfRule>
  </conditionalFormatting>
  <printOptions headings="1"/>
  <pageMargins left="0.75" right="0.75" top="1" bottom="1" header="0.5" footer="0.5"/>
  <pageSetup paperSize="9" orientation="portrait"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F9628D-4494-485B-9830-5578FCACA1E8}">
  <dimension ref="A1:I52"/>
  <sheetViews>
    <sheetView showGridLines="0" zoomScale="115" zoomScaleNormal="115" workbookViewId="0">
      <selection activeCell="B29" sqref="B29"/>
    </sheetView>
  </sheetViews>
  <sheetFormatPr defaultRowHeight="13.5" x14ac:dyDescent="0.15"/>
  <cols>
    <col min="1" max="1" width="19.375" style="1" bestFit="1" customWidth="1"/>
    <col min="2" max="3" width="13.875" style="1" bestFit="1" customWidth="1"/>
    <col min="4" max="4" width="12.75" style="1" bestFit="1" customWidth="1"/>
    <col min="5" max="5" width="8.5" style="1" bestFit="1" customWidth="1"/>
    <col min="6" max="6" width="16.125" style="1" bestFit="1" customWidth="1"/>
    <col min="7" max="7" width="14.125" style="1" bestFit="1" customWidth="1"/>
    <col min="8" max="9" width="11.375" style="1" bestFit="1" customWidth="1"/>
    <col min="10" max="256" width="9" style="1"/>
    <col min="257" max="257" width="17.25" style="1" customWidth="1"/>
    <col min="258" max="258" width="9.75" style="1" customWidth="1"/>
    <col min="259" max="259" width="9.375" style="1" customWidth="1"/>
    <col min="260" max="260" width="7.5" style="1" customWidth="1"/>
    <col min="261" max="261" width="7.75" style="1" customWidth="1"/>
    <col min="262" max="262" width="6.625" style="1" customWidth="1"/>
    <col min="263" max="263" width="9.125" style="1" customWidth="1"/>
    <col min="264" max="264" width="9.375" style="1" customWidth="1"/>
    <col min="265" max="265" width="9.875" style="1" customWidth="1"/>
    <col min="266" max="512" width="9" style="1"/>
    <col min="513" max="513" width="17.25" style="1" customWidth="1"/>
    <col min="514" max="514" width="9.75" style="1" customWidth="1"/>
    <col min="515" max="515" width="9.375" style="1" customWidth="1"/>
    <col min="516" max="516" width="7.5" style="1" customWidth="1"/>
    <col min="517" max="517" width="7.75" style="1" customWidth="1"/>
    <col min="518" max="518" width="6.625" style="1" customWidth="1"/>
    <col min="519" max="519" width="9.125" style="1" customWidth="1"/>
    <col min="520" max="520" width="9.375" style="1" customWidth="1"/>
    <col min="521" max="521" width="9.875" style="1" customWidth="1"/>
    <col min="522" max="768" width="9" style="1"/>
    <col min="769" max="769" width="17.25" style="1" customWidth="1"/>
    <col min="770" max="770" width="9.75" style="1" customWidth="1"/>
    <col min="771" max="771" width="9.375" style="1" customWidth="1"/>
    <col min="772" max="772" width="7.5" style="1" customWidth="1"/>
    <col min="773" max="773" width="7.75" style="1" customWidth="1"/>
    <col min="774" max="774" width="6.625" style="1" customWidth="1"/>
    <col min="775" max="775" width="9.125" style="1" customWidth="1"/>
    <col min="776" max="776" width="9.375" style="1" customWidth="1"/>
    <col min="777" max="777" width="9.875" style="1" customWidth="1"/>
    <col min="778" max="1024" width="9" style="1"/>
    <col min="1025" max="1025" width="17.25" style="1" customWidth="1"/>
    <col min="1026" max="1026" width="9.75" style="1" customWidth="1"/>
    <col min="1027" max="1027" width="9.375" style="1" customWidth="1"/>
    <col min="1028" max="1028" width="7.5" style="1" customWidth="1"/>
    <col min="1029" max="1029" width="7.75" style="1" customWidth="1"/>
    <col min="1030" max="1030" width="6.625" style="1" customWidth="1"/>
    <col min="1031" max="1031" width="9.125" style="1" customWidth="1"/>
    <col min="1032" max="1032" width="9.375" style="1" customWidth="1"/>
    <col min="1033" max="1033" width="9.875" style="1" customWidth="1"/>
    <col min="1034" max="1280" width="9" style="1"/>
    <col min="1281" max="1281" width="17.25" style="1" customWidth="1"/>
    <col min="1282" max="1282" width="9.75" style="1" customWidth="1"/>
    <col min="1283" max="1283" width="9.375" style="1" customWidth="1"/>
    <col min="1284" max="1284" width="7.5" style="1" customWidth="1"/>
    <col min="1285" max="1285" width="7.75" style="1" customWidth="1"/>
    <col min="1286" max="1286" width="6.625" style="1" customWidth="1"/>
    <col min="1287" max="1287" width="9.125" style="1" customWidth="1"/>
    <col min="1288" max="1288" width="9.375" style="1" customWidth="1"/>
    <col min="1289" max="1289" width="9.875" style="1" customWidth="1"/>
    <col min="1290" max="1536" width="9" style="1"/>
    <col min="1537" max="1537" width="17.25" style="1" customWidth="1"/>
    <col min="1538" max="1538" width="9.75" style="1" customWidth="1"/>
    <col min="1539" max="1539" width="9.375" style="1" customWidth="1"/>
    <col min="1540" max="1540" width="7.5" style="1" customWidth="1"/>
    <col min="1541" max="1541" width="7.75" style="1" customWidth="1"/>
    <col min="1542" max="1542" width="6.625" style="1" customWidth="1"/>
    <col min="1543" max="1543" width="9.125" style="1" customWidth="1"/>
    <col min="1544" max="1544" width="9.375" style="1" customWidth="1"/>
    <col min="1545" max="1545" width="9.875" style="1" customWidth="1"/>
    <col min="1546" max="1792" width="9" style="1"/>
    <col min="1793" max="1793" width="17.25" style="1" customWidth="1"/>
    <col min="1794" max="1794" width="9.75" style="1" customWidth="1"/>
    <col min="1795" max="1795" width="9.375" style="1" customWidth="1"/>
    <col min="1796" max="1796" width="7.5" style="1" customWidth="1"/>
    <col min="1797" max="1797" width="7.75" style="1" customWidth="1"/>
    <col min="1798" max="1798" width="6.625" style="1" customWidth="1"/>
    <col min="1799" max="1799" width="9.125" style="1" customWidth="1"/>
    <col min="1800" max="1800" width="9.375" style="1" customWidth="1"/>
    <col min="1801" max="1801" width="9.875" style="1" customWidth="1"/>
    <col min="1802" max="2048" width="9" style="1"/>
    <col min="2049" max="2049" width="17.25" style="1" customWidth="1"/>
    <col min="2050" max="2050" width="9.75" style="1" customWidth="1"/>
    <col min="2051" max="2051" width="9.375" style="1" customWidth="1"/>
    <col min="2052" max="2052" width="7.5" style="1" customWidth="1"/>
    <col min="2053" max="2053" width="7.75" style="1" customWidth="1"/>
    <col min="2054" max="2054" width="6.625" style="1" customWidth="1"/>
    <col min="2055" max="2055" width="9.125" style="1" customWidth="1"/>
    <col min="2056" max="2056" width="9.375" style="1" customWidth="1"/>
    <col min="2057" max="2057" width="9.875" style="1" customWidth="1"/>
    <col min="2058" max="2304" width="9" style="1"/>
    <col min="2305" max="2305" width="17.25" style="1" customWidth="1"/>
    <col min="2306" max="2306" width="9.75" style="1" customWidth="1"/>
    <col min="2307" max="2307" width="9.375" style="1" customWidth="1"/>
    <col min="2308" max="2308" width="7.5" style="1" customWidth="1"/>
    <col min="2309" max="2309" width="7.75" style="1" customWidth="1"/>
    <col min="2310" max="2310" width="6.625" style="1" customWidth="1"/>
    <col min="2311" max="2311" width="9.125" style="1" customWidth="1"/>
    <col min="2312" max="2312" width="9.375" style="1" customWidth="1"/>
    <col min="2313" max="2313" width="9.875" style="1" customWidth="1"/>
    <col min="2314" max="2560" width="9" style="1"/>
    <col min="2561" max="2561" width="17.25" style="1" customWidth="1"/>
    <col min="2562" max="2562" width="9.75" style="1" customWidth="1"/>
    <col min="2563" max="2563" width="9.375" style="1" customWidth="1"/>
    <col min="2564" max="2564" width="7.5" style="1" customWidth="1"/>
    <col min="2565" max="2565" width="7.75" style="1" customWidth="1"/>
    <col min="2566" max="2566" width="6.625" style="1" customWidth="1"/>
    <col min="2567" max="2567" width="9.125" style="1" customWidth="1"/>
    <col min="2568" max="2568" width="9.375" style="1" customWidth="1"/>
    <col min="2569" max="2569" width="9.875" style="1" customWidth="1"/>
    <col min="2570" max="2816" width="9" style="1"/>
    <col min="2817" max="2817" width="17.25" style="1" customWidth="1"/>
    <col min="2818" max="2818" width="9.75" style="1" customWidth="1"/>
    <col min="2819" max="2819" width="9.375" style="1" customWidth="1"/>
    <col min="2820" max="2820" width="7.5" style="1" customWidth="1"/>
    <col min="2821" max="2821" width="7.75" style="1" customWidth="1"/>
    <col min="2822" max="2822" width="6.625" style="1" customWidth="1"/>
    <col min="2823" max="2823" width="9.125" style="1" customWidth="1"/>
    <col min="2824" max="2824" width="9.375" style="1" customWidth="1"/>
    <col min="2825" max="2825" width="9.875" style="1" customWidth="1"/>
    <col min="2826" max="3072" width="9" style="1"/>
    <col min="3073" max="3073" width="17.25" style="1" customWidth="1"/>
    <col min="3074" max="3074" width="9.75" style="1" customWidth="1"/>
    <col min="3075" max="3075" width="9.375" style="1" customWidth="1"/>
    <col min="3076" max="3076" width="7.5" style="1" customWidth="1"/>
    <col min="3077" max="3077" width="7.75" style="1" customWidth="1"/>
    <col min="3078" max="3078" width="6.625" style="1" customWidth="1"/>
    <col min="3079" max="3079" width="9.125" style="1" customWidth="1"/>
    <col min="3080" max="3080" width="9.375" style="1" customWidth="1"/>
    <col min="3081" max="3081" width="9.875" style="1" customWidth="1"/>
    <col min="3082" max="3328" width="9" style="1"/>
    <col min="3329" max="3329" width="17.25" style="1" customWidth="1"/>
    <col min="3330" max="3330" width="9.75" style="1" customWidth="1"/>
    <col min="3331" max="3331" width="9.375" style="1" customWidth="1"/>
    <col min="3332" max="3332" width="7.5" style="1" customWidth="1"/>
    <col min="3333" max="3333" width="7.75" style="1" customWidth="1"/>
    <col min="3334" max="3334" width="6.625" style="1" customWidth="1"/>
    <col min="3335" max="3335" width="9.125" style="1" customWidth="1"/>
    <col min="3336" max="3336" width="9.375" style="1" customWidth="1"/>
    <col min="3337" max="3337" width="9.875" style="1" customWidth="1"/>
    <col min="3338" max="3584" width="9" style="1"/>
    <col min="3585" max="3585" width="17.25" style="1" customWidth="1"/>
    <col min="3586" max="3586" width="9.75" style="1" customWidth="1"/>
    <col min="3587" max="3587" width="9.375" style="1" customWidth="1"/>
    <col min="3588" max="3588" width="7.5" style="1" customWidth="1"/>
    <col min="3589" max="3589" width="7.75" style="1" customWidth="1"/>
    <col min="3590" max="3590" width="6.625" style="1" customWidth="1"/>
    <col min="3591" max="3591" width="9.125" style="1" customWidth="1"/>
    <col min="3592" max="3592" width="9.375" style="1" customWidth="1"/>
    <col min="3593" max="3593" width="9.875" style="1" customWidth="1"/>
    <col min="3594" max="3840" width="9" style="1"/>
    <col min="3841" max="3841" width="17.25" style="1" customWidth="1"/>
    <col min="3842" max="3842" width="9.75" style="1" customWidth="1"/>
    <col min="3843" max="3843" width="9.375" style="1" customWidth="1"/>
    <col min="3844" max="3844" width="7.5" style="1" customWidth="1"/>
    <col min="3845" max="3845" width="7.75" style="1" customWidth="1"/>
    <col min="3846" max="3846" width="6.625" style="1" customWidth="1"/>
    <col min="3847" max="3847" width="9.125" style="1" customWidth="1"/>
    <col min="3848" max="3848" width="9.375" style="1" customWidth="1"/>
    <col min="3849" max="3849" width="9.875" style="1" customWidth="1"/>
    <col min="3850" max="4096" width="9" style="1"/>
    <col min="4097" max="4097" width="17.25" style="1" customWidth="1"/>
    <col min="4098" max="4098" width="9.75" style="1" customWidth="1"/>
    <col min="4099" max="4099" width="9.375" style="1" customWidth="1"/>
    <col min="4100" max="4100" width="7.5" style="1" customWidth="1"/>
    <col min="4101" max="4101" width="7.75" style="1" customWidth="1"/>
    <col min="4102" max="4102" width="6.625" style="1" customWidth="1"/>
    <col min="4103" max="4103" width="9.125" style="1" customWidth="1"/>
    <col min="4104" max="4104" width="9.375" style="1" customWidth="1"/>
    <col min="4105" max="4105" width="9.875" style="1" customWidth="1"/>
    <col min="4106" max="4352" width="9" style="1"/>
    <col min="4353" max="4353" width="17.25" style="1" customWidth="1"/>
    <col min="4354" max="4354" width="9.75" style="1" customWidth="1"/>
    <col min="4355" max="4355" width="9.375" style="1" customWidth="1"/>
    <col min="4356" max="4356" width="7.5" style="1" customWidth="1"/>
    <col min="4357" max="4357" width="7.75" style="1" customWidth="1"/>
    <col min="4358" max="4358" width="6.625" style="1" customWidth="1"/>
    <col min="4359" max="4359" width="9.125" style="1" customWidth="1"/>
    <col min="4360" max="4360" width="9.375" style="1" customWidth="1"/>
    <col min="4361" max="4361" width="9.875" style="1" customWidth="1"/>
    <col min="4362" max="4608" width="9" style="1"/>
    <col min="4609" max="4609" width="17.25" style="1" customWidth="1"/>
    <col min="4610" max="4610" width="9.75" style="1" customWidth="1"/>
    <col min="4611" max="4611" width="9.375" style="1" customWidth="1"/>
    <col min="4612" max="4612" width="7.5" style="1" customWidth="1"/>
    <col min="4613" max="4613" width="7.75" style="1" customWidth="1"/>
    <col min="4614" max="4614" width="6.625" style="1" customWidth="1"/>
    <col min="4615" max="4615" width="9.125" style="1" customWidth="1"/>
    <col min="4616" max="4616" width="9.375" style="1" customWidth="1"/>
    <col min="4617" max="4617" width="9.875" style="1" customWidth="1"/>
    <col min="4618" max="4864" width="9" style="1"/>
    <col min="4865" max="4865" width="17.25" style="1" customWidth="1"/>
    <col min="4866" max="4866" width="9.75" style="1" customWidth="1"/>
    <col min="4867" max="4867" width="9.375" style="1" customWidth="1"/>
    <col min="4868" max="4868" width="7.5" style="1" customWidth="1"/>
    <col min="4869" max="4869" width="7.75" style="1" customWidth="1"/>
    <col min="4870" max="4870" width="6.625" style="1" customWidth="1"/>
    <col min="4871" max="4871" width="9.125" style="1" customWidth="1"/>
    <col min="4872" max="4872" width="9.375" style="1" customWidth="1"/>
    <col min="4873" max="4873" width="9.875" style="1" customWidth="1"/>
    <col min="4874" max="5120" width="9" style="1"/>
    <col min="5121" max="5121" width="17.25" style="1" customWidth="1"/>
    <col min="5122" max="5122" width="9.75" style="1" customWidth="1"/>
    <col min="5123" max="5123" width="9.375" style="1" customWidth="1"/>
    <col min="5124" max="5124" width="7.5" style="1" customWidth="1"/>
    <col min="5125" max="5125" width="7.75" style="1" customWidth="1"/>
    <col min="5126" max="5126" width="6.625" style="1" customWidth="1"/>
    <col min="5127" max="5127" width="9.125" style="1" customWidth="1"/>
    <col min="5128" max="5128" width="9.375" style="1" customWidth="1"/>
    <col min="5129" max="5129" width="9.875" style="1" customWidth="1"/>
    <col min="5130" max="5376" width="9" style="1"/>
    <col min="5377" max="5377" width="17.25" style="1" customWidth="1"/>
    <col min="5378" max="5378" width="9.75" style="1" customWidth="1"/>
    <col min="5379" max="5379" width="9.375" style="1" customWidth="1"/>
    <col min="5380" max="5380" width="7.5" style="1" customWidth="1"/>
    <col min="5381" max="5381" width="7.75" style="1" customWidth="1"/>
    <col min="5382" max="5382" width="6.625" style="1" customWidth="1"/>
    <col min="5383" max="5383" width="9.125" style="1" customWidth="1"/>
    <col min="5384" max="5384" width="9.375" style="1" customWidth="1"/>
    <col min="5385" max="5385" width="9.875" style="1" customWidth="1"/>
    <col min="5386" max="5632" width="9" style="1"/>
    <col min="5633" max="5633" width="17.25" style="1" customWidth="1"/>
    <col min="5634" max="5634" width="9.75" style="1" customWidth="1"/>
    <col min="5635" max="5635" width="9.375" style="1" customWidth="1"/>
    <col min="5636" max="5636" width="7.5" style="1" customWidth="1"/>
    <col min="5637" max="5637" width="7.75" style="1" customWidth="1"/>
    <col min="5638" max="5638" width="6.625" style="1" customWidth="1"/>
    <col min="5639" max="5639" width="9.125" style="1" customWidth="1"/>
    <col min="5640" max="5640" width="9.375" style="1" customWidth="1"/>
    <col min="5641" max="5641" width="9.875" style="1" customWidth="1"/>
    <col min="5642" max="5888" width="9" style="1"/>
    <col min="5889" max="5889" width="17.25" style="1" customWidth="1"/>
    <col min="5890" max="5890" width="9.75" style="1" customWidth="1"/>
    <col min="5891" max="5891" width="9.375" style="1" customWidth="1"/>
    <col min="5892" max="5892" width="7.5" style="1" customWidth="1"/>
    <col min="5893" max="5893" width="7.75" style="1" customWidth="1"/>
    <col min="5894" max="5894" width="6.625" style="1" customWidth="1"/>
    <col min="5895" max="5895" width="9.125" style="1" customWidth="1"/>
    <col min="5896" max="5896" width="9.375" style="1" customWidth="1"/>
    <col min="5897" max="5897" width="9.875" style="1" customWidth="1"/>
    <col min="5898" max="6144" width="9" style="1"/>
    <col min="6145" max="6145" width="17.25" style="1" customWidth="1"/>
    <col min="6146" max="6146" width="9.75" style="1" customWidth="1"/>
    <col min="6147" max="6147" width="9.375" style="1" customWidth="1"/>
    <col min="6148" max="6148" width="7.5" style="1" customWidth="1"/>
    <col min="6149" max="6149" width="7.75" style="1" customWidth="1"/>
    <col min="6150" max="6150" width="6.625" style="1" customWidth="1"/>
    <col min="6151" max="6151" width="9.125" style="1" customWidth="1"/>
    <col min="6152" max="6152" width="9.375" style="1" customWidth="1"/>
    <col min="6153" max="6153" width="9.875" style="1" customWidth="1"/>
    <col min="6154" max="6400" width="9" style="1"/>
    <col min="6401" max="6401" width="17.25" style="1" customWidth="1"/>
    <col min="6402" max="6402" width="9.75" style="1" customWidth="1"/>
    <col min="6403" max="6403" width="9.375" style="1" customWidth="1"/>
    <col min="6404" max="6404" width="7.5" style="1" customWidth="1"/>
    <col min="6405" max="6405" width="7.75" style="1" customWidth="1"/>
    <col min="6406" max="6406" width="6.625" style="1" customWidth="1"/>
    <col min="6407" max="6407" width="9.125" style="1" customWidth="1"/>
    <col min="6408" max="6408" width="9.375" style="1" customWidth="1"/>
    <col min="6409" max="6409" width="9.875" style="1" customWidth="1"/>
    <col min="6410" max="6656" width="9" style="1"/>
    <col min="6657" max="6657" width="17.25" style="1" customWidth="1"/>
    <col min="6658" max="6658" width="9.75" style="1" customWidth="1"/>
    <col min="6659" max="6659" width="9.375" style="1" customWidth="1"/>
    <col min="6660" max="6660" width="7.5" style="1" customWidth="1"/>
    <col min="6661" max="6661" width="7.75" style="1" customWidth="1"/>
    <col min="6662" max="6662" width="6.625" style="1" customWidth="1"/>
    <col min="6663" max="6663" width="9.125" style="1" customWidth="1"/>
    <col min="6664" max="6664" width="9.375" style="1" customWidth="1"/>
    <col min="6665" max="6665" width="9.875" style="1" customWidth="1"/>
    <col min="6666" max="6912" width="9" style="1"/>
    <col min="6913" max="6913" width="17.25" style="1" customWidth="1"/>
    <col min="6914" max="6914" width="9.75" style="1" customWidth="1"/>
    <col min="6915" max="6915" width="9.375" style="1" customWidth="1"/>
    <col min="6916" max="6916" width="7.5" style="1" customWidth="1"/>
    <col min="6917" max="6917" width="7.75" style="1" customWidth="1"/>
    <col min="6918" max="6918" width="6.625" style="1" customWidth="1"/>
    <col min="6919" max="6919" width="9.125" style="1" customWidth="1"/>
    <col min="6920" max="6920" width="9.375" style="1" customWidth="1"/>
    <col min="6921" max="6921" width="9.875" style="1" customWidth="1"/>
    <col min="6922" max="7168" width="9" style="1"/>
    <col min="7169" max="7169" width="17.25" style="1" customWidth="1"/>
    <col min="7170" max="7170" width="9.75" style="1" customWidth="1"/>
    <col min="7171" max="7171" width="9.375" style="1" customWidth="1"/>
    <col min="7172" max="7172" width="7.5" style="1" customWidth="1"/>
    <col min="7173" max="7173" width="7.75" style="1" customWidth="1"/>
    <col min="7174" max="7174" width="6.625" style="1" customWidth="1"/>
    <col min="7175" max="7175" width="9.125" style="1" customWidth="1"/>
    <col min="7176" max="7176" width="9.375" style="1" customWidth="1"/>
    <col min="7177" max="7177" width="9.875" style="1" customWidth="1"/>
    <col min="7178" max="7424" width="9" style="1"/>
    <col min="7425" max="7425" width="17.25" style="1" customWidth="1"/>
    <col min="7426" max="7426" width="9.75" style="1" customWidth="1"/>
    <col min="7427" max="7427" width="9.375" style="1" customWidth="1"/>
    <col min="7428" max="7428" width="7.5" style="1" customWidth="1"/>
    <col min="7429" max="7429" width="7.75" style="1" customWidth="1"/>
    <col min="7430" max="7430" width="6.625" style="1" customWidth="1"/>
    <col min="7431" max="7431" width="9.125" style="1" customWidth="1"/>
    <col min="7432" max="7432" width="9.375" style="1" customWidth="1"/>
    <col min="7433" max="7433" width="9.875" style="1" customWidth="1"/>
    <col min="7434" max="7680" width="9" style="1"/>
    <col min="7681" max="7681" width="17.25" style="1" customWidth="1"/>
    <col min="7682" max="7682" width="9.75" style="1" customWidth="1"/>
    <col min="7683" max="7683" width="9.375" style="1" customWidth="1"/>
    <col min="7684" max="7684" width="7.5" style="1" customWidth="1"/>
    <col min="7685" max="7685" width="7.75" style="1" customWidth="1"/>
    <col min="7686" max="7686" width="6.625" style="1" customWidth="1"/>
    <col min="7687" max="7687" width="9.125" style="1" customWidth="1"/>
    <col min="7688" max="7688" width="9.375" style="1" customWidth="1"/>
    <col min="7689" max="7689" width="9.875" style="1" customWidth="1"/>
    <col min="7690" max="7936" width="9" style="1"/>
    <col min="7937" max="7937" width="17.25" style="1" customWidth="1"/>
    <col min="7938" max="7938" width="9.75" style="1" customWidth="1"/>
    <col min="7939" max="7939" width="9.375" style="1" customWidth="1"/>
    <col min="7940" max="7940" width="7.5" style="1" customWidth="1"/>
    <col min="7941" max="7941" width="7.75" style="1" customWidth="1"/>
    <col min="7942" max="7942" width="6.625" style="1" customWidth="1"/>
    <col min="7943" max="7943" width="9.125" style="1" customWidth="1"/>
    <col min="7944" max="7944" width="9.375" style="1" customWidth="1"/>
    <col min="7945" max="7945" width="9.875" style="1" customWidth="1"/>
    <col min="7946" max="8192" width="9" style="1"/>
    <col min="8193" max="8193" width="17.25" style="1" customWidth="1"/>
    <col min="8194" max="8194" width="9.75" style="1" customWidth="1"/>
    <col min="8195" max="8195" width="9.375" style="1" customWidth="1"/>
    <col min="8196" max="8196" width="7.5" style="1" customWidth="1"/>
    <col min="8197" max="8197" width="7.75" style="1" customWidth="1"/>
    <col min="8198" max="8198" width="6.625" style="1" customWidth="1"/>
    <col min="8199" max="8199" width="9.125" style="1" customWidth="1"/>
    <col min="8200" max="8200" width="9.375" style="1" customWidth="1"/>
    <col min="8201" max="8201" width="9.875" style="1" customWidth="1"/>
    <col min="8202" max="8448" width="9" style="1"/>
    <col min="8449" max="8449" width="17.25" style="1" customWidth="1"/>
    <col min="8450" max="8450" width="9.75" style="1" customWidth="1"/>
    <col min="8451" max="8451" width="9.375" style="1" customWidth="1"/>
    <col min="8452" max="8452" width="7.5" style="1" customWidth="1"/>
    <col min="8453" max="8453" width="7.75" style="1" customWidth="1"/>
    <col min="8454" max="8454" width="6.625" style="1" customWidth="1"/>
    <col min="8455" max="8455" width="9.125" style="1" customWidth="1"/>
    <col min="8456" max="8456" width="9.375" style="1" customWidth="1"/>
    <col min="8457" max="8457" width="9.875" style="1" customWidth="1"/>
    <col min="8458" max="8704" width="9" style="1"/>
    <col min="8705" max="8705" width="17.25" style="1" customWidth="1"/>
    <col min="8706" max="8706" width="9.75" style="1" customWidth="1"/>
    <col min="8707" max="8707" width="9.375" style="1" customWidth="1"/>
    <col min="8708" max="8708" width="7.5" style="1" customWidth="1"/>
    <col min="8709" max="8709" width="7.75" style="1" customWidth="1"/>
    <col min="8710" max="8710" width="6.625" style="1" customWidth="1"/>
    <col min="8711" max="8711" width="9.125" style="1" customWidth="1"/>
    <col min="8712" max="8712" width="9.375" style="1" customWidth="1"/>
    <col min="8713" max="8713" width="9.875" style="1" customWidth="1"/>
    <col min="8714" max="8960" width="9" style="1"/>
    <col min="8961" max="8961" width="17.25" style="1" customWidth="1"/>
    <col min="8962" max="8962" width="9.75" style="1" customWidth="1"/>
    <col min="8963" max="8963" width="9.375" style="1" customWidth="1"/>
    <col min="8964" max="8964" width="7.5" style="1" customWidth="1"/>
    <col min="8965" max="8965" width="7.75" style="1" customWidth="1"/>
    <col min="8966" max="8966" width="6.625" style="1" customWidth="1"/>
    <col min="8967" max="8967" width="9.125" style="1" customWidth="1"/>
    <col min="8968" max="8968" width="9.375" style="1" customWidth="1"/>
    <col min="8969" max="8969" width="9.875" style="1" customWidth="1"/>
    <col min="8970" max="9216" width="9" style="1"/>
    <col min="9217" max="9217" width="17.25" style="1" customWidth="1"/>
    <col min="9218" max="9218" width="9.75" style="1" customWidth="1"/>
    <col min="9219" max="9219" width="9.375" style="1" customWidth="1"/>
    <col min="9220" max="9220" width="7.5" style="1" customWidth="1"/>
    <col min="9221" max="9221" width="7.75" style="1" customWidth="1"/>
    <col min="9222" max="9222" width="6.625" style="1" customWidth="1"/>
    <col min="9223" max="9223" width="9.125" style="1" customWidth="1"/>
    <col min="9224" max="9224" width="9.375" style="1" customWidth="1"/>
    <col min="9225" max="9225" width="9.875" style="1" customWidth="1"/>
    <col min="9226" max="9472" width="9" style="1"/>
    <col min="9473" max="9473" width="17.25" style="1" customWidth="1"/>
    <col min="9474" max="9474" width="9.75" style="1" customWidth="1"/>
    <col min="9475" max="9475" width="9.375" style="1" customWidth="1"/>
    <col min="9476" max="9476" width="7.5" style="1" customWidth="1"/>
    <col min="9477" max="9477" width="7.75" style="1" customWidth="1"/>
    <col min="9478" max="9478" width="6.625" style="1" customWidth="1"/>
    <col min="9479" max="9479" width="9.125" style="1" customWidth="1"/>
    <col min="9480" max="9480" width="9.375" style="1" customWidth="1"/>
    <col min="9481" max="9481" width="9.875" style="1" customWidth="1"/>
    <col min="9482" max="9728" width="9" style="1"/>
    <col min="9729" max="9729" width="17.25" style="1" customWidth="1"/>
    <col min="9730" max="9730" width="9.75" style="1" customWidth="1"/>
    <col min="9731" max="9731" width="9.375" style="1" customWidth="1"/>
    <col min="9732" max="9732" width="7.5" style="1" customWidth="1"/>
    <col min="9733" max="9733" width="7.75" style="1" customWidth="1"/>
    <col min="9734" max="9734" width="6.625" style="1" customWidth="1"/>
    <col min="9735" max="9735" width="9.125" style="1" customWidth="1"/>
    <col min="9736" max="9736" width="9.375" style="1" customWidth="1"/>
    <col min="9737" max="9737" width="9.875" style="1" customWidth="1"/>
    <col min="9738" max="9984" width="9" style="1"/>
    <col min="9985" max="9985" width="17.25" style="1" customWidth="1"/>
    <col min="9986" max="9986" width="9.75" style="1" customWidth="1"/>
    <col min="9987" max="9987" width="9.375" style="1" customWidth="1"/>
    <col min="9988" max="9988" width="7.5" style="1" customWidth="1"/>
    <col min="9989" max="9989" width="7.75" style="1" customWidth="1"/>
    <col min="9990" max="9990" width="6.625" style="1" customWidth="1"/>
    <col min="9991" max="9991" width="9.125" style="1" customWidth="1"/>
    <col min="9992" max="9992" width="9.375" style="1" customWidth="1"/>
    <col min="9993" max="9993" width="9.875" style="1" customWidth="1"/>
    <col min="9994" max="10240" width="9" style="1"/>
    <col min="10241" max="10241" width="17.25" style="1" customWidth="1"/>
    <col min="10242" max="10242" width="9.75" style="1" customWidth="1"/>
    <col min="10243" max="10243" width="9.375" style="1" customWidth="1"/>
    <col min="10244" max="10244" width="7.5" style="1" customWidth="1"/>
    <col min="10245" max="10245" width="7.75" style="1" customWidth="1"/>
    <col min="10246" max="10246" width="6.625" style="1" customWidth="1"/>
    <col min="10247" max="10247" width="9.125" style="1" customWidth="1"/>
    <col min="10248" max="10248" width="9.375" style="1" customWidth="1"/>
    <col min="10249" max="10249" width="9.875" style="1" customWidth="1"/>
    <col min="10250" max="10496" width="9" style="1"/>
    <col min="10497" max="10497" width="17.25" style="1" customWidth="1"/>
    <col min="10498" max="10498" width="9.75" style="1" customWidth="1"/>
    <col min="10499" max="10499" width="9.375" style="1" customWidth="1"/>
    <col min="10500" max="10500" width="7.5" style="1" customWidth="1"/>
    <col min="10501" max="10501" width="7.75" style="1" customWidth="1"/>
    <col min="10502" max="10502" width="6.625" style="1" customWidth="1"/>
    <col min="10503" max="10503" width="9.125" style="1" customWidth="1"/>
    <col min="10504" max="10504" width="9.375" style="1" customWidth="1"/>
    <col min="10505" max="10505" width="9.875" style="1" customWidth="1"/>
    <col min="10506" max="10752" width="9" style="1"/>
    <col min="10753" max="10753" width="17.25" style="1" customWidth="1"/>
    <col min="10754" max="10754" width="9.75" style="1" customWidth="1"/>
    <col min="10755" max="10755" width="9.375" style="1" customWidth="1"/>
    <col min="10756" max="10756" width="7.5" style="1" customWidth="1"/>
    <col min="10757" max="10757" width="7.75" style="1" customWidth="1"/>
    <col min="10758" max="10758" width="6.625" style="1" customWidth="1"/>
    <col min="10759" max="10759" width="9.125" style="1" customWidth="1"/>
    <col min="10760" max="10760" width="9.375" style="1" customWidth="1"/>
    <col min="10761" max="10761" width="9.875" style="1" customWidth="1"/>
    <col min="10762" max="11008" width="9" style="1"/>
    <col min="11009" max="11009" width="17.25" style="1" customWidth="1"/>
    <col min="11010" max="11010" width="9.75" style="1" customWidth="1"/>
    <col min="11011" max="11011" width="9.375" style="1" customWidth="1"/>
    <col min="11012" max="11012" width="7.5" style="1" customWidth="1"/>
    <col min="11013" max="11013" width="7.75" style="1" customWidth="1"/>
    <col min="11014" max="11014" width="6.625" style="1" customWidth="1"/>
    <col min="11015" max="11015" width="9.125" style="1" customWidth="1"/>
    <col min="11016" max="11016" width="9.375" style="1" customWidth="1"/>
    <col min="11017" max="11017" width="9.875" style="1" customWidth="1"/>
    <col min="11018" max="11264" width="9" style="1"/>
    <col min="11265" max="11265" width="17.25" style="1" customWidth="1"/>
    <col min="11266" max="11266" width="9.75" style="1" customWidth="1"/>
    <col min="11267" max="11267" width="9.375" style="1" customWidth="1"/>
    <col min="11268" max="11268" width="7.5" style="1" customWidth="1"/>
    <col min="11269" max="11269" width="7.75" style="1" customWidth="1"/>
    <col min="11270" max="11270" width="6.625" style="1" customWidth="1"/>
    <col min="11271" max="11271" width="9.125" style="1" customWidth="1"/>
    <col min="11272" max="11272" width="9.375" style="1" customWidth="1"/>
    <col min="11273" max="11273" width="9.875" style="1" customWidth="1"/>
    <col min="11274" max="11520" width="9" style="1"/>
    <col min="11521" max="11521" width="17.25" style="1" customWidth="1"/>
    <col min="11522" max="11522" width="9.75" style="1" customWidth="1"/>
    <col min="11523" max="11523" width="9.375" style="1" customWidth="1"/>
    <col min="11524" max="11524" width="7.5" style="1" customWidth="1"/>
    <col min="11525" max="11525" width="7.75" style="1" customWidth="1"/>
    <col min="11526" max="11526" width="6.625" style="1" customWidth="1"/>
    <col min="11527" max="11527" width="9.125" style="1" customWidth="1"/>
    <col min="11528" max="11528" width="9.375" style="1" customWidth="1"/>
    <col min="11529" max="11529" width="9.875" style="1" customWidth="1"/>
    <col min="11530" max="11776" width="9" style="1"/>
    <col min="11777" max="11777" width="17.25" style="1" customWidth="1"/>
    <col min="11778" max="11778" width="9.75" style="1" customWidth="1"/>
    <col min="11779" max="11779" width="9.375" style="1" customWidth="1"/>
    <col min="11780" max="11780" width="7.5" style="1" customWidth="1"/>
    <col min="11781" max="11781" width="7.75" style="1" customWidth="1"/>
    <col min="11782" max="11782" width="6.625" style="1" customWidth="1"/>
    <col min="11783" max="11783" width="9.125" style="1" customWidth="1"/>
    <col min="11784" max="11784" width="9.375" style="1" customWidth="1"/>
    <col min="11785" max="11785" width="9.875" style="1" customWidth="1"/>
    <col min="11786" max="12032" width="9" style="1"/>
    <col min="12033" max="12033" width="17.25" style="1" customWidth="1"/>
    <col min="12034" max="12034" width="9.75" style="1" customWidth="1"/>
    <col min="12035" max="12035" width="9.375" style="1" customWidth="1"/>
    <col min="12036" max="12036" width="7.5" style="1" customWidth="1"/>
    <col min="12037" max="12037" width="7.75" style="1" customWidth="1"/>
    <col min="12038" max="12038" width="6.625" style="1" customWidth="1"/>
    <col min="12039" max="12039" width="9.125" style="1" customWidth="1"/>
    <col min="12040" max="12040" width="9.375" style="1" customWidth="1"/>
    <col min="12041" max="12041" width="9.875" style="1" customWidth="1"/>
    <col min="12042" max="12288" width="9" style="1"/>
    <col min="12289" max="12289" width="17.25" style="1" customWidth="1"/>
    <col min="12290" max="12290" width="9.75" style="1" customWidth="1"/>
    <col min="12291" max="12291" width="9.375" style="1" customWidth="1"/>
    <col min="12292" max="12292" width="7.5" style="1" customWidth="1"/>
    <col min="12293" max="12293" width="7.75" style="1" customWidth="1"/>
    <col min="12294" max="12294" width="6.625" style="1" customWidth="1"/>
    <col min="12295" max="12295" width="9.125" style="1" customWidth="1"/>
    <col min="12296" max="12296" width="9.375" style="1" customWidth="1"/>
    <col min="12297" max="12297" width="9.875" style="1" customWidth="1"/>
    <col min="12298" max="12544" width="9" style="1"/>
    <col min="12545" max="12545" width="17.25" style="1" customWidth="1"/>
    <col min="12546" max="12546" width="9.75" style="1" customWidth="1"/>
    <col min="12547" max="12547" width="9.375" style="1" customWidth="1"/>
    <col min="12548" max="12548" width="7.5" style="1" customWidth="1"/>
    <col min="12549" max="12549" width="7.75" style="1" customWidth="1"/>
    <col min="12550" max="12550" width="6.625" style="1" customWidth="1"/>
    <col min="12551" max="12551" width="9.125" style="1" customWidth="1"/>
    <col min="12552" max="12552" width="9.375" style="1" customWidth="1"/>
    <col min="12553" max="12553" width="9.875" style="1" customWidth="1"/>
    <col min="12554" max="12800" width="9" style="1"/>
    <col min="12801" max="12801" width="17.25" style="1" customWidth="1"/>
    <col min="12802" max="12802" width="9.75" style="1" customWidth="1"/>
    <col min="12803" max="12803" width="9.375" style="1" customWidth="1"/>
    <col min="12804" max="12804" width="7.5" style="1" customWidth="1"/>
    <col min="12805" max="12805" width="7.75" style="1" customWidth="1"/>
    <col min="12806" max="12806" width="6.625" style="1" customWidth="1"/>
    <col min="12807" max="12807" width="9.125" style="1" customWidth="1"/>
    <col min="12808" max="12808" width="9.375" style="1" customWidth="1"/>
    <col min="12809" max="12809" width="9.875" style="1" customWidth="1"/>
    <col min="12810" max="13056" width="9" style="1"/>
    <col min="13057" max="13057" width="17.25" style="1" customWidth="1"/>
    <col min="13058" max="13058" width="9.75" style="1" customWidth="1"/>
    <col min="13059" max="13059" width="9.375" style="1" customWidth="1"/>
    <col min="13060" max="13060" width="7.5" style="1" customWidth="1"/>
    <col min="13061" max="13061" width="7.75" style="1" customWidth="1"/>
    <col min="13062" max="13062" width="6.625" style="1" customWidth="1"/>
    <col min="13063" max="13063" width="9.125" style="1" customWidth="1"/>
    <col min="13064" max="13064" width="9.375" style="1" customWidth="1"/>
    <col min="13065" max="13065" width="9.875" style="1" customWidth="1"/>
    <col min="13066" max="13312" width="9" style="1"/>
    <col min="13313" max="13313" width="17.25" style="1" customWidth="1"/>
    <col min="13314" max="13314" width="9.75" style="1" customWidth="1"/>
    <col min="13315" max="13315" width="9.375" style="1" customWidth="1"/>
    <col min="13316" max="13316" width="7.5" style="1" customWidth="1"/>
    <col min="13317" max="13317" width="7.75" style="1" customWidth="1"/>
    <col min="13318" max="13318" width="6.625" style="1" customWidth="1"/>
    <col min="13319" max="13319" width="9.125" style="1" customWidth="1"/>
    <col min="13320" max="13320" width="9.375" style="1" customWidth="1"/>
    <col min="13321" max="13321" width="9.875" style="1" customWidth="1"/>
    <col min="13322" max="13568" width="9" style="1"/>
    <col min="13569" max="13569" width="17.25" style="1" customWidth="1"/>
    <col min="13570" max="13570" width="9.75" style="1" customWidth="1"/>
    <col min="13571" max="13571" width="9.375" style="1" customWidth="1"/>
    <col min="13572" max="13572" width="7.5" style="1" customWidth="1"/>
    <col min="13573" max="13573" width="7.75" style="1" customWidth="1"/>
    <col min="13574" max="13574" width="6.625" style="1" customWidth="1"/>
    <col min="13575" max="13575" width="9.125" style="1" customWidth="1"/>
    <col min="13576" max="13576" width="9.375" style="1" customWidth="1"/>
    <col min="13577" max="13577" width="9.875" style="1" customWidth="1"/>
    <col min="13578" max="13824" width="9" style="1"/>
    <col min="13825" max="13825" width="17.25" style="1" customWidth="1"/>
    <col min="13826" max="13826" width="9.75" style="1" customWidth="1"/>
    <col min="13827" max="13827" width="9.375" style="1" customWidth="1"/>
    <col min="13828" max="13828" width="7.5" style="1" customWidth="1"/>
    <col min="13829" max="13829" width="7.75" style="1" customWidth="1"/>
    <col min="13830" max="13830" width="6.625" style="1" customWidth="1"/>
    <col min="13831" max="13831" width="9.125" style="1" customWidth="1"/>
    <col min="13832" max="13832" width="9.375" style="1" customWidth="1"/>
    <col min="13833" max="13833" width="9.875" style="1" customWidth="1"/>
    <col min="13834" max="14080" width="9" style="1"/>
    <col min="14081" max="14081" width="17.25" style="1" customWidth="1"/>
    <col min="14082" max="14082" width="9.75" style="1" customWidth="1"/>
    <col min="14083" max="14083" width="9.375" style="1" customWidth="1"/>
    <col min="14084" max="14084" width="7.5" style="1" customWidth="1"/>
    <col min="14085" max="14085" width="7.75" style="1" customWidth="1"/>
    <col min="14086" max="14086" width="6.625" style="1" customWidth="1"/>
    <col min="14087" max="14087" width="9.125" style="1" customWidth="1"/>
    <col min="14088" max="14088" width="9.375" style="1" customWidth="1"/>
    <col min="14089" max="14089" width="9.875" style="1" customWidth="1"/>
    <col min="14090" max="14336" width="9" style="1"/>
    <col min="14337" max="14337" width="17.25" style="1" customWidth="1"/>
    <col min="14338" max="14338" width="9.75" style="1" customWidth="1"/>
    <col min="14339" max="14339" width="9.375" style="1" customWidth="1"/>
    <col min="14340" max="14340" width="7.5" style="1" customWidth="1"/>
    <col min="14341" max="14341" width="7.75" style="1" customWidth="1"/>
    <col min="14342" max="14342" width="6.625" style="1" customWidth="1"/>
    <col min="14343" max="14343" width="9.125" style="1" customWidth="1"/>
    <col min="14344" max="14344" width="9.375" style="1" customWidth="1"/>
    <col min="14345" max="14345" width="9.875" style="1" customWidth="1"/>
    <col min="14346" max="14592" width="9" style="1"/>
    <col min="14593" max="14593" width="17.25" style="1" customWidth="1"/>
    <col min="14594" max="14594" width="9.75" style="1" customWidth="1"/>
    <col min="14595" max="14595" width="9.375" style="1" customWidth="1"/>
    <col min="14596" max="14596" width="7.5" style="1" customWidth="1"/>
    <col min="14597" max="14597" width="7.75" style="1" customWidth="1"/>
    <col min="14598" max="14598" width="6.625" style="1" customWidth="1"/>
    <col min="14599" max="14599" width="9.125" style="1" customWidth="1"/>
    <col min="14600" max="14600" width="9.375" style="1" customWidth="1"/>
    <col min="14601" max="14601" width="9.875" style="1" customWidth="1"/>
    <col min="14602" max="14848" width="9" style="1"/>
    <col min="14849" max="14849" width="17.25" style="1" customWidth="1"/>
    <col min="14850" max="14850" width="9.75" style="1" customWidth="1"/>
    <col min="14851" max="14851" width="9.375" style="1" customWidth="1"/>
    <col min="14852" max="14852" width="7.5" style="1" customWidth="1"/>
    <col min="14853" max="14853" width="7.75" style="1" customWidth="1"/>
    <col min="14854" max="14854" width="6.625" style="1" customWidth="1"/>
    <col min="14855" max="14855" width="9.125" style="1" customWidth="1"/>
    <col min="14856" max="14856" width="9.375" style="1" customWidth="1"/>
    <col min="14857" max="14857" width="9.875" style="1" customWidth="1"/>
    <col min="14858" max="15104" width="9" style="1"/>
    <col min="15105" max="15105" width="17.25" style="1" customWidth="1"/>
    <col min="15106" max="15106" width="9.75" style="1" customWidth="1"/>
    <col min="15107" max="15107" width="9.375" style="1" customWidth="1"/>
    <col min="15108" max="15108" width="7.5" style="1" customWidth="1"/>
    <col min="15109" max="15109" width="7.75" style="1" customWidth="1"/>
    <col min="15110" max="15110" width="6.625" style="1" customWidth="1"/>
    <col min="15111" max="15111" width="9.125" style="1" customWidth="1"/>
    <col min="15112" max="15112" width="9.375" style="1" customWidth="1"/>
    <col min="15113" max="15113" width="9.875" style="1" customWidth="1"/>
    <col min="15114" max="15360" width="9" style="1"/>
    <col min="15361" max="15361" width="17.25" style="1" customWidth="1"/>
    <col min="15362" max="15362" width="9.75" style="1" customWidth="1"/>
    <col min="15363" max="15363" width="9.375" style="1" customWidth="1"/>
    <col min="15364" max="15364" width="7.5" style="1" customWidth="1"/>
    <col min="15365" max="15365" width="7.75" style="1" customWidth="1"/>
    <col min="15366" max="15366" width="6.625" style="1" customWidth="1"/>
    <col min="15367" max="15367" width="9.125" style="1" customWidth="1"/>
    <col min="15368" max="15368" width="9.375" style="1" customWidth="1"/>
    <col min="15369" max="15369" width="9.875" style="1" customWidth="1"/>
    <col min="15370" max="15616" width="9" style="1"/>
    <col min="15617" max="15617" width="17.25" style="1" customWidth="1"/>
    <col min="15618" max="15618" width="9.75" style="1" customWidth="1"/>
    <col min="15619" max="15619" width="9.375" style="1" customWidth="1"/>
    <col min="15620" max="15620" width="7.5" style="1" customWidth="1"/>
    <col min="15621" max="15621" width="7.75" style="1" customWidth="1"/>
    <col min="15622" max="15622" width="6.625" style="1" customWidth="1"/>
    <col min="15623" max="15623" width="9.125" style="1" customWidth="1"/>
    <col min="15624" max="15624" width="9.375" style="1" customWidth="1"/>
    <col min="15625" max="15625" width="9.875" style="1" customWidth="1"/>
    <col min="15626" max="15872" width="9" style="1"/>
    <col min="15873" max="15873" width="17.25" style="1" customWidth="1"/>
    <col min="15874" max="15874" width="9.75" style="1" customWidth="1"/>
    <col min="15875" max="15875" width="9.375" style="1" customWidth="1"/>
    <col min="15876" max="15876" width="7.5" style="1" customWidth="1"/>
    <col min="15877" max="15877" width="7.75" style="1" customWidth="1"/>
    <col min="15878" max="15878" width="6.625" style="1" customWidth="1"/>
    <col min="15879" max="15879" width="9.125" style="1" customWidth="1"/>
    <col min="15880" max="15880" width="9.375" style="1" customWidth="1"/>
    <col min="15881" max="15881" width="9.875" style="1" customWidth="1"/>
    <col min="15882" max="16128" width="9" style="1"/>
    <col min="16129" max="16129" width="17.25" style="1" customWidth="1"/>
    <col min="16130" max="16130" width="9.75" style="1" customWidth="1"/>
    <col min="16131" max="16131" width="9.375" style="1" customWidth="1"/>
    <col min="16132" max="16132" width="7.5" style="1" customWidth="1"/>
    <col min="16133" max="16133" width="7.75" style="1" customWidth="1"/>
    <col min="16134" max="16134" width="6.625" style="1" customWidth="1"/>
    <col min="16135" max="16135" width="9.125" style="1" customWidth="1"/>
    <col min="16136" max="16136" width="9.375" style="1" customWidth="1"/>
    <col min="16137" max="16137" width="9.875" style="1" customWidth="1"/>
    <col min="16138" max="16384" width="9" style="1"/>
  </cols>
  <sheetData>
    <row r="1" spans="1:8" ht="15.75" x14ac:dyDescent="0.15">
      <c r="A1" s="85" t="s">
        <v>0</v>
      </c>
      <c r="B1" s="84" t="s">
        <v>1</v>
      </c>
      <c r="C1" s="84" t="s">
        <v>2</v>
      </c>
      <c r="D1" s="84" t="s">
        <v>3</v>
      </c>
      <c r="E1" s="84" t="s">
        <v>4</v>
      </c>
      <c r="G1" s="81" t="s">
        <v>5</v>
      </c>
      <c r="H1" s="81" t="s">
        <v>6</v>
      </c>
    </row>
    <row r="2" spans="1:8" x14ac:dyDescent="0.15">
      <c r="A2" s="83">
        <v>1</v>
      </c>
      <c r="B2" s="74">
        <v>2786.1894956517217</v>
      </c>
      <c r="C2" s="74">
        <f t="shared" ref="C2:C26" si="0">A2</f>
        <v>1</v>
      </c>
      <c r="D2" s="74">
        <f t="shared" ref="D2:D26" si="1">C2^2</f>
        <v>1</v>
      </c>
      <c r="E2" s="74">
        <f t="shared" ref="E2:E26" si="2">C2^3</f>
        <v>1</v>
      </c>
      <c r="G2" s="81" t="s">
        <v>7</v>
      </c>
      <c r="H2" s="81">
        <f>B46</f>
        <v>1571.1965686767617</v>
      </c>
    </row>
    <row r="3" spans="1:8" x14ac:dyDescent="0.15">
      <c r="A3" s="78">
        <v>2</v>
      </c>
      <c r="B3" s="77">
        <v>2548.5274986581512</v>
      </c>
      <c r="C3" s="74">
        <f t="shared" si="0"/>
        <v>2</v>
      </c>
      <c r="D3" s="74">
        <f t="shared" si="1"/>
        <v>4</v>
      </c>
      <c r="E3" s="74">
        <f t="shared" si="2"/>
        <v>8</v>
      </c>
      <c r="G3" s="81" t="s">
        <v>8</v>
      </c>
      <c r="H3" s="81">
        <f>B47</f>
        <v>870.64816876116663</v>
      </c>
    </row>
    <row r="4" spans="1:8" x14ac:dyDescent="0.15">
      <c r="A4" s="78">
        <v>3</v>
      </c>
      <c r="B4" s="77">
        <v>2638.1399988487365</v>
      </c>
      <c r="C4" s="74">
        <f t="shared" si="0"/>
        <v>3</v>
      </c>
      <c r="D4" s="74">
        <f t="shared" si="1"/>
        <v>9</v>
      </c>
      <c r="E4" s="74">
        <f t="shared" si="2"/>
        <v>27</v>
      </c>
      <c r="G4" s="81" t="s">
        <v>9</v>
      </c>
      <c r="H4" s="81">
        <f>B48</f>
        <v>-88.090958891413379</v>
      </c>
    </row>
    <row r="5" spans="1:8" x14ac:dyDescent="0.15">
      <c r="A5" s="78">
        <v>4</v>
      </c>
      <c r="B5" s="77">
        <v>3751.5724914484467</v>
      </c>
      <c r="C5" s="74">
        <f t="shared" si="0"/>
        <v>4</v>
      </c>
      <c r="D5" s="74">
        <f t="shared" si="1"/>
        <v>16</v>
      </c>
      <c r="E5" s="74">
        <f t="shared" si="2"/>
        <v>64</v>
      </c>
      <c r="G5" s="81" t="s">
        <v>10</v>
      </c>
      <c r="H5" s="81">
        <f>B49</f>
        <v>3.1792782341506429</v>
      </c>
    </row>
    <row r="6" spans="1:8" ht="15.75" x14ac:dyDescent="0.15">
      <c r="A6" s="78">
        <v>5</v>
      </c>
      <c r="B6" s="77">
        <v>4560.0044943125922</v>
      </c>
      <c r="C6" s="74">
        <f t="shared" si="0"/>
        <v>5</v>
      </c>
      <c r="D6" s="74">
        <f t="shared" si="1"/>
        <v>25</v>
      </c>
      <c r="E6" s="74">
        <f t="shared" si="2"/>
        <v>125</v>
      </c>
      <c r="G6" s="81" t="s">
        <v>11</v>
      </c>
      <c r="H6" s="81">
        <f>B34</f>
        <v>0.94502936479627608</v>
      </c>
    </row>
    <row r="7" spans="1:8" x14ac:dyDescent="0.15">
      <c r="A7" s="78">
        <v>6</v>
      </c>
      <c r="B7" s="77">
        <v>4523.9629965431996</v>
      </c>
      <c r="C7" s="74">
        <f t="shared" si="0"/>
        <v>6</v>
      </c>
      <c r="D7" s="74">
        <f t="shared" si="1"/>
        <v>36</v>
      </c>
      <c r="E7" s="74">
        <f t="shared" si="2"/>
        <v>216</v>
      </c>
      <c r="G7" s="82" t="s">
        <v>12</v>
      </c>
      <c r="H7" s="81">
        <v>25</v>
      </c>
    </row>
    <row r="8" spans="1:8" ht="27" x14ac:dyDescent="0.15">
      <c r="A8" s="78">
        <v>7</v>
      </c>
      <c r="B8" s="77">
        <v>6125.8069930484899</v>
      </c>
      <c r="C8" s="74">
        <f t="shared" si="0"/>
        <v>7</v>
      </c>
      <c r="D8" s="74">
        <f t="shared" si="1"/>
        <v>49</v>
      </c>
      <c r="E8" s="74">
        <f t="shared" si="2"/>
        <v>343</v>
      </c>
      <c r="G8" s="80" t="s">
        <v>13</v>
      </c>
      <c r="H8" s="79">
        <f>H2+H3*H7+H4*H7^2+H5*H7^3</f>
        <v>17956.773889176358</v>
      </c>
    </row>
    <row r="9" spans="1:8" ht="27" x14ac:dyDescent="0.15">
      <c r="A9" s="78">
        <v>8</v>
      </c>
      <c r="B9" s="77">
        <v>3848.3634942942858</v>
      </c>
      <c r="C9" s="74">
        <f t="shared" si="0"/>
        <v>8</v>
      </c>
      <c r="D9" s="74">
        <f t="shared" si="1"/>
        <v>64</v>
      </c>
      <c r="E9" s="74">
        <f t="shared" si="2"/>
        <v>512</v>
      </c>
      <c r="G9" s="80" t="s">
        <v>14</v>
      </c>
      <c r="H9" s="79">
        <f>H2+H3*C26+H4*D26+H5*E26</f>
        <v>17956.773889176358</v>
      </c>
    </row>
    <row r="10" spans="1:8" x14ac:dyDescent="0.15">
      <c r="A10" s="78">
        <v>9</v>
      </c>
      <c r="B10" s="77">
        <v>3854.721996988952</v>
      </c>
      <c r="C10" s="74">
        <f t="shared" si="0"/>
        <v>9</v>
      </c>
      <c r="D10" s="74">
        <f t="shared" si="1"/>
        <v>81</v>
      </c>
      <c r="E10" s="74">
        <f t="shared" si="2"/>
        <v>729</v>
      </c>
    </row>
    <row r="11" spans="1:8" hidden="1" x14ac:dyDescent="0.15">
      <c r="A11" s="78">
        <v>10</v>
      </c>
      <c r="B11" s="77">
        <v>5303.2952426935881</v>
      </c>
      <c r="C11" s="74">
        <f t="shared" si="0"/>
        <v>10</v>
      </c>
      <c r="D11" s="74">
        <f t="shared" si="1"/>
        <v>100</v>
      </c>
      <c r="E11" s="74">
        <f t="shared" si="2"/>
        <v>1000</v>
      </c>
    </row>
    <row r="12" spans="1:8" hidden="1" x14ac:dyDescent="0.15">
      <c r="A12" s="78">
        <v>11</v>
      </c>
      <c r="B12" s="77">
        <v>5378.1289927985899</v>
      </c>
      <c r="C12" s="74">
        <f t="shared" si="0"/>
        <v>11</v>
      </c>
      <c r="D12" s="74">
        <f t="shared" si="1"/>
        <v>121</v>
      </c>
      <c r="E12" s="74">
        <f t="shared" si="2"/>
        <v>1331</v>
      </c>
    </row>
    <row r="13" spans="1:8" hidden="1" x14ac:dyDescent="0.15">
      <c r="A13" s="78">
        <v>12</v>
      </c>
      <c r="B13" s="77">
        <v>3636.2802448423208</v>
      </c>
      <c r="C13" s="74">
        <f t="shared" si="0"/>
        <v>12</v>
      </c>
      <c r="D13" s="74">
        <f t="shared" si="1"/>
        <v>144</v>
      </c>
      <c r="E13" s="74">
        <f t="shared" si="2"/>
        <v>1728</v>
      </c>
    </row>
    <row r="14" spans="1:8" hidden="1" x14ac:dyDescent="0.15">
      <c r="A14" s="78">
        <v>13</v>
      </c>
      <c r="B14" s="77">
        <v>5102.0857452724977</v>
      </c>
      <c r="C14" s="74">
        <f t="shared" si="0"/>
        <v>13</v>
      </c>
      <c r="D14" s="74">
        <f t="shared" si="1"/>
        <v>169</v>
      </c>
      <c r="E14" s="74">
        <f t="shared" si="2"/>
        <v>2197</v>
      </c>
    </row>
    <row r="15" spans="1:8" hidden="1" x14ac:dyDescent="0.15">
      <c r="A15" s="78">
        <v>14</v>
      </c>
      <c r="B15" s="77">
        <v>4728.7669948245921</v>
      </c>
      <c r="C15" s="74">
        <f t="shared" si="0"/>
        <v>14</v>
      </c>
      <c r="D15" s="74">
        <f t="shared" si="1"/>
        <v>196</v>
      </c>
      <c r="E15" s="74">
        <f t="shared" si="2"/>
        <v>2744</v>
      </c>
    </row>
    <row r="16" spans="1:8" hidden="1" x14ac:dyDescent="0.15">
      <c r="A16" s="78">
        <v>15</v>
      </c>
      <c r="B16" s="77">
        <v>5562.9242456566535</v>
      </c>
      <c r="C16" s="74">
        <f t="shared" si="0"/>
        <v>15</v>
      </c>
      <c r="D16" s="74">
        <f t="shared" si="1"/>
        <v>225</v>
      </c>
      <c r="E16" s="74">
        <f t="shared" si="2"/>
        <v>3375</v>
      </c>
    </row>
    <row r="17" spans="1:5" hidden="1" x14ac:dyDescent="0.15">
      <c r="A17" s="78">
        <v>16</v>
      </c>
      <c r="B17" s="77">
        <v>6674.9225951800236</v>
      </c>
      <c r="C17" s="74">
        <f t="shared" si="0"/>
        <v>16</v>
      </c>
      <c r="D17" s="74">
        <f t="shared" si="1"/>
        <v>256</v>
      </c>
      <c r="E17" s="74">
        <f t="shared" si="2"/>
        <v>4096</v>
      </c>
    </row>
    <row r="18" spans="1:5" hidden="1" x14ac:dyDescent="0.15">
      <c r="A18" s="78">
        <v>17</v>
      </c>
      <c r="B18" s="77">
        <v>4353.380896724927</v>
      </c>
      <c r="C18" s="74">
        <f t="shared" si="0"/>
        <v>17</v>
      </c>
      <c r="D18" s="74">
        <f t="shared" si="1"/>
        <v>289</v>
      </c>
      <c r="E18" s="74">
        <f t="shared" si="2"/>
        <v>4913</v>
      </c>
    </row>
    <row r="19" spans="1:5" hidden="1" x14ac:dyDescent="0.15">
      <c r="A19" s="78">
        <v>18</v>
      </c>
      <c r="B19" s="77">
        <v>7139.8428446732896</v>
      </c>
      <c r="C19" s="74">
        <f t="shared" si="0"/>
        <v>18</v>
      </c>
      <c r="D19" s="74">
        <f t="shared" si="1"/>
        <v>324</v>
      </c>
      <c r="E19" s="74">
        <f t="shared" si="2"/>
        <v>5832</v>
      </c>
    </row>
    <row r="20" spans="1:5" hidden="1" x14ac:dyDescent="0.15">
      <c r="A20" s="78">
        <v>19</v>
      </c>
      <c r="B20" s="77">
        <v>9422.5310382874923</v>
      </c>
      <c r="C20" s="74">
        <f t="shared" si="0"/>
        <v>19</v>
      </c>
      <c r="D20" s="74">
        <f t="shared" si="1"/>
        <v>361</v>
      </c>
      <c r="E20" s="74">
        <f t="shared" si="2"/>
        <v>6859</v>
      </c>
    </row>
    <row r="21" spans="1:5" hidden="1" x14ac:dyDescent="0.15">
      <c r="A21" s="78">
        <v>20</v>
      </c>
      <c r="B21" s="77">
        <v>9941.5287455868911</v>
      </c>
      <c r="C21" s="74">
        <f t="shared" si="0"/>
        <v>20</v>
      </c>
      <c r="D21" s="74">
        <f t="shared" si="1"/>
        <v>400</v>
      </c>
      <c r="E21" s="74">
        <f t="shared" si="2"/>
        <v>8000</v>
      </c>
    </row>
    <row r="22" spans="1:5" hidden="1" x14ac:dyDescent="0.15">
      <c r="A22" s="78">
        <v>21</v>
      </c>
      <c r="B22" s="77">
        <v>10490.165493767225</v>
      </c>
      <c r="C22" s="74">
        <f t="shared" si="0"/>
        <v>21</v>
      </c>
      <c r="D22" s="74">
        <f t="shared" si="1"/>
        <v>441</v>
      </c>
      <c r="E22" s="74">
        <f t="shared" si="2"/>
        <v>9261</v>
      </c>
    </row>
    <row r="23" spans="1:5" hidden="1" x14ac:dyDescent="0.15">
      <c r="A23" s="78">
        <v>22</v>
      </c>
      <c r="B23" s="77">
        <v>12379.868242121951</v>
      </c>
      <c r="C23" s="74">
        <f t="shared" si="0"/>
        <v>22</v>
      </c>
      <c r="D23" s="74">
        <f t="shared" si="1"/>
        <v>484</v>
      </c>
      <c r="E23" s="74">
        <f t="shared" si="2"/>
        <v>10648</v>
      </c>
    </row>
    <row r="24" spans="1:5" x14ac:dyDescent="0.15">
      <c r="A24" s="78">
        <v>23</v>
      </c>
      <c r="B24" s="77">
        <v>13658.1</v>
      </c>
      <c r="C24" s="74">
        <f t="shared" si="0"/>
        <v>23</v>
      </c>
      <c r="D24" s="74">
        <f t="shared" si="1"/>
        <v>529</v>
      </c>
      <c r="E24" s="74">
        <f t="shared" si="2"/>
        <v>12167</v>
      </c>
    </row>
    <row r="25" spans="1:5" x14ac:dyDescent="0.15">
      <c r="A25" s="75">
        <v>24</v>
      </c>
      <c r="B25" s="76">
        <v>14983.4</v>
      </c>
      <c r="C25" s="74">
        <f t="shared" si="0"/>
        <v>24</v>
      </c>
      <c r="D25" s="74">
        <f t="shared" si="1"/>
        <v>576</v>
      </c>
      <c r="E25" s="74">
        <f t="shared" si="2"/>
        <v>13824</v>
      </c>
    </row>
    <row r="26" spans="1:5" x14ac:dyDescent="0.15">
      <c r="A26" s="75">
        <v>25</v>
      </c>
      <c r="C26" s="74">
        <f t="shared" si="0"/>
        <v>25</v>
      </c>
      <c r="D26" s="74">
        <f t="shared" si="1"/>
        <v>625</v>
      </c>
      <c r="E26" s="74">
        <f t="shared" si="2"/>
        <v>15625</v>
      </c>
    </row>
    <row r="27" spans="1:5" customFormat="1" x14ac:dyDescent="0.15"/>
    <row r="28" spans="1:5" customFormat="1" x14ac:dyDescent="0.15"/>
    <row r="29" spans="1:5" customFormat="1" x14ac:dyDescent="0.15"/>
    <row r="30" spans="1:5" customFormat="1" x14ac:dyDescent="0.15">
      <c r="A30" t="s">
        <v>112</v>
      </c>
    </row>
    <row r="31" spans="1:5" customFormat="1" ht="14.25" thickBot="1" x14ac:dyDescent="0.2"/>
    <row r="32" spans="1:5" customFormat="1" x14ac:dyDescent="0.15">
      <c r="A32" s="73" t="s">
        <v>111</v>
      </c>
      <c r="B32" s="73"/>
    </row>
    <row r="33" spans="1:9" customFormat="1" x14ac:dyDescent="0.15">
      <c r="A33" t="s">
        <v>110</v>
      </c>
      <c r="B33">
        <v>0.97212620826530338</v>
      </c>
    </row>
    <row r="34" spans="1:9" customFormat="1" x14ac:dyDescent="0.15">
      <c r="A34" t="s">
        <v>109</v>
      </c>
      <c r="B34">
        <v>0.94502936479627608</v>
      </c>
    </row>
    <row r="35" spans="1:9" customFormat="1" x14ac:dyDescent="0.15">
      <c r="A35" t="s">
        <v>108</v>
      </c>
      <c r="B35">
        <v>0.9367837695157174</v>
      </c>
    </row>
    <row r="36" spans="1:9" customFormat="1" x14ac:dyDescent="0.15">
      <c r="A36" t="s">
        <v>15</v>
      </c>
      <c r="B36">
        <v>891.90181277628835</v>
      </c>
    </row>
    <row r="37" spans="1:9" customFormat="1" ht="14.25" thickBot="1" x14ac:dyDescent="0.2">
      <c r="A37" s="71" t="s">
        <v>107</v>
      </c>
      <c r="B37" s="71">
        <v>24</v>
      </c>
    </row>
    <row r="38" spans="1:9" customFormat="1" x14ac:dyDescent="0.15"/>
    <row r="39" spans="1:9" customFormat="1" ht="14.25" thickBot="1" x14ac:dyDescent="0.2">
      <c r="A39" t="s">
        <v>106</v>
      </c>
    </row>
    <row r="40" spans="1:9" customFormat="1" x14ac:dyDescent="0.15">
      <c r="A40" s="72"/>
      <c r="B40" s="72" t="s">
        <v>105</v>
      </c>
      <c r="C40" s="72" t="s">
        <v>104</v>
      </c>
      <c r="D40" s="72" t="s">
        <v>103</v>
      </c>
      <c r="E40" s="72" t="s">
        <v>102</v>
      </c>
      <c r="F40" s="72" t="s">
        <v>101</v>
      </c>
    </row>
    <row r="41" spans="1:9" x14ac:dyDescent="0.15">
      <c r="A41" t="s">
        <v>100</v>
      </c>
      <c r="B41">
        <v>3</v>
      </c>
      <c r="C41">
        <v>273513418.14245105</v>
      </c>
      <c r="D41">
        <v>91171139.380817011</v>
      </c>
      <c r="E41">
        <v>114.61020492049393</v>
      </c>
      <c r="F41">
        <v>9.0864061208228733E-13</v>
      </c>
      <c r="G41"/>
      <c r="H41"/>
      <c r="I41"/>
    </row>
    <row r="42" spans="1:9" x14ac:dyDescent="0.15">
      <c r="A42" t="s">
        <v>99</v>
      </c>
      <c r="B42">
        <v>20</v>
      </c>
      <c r="C42">
        <v>15909776.872672588</v>
      </c>
      <c r="D42">
        <v>795488.84363362938</v>
      </c>
      <c r="E42"/>
      <c r="F42"/>
      <c r="G42"/>
      <c r="H42"/>
      <c r="I42"/>
    </row>
    <row r="43" spans="1:9" ht="14.25" thickBot="1" x14ac:dyDescent="0.2">
      <c r="A43" s="71" t="s">
        <v>98</v>
      </c>
      <c r="B43" s="71">
        <v>23</v>
      </c>
      <c r="C43" s="71">
        <v>289423195.01512361</v>
      </c>
      <c r="D43" s="71"/>
      <c r="E43" s="71"/>
      <c r="F43" s="71"/>
      <c r="G43"/>
      <c r="H43"/>
      <c r="I43"/>
    </row>
    <row r="44" spans="1:9" ht="14.25" thickBot="1" x14ac:dyDescent="0.2">
      <c r="A44"/>
      <c r="B44"/>
      <c r="C44"/>
      <c r="D44"/>
      <c r="E44"/>
      <c r="F44"/>
      <c r="G44"/>
      <c r="H44"/>
      <c r="I44"/>
    </row>
    <row r="45" spans="1:9" x14ac:dyDescent="0.15">
      <c r="A45" s="72"/>
      <c r="B45" s="72" t="s">
        <v>16</v>
      </c>
      <c r="C45" s="72" t="s">
        <v>15</v>
      </c>
      <c r="D45" s="72" t="s">
        <v>17</v>
      </c>
      <c r="E45" s="72" t="s">
        <v>18</v>
      </c>
      <c r="F45" s="72" t="s">
        <v>19</v>
      </c>
      <c r="G45" s="72" t="s">
        <v>20</v>
      </c>
      <c r="H45" s="72" t="s">
        <v>21</v>
      </c>
      <c r="I45" s="72" t="s">
        <v>22</v>
      </c>
    </row>
    <row r="46" spans="1:9" x14ac:dyDescent="0.15">
      <c r="A46" t="s">
        <v>23</v>
      </c>
      <c r="B46">
        <v>1571.1965686767617</v>
      </c>
      <c r="C46">
        <v>858.67379550289195</v>
      </c>
      <c r="D46">
        <v>1.8297944771408481</v>
      </c>
      <c r="E46">
        <v>8.2228140036888095E-2</v>
      </c>
      <c r="F46">
        <v>-219.965581867315</v>
      </c>
      <c r="G46">
        <v>3362.3587192208383</v>
      </c>
      <c r="H46">
        <v>-219.965581867315</v>
      </c>
      <c r="I46">
        <v>3362.3587192208383</v>
      </c>
    </row>
    <row r="47" spans="1:9" x14ac:dyDescent="0.15">
      <c r="A47" t="s">
        <v>97</v>
      </c>
      <c r="B47">
        <v>870.64816876116663</v>
      </c>
      <c r="C47">
        <v>291.40386450526427</v>
      </c>
      <c r="D47">
        <v>2.9877715254028083</v>
      </c>
      <c r="E47">
        <v>7.2732774755322688E-3</v>
      </c>
      <c r="F47">
        <v>262.79035901117061</v>
      </c>
      <c r="G47">
        <v>1478.5059785111625</v>
      </c>
      <c r="H47">
        <v>262.79035901117061</v>
      </c>
      <c r="I47">
        <v>1478.5059785111625</v>
      </c>
    </row>
    <row r="48" spans="1:9" x14ac:dyDescent="0.15">
      <c r="A48" t="s">
        <v>96</v>
      </c>
      <c r="B48">
        <v>-88.090958891413379</v>
      </c>
      <c r="C48">
        <v>26.79507587397196</v>
      </c>
      <c r="D48">
        <v>-3.2875801250103063</v>
      </c>
      <c r="E48">
        <v>3.6797587861000739E-3</v>
      </c>
      <c r="F48">
        <v>-143.98450773123434</v>
      </c>
      <c r="G48">
        <v>-32.197410051592421</v>
      </c>
      <c r="H48">
        <v>-143.98450773123434</v>
      </c>
      <c r="I48">
        <v>-32.197410051592421</v>
      </c>
    </row>
    <row r="49" spans="1:9" ht="14.25" thickBot="1" x14ac:dyDescent="0.2">
      <c r="A49" s="71" t="s">
        <v>95</v>
      </c>
      <c r="B49" s="71">
        <v>3.1792782341506429</v>
      </c>
      <c r="C49" s="71">
        <v>0.70545119788090938</v>
      </c>
      <c r="D49" s="71">
        <v>4.5067302227295274</v>
      </c>
      <c r="E49" s="71">
        <v>2.1536799554939111E-4</v>
      </c>
      <c r="F49" s="71">
        <v>1.7077328215411474</v>
      </c>
      <c r="G49" s="71">
        <v>4.6508236467601387</v>
      </c>
      <c r="H49" s="71">
        <v>1.7077328215411474</v>
      </c>
      <c r="I49" s="71">
        <v>4.6508236467601387</v>
      </c>
    </row>
    <row r="50" spans="1:9" x14ac:dyDescent="0.15">
      <c r="A50"/>
      <c r="B50"/>
      <c r="C50"/>
      <c r="D50"/>
      <c r="E50"/>
      <c r="F50"/>
      <c r="G50"/>
      <c r="H50"/>
      <c r="I50"/>
    </row>
    <row r="51" spans="1:9" x14ac:dyDescent="0.15">
      <c r="A51"/>
      <c r="B51"/>
      <c r="C51"/>
      <c r="D51"/>
      <c r="E51"/>
      <c r="F51"/>
      <c r="G51"/>
      <c r="H51"/>
      <c r="I51"/>
    </row>
    <row r="52" spans="1:9" x14ac:dyDescent="0.15">
      <c r="A52"/>
      <c r="B52"/>
      <c r="C52"/>
      <c r="D52"/>
      <c r="E52"/>
      <c r="F52"/>
      <c r="G52"/>
      <c r="H52"/>
      <c r="I52"/>
    </row>
  </sheetData>
  <phoneticPr fontId="3" type="noConversion"/>
  <printOptions headings="1"/>
  <pageMargins left="0.75" right="0.75" top="1" bottom="1" header="0.5" footer="0.5"/>
  <pageSetup paperSize="9" orientation="portrait"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262DBC-312F-411B-9200-E67ADDB27C7E}">
  <dimension ref="A1:G6"/>
  <sheetViews>
    <sheetView workbookViewId="0">
      <selection activeCell="L17" sqref="L17"/>
    </sheetView>
  </sheetViews>
  <sheetFormatPr defaultColWidth="9" defaultRowHeight="13.5" x14ac:dyDescent="0.15"/>
  <cols>
    <col min="1" max="1" width="9" style="1"/>
    <col min="2" max="2" width="2.25" style="1" customWidth="1"/>
    <col min="3" max="3" width="6.625" style="1" customWidth="1"/>
    <col min="4" max="4" width="6.375" style="1" customWidth="1"/>
    <col min="5" max="5" width="6.625" style="1" customWidth="1"/>
    <col min="6" max="6" width="6.5" style="1" customWidth="1"/>
    <col min="7" max="7" width="7.375" style="1" customWidth="1"/>
    <col min="8" max="8" width="2.125" style="1" customWidth="1"/>
    <col min="9" max="257" width="9" style="1"/>
    <col min="258" max="258" width="2.25" style="1" customWidth="1"/>
    <col min="259" max="259" width="6.625" style="1" customWidth="1"/>
    <col min="260" max="260" width="6.375" style="1" customWidth="1"/>
    <col min="261" max="261" width="6.625" style="1" customWidth="1"/>
    <col min="262" max="262" width="6.5" style="1" customWidth="1"/>
    <col min="263" max="263" width="7.375" style="1" customWidth="1"/>
    <col min="264" max="264" width="2.125" style="1" customWidth="1"/>
    <col min="265" max="513" width="9" style="1"/>
    <col min="514" max="514" width="2.25" style="1" customWidth="1"/>
    <col min="515" max="515" width="6.625" style="1" customWidth="1"/>
    <col min="516" max="516" width="6.375" style="1" customWidth="1"/>
    <col min="517" max="517" width="6.625" style="1" customWidth="1"/>
    <col min="518" max="518" width="6.5" style="1" customWidth="1"/>
    <col min="519" max="519" width="7.375" style="1" customWidth="1"/>
    <col min="520" max="520" width="2.125" style="1" customWidth="1"/>
    <col min="521" max="769" width="9" style="1"/>
    <col min="770" max="770" width="2.25" style="1" customWidth="1"/>
    <col min="771" max="771" width="6.625" style="1" customWidth="1"/>
    <col min="772" max="772" width="6.375" style="1" customWidth="1"/>
    <col min="773" max="773" width="6.625" style="1" customWidth="1"/>
    <col min="774" max="774" width="6.5" style="1" customWidth="1"/>
    <col min="775" max="775" width="7.375" style="1" customWidth="1"/>
    <col min="776" max="776" width="2.125" style="1" customWidth="1"/>
    <col min="777" max="1025" width="9" style="1"/>
    <col min="1026" max="1026" width="2.25" style="1" customWidth="1"/>
    <col min="1027" max="1027" width="6.625" style="1" customWidth="1"/>
    <col min="1028" max="1028" width="6.375" style="1" customWidth="1"/>
    <col min="1029" max="1029" width="6.625" style="1" customWidth="1"/>
    <col min="1030" max="1030" width="6.5" style="1" customWidth="1"/>
    <col min="1031" max="1031" width="7.375" style="1" customWidth="1"/>
    <col min="1032" max="1032" width="2.125" style="1" customWidth="1"/>
    <col min="1033" max="1281" width="9" style="1"/>
    <col min="1282" max="1282" width="2.25" style="1" customWidth="1"/>
    <col min="1283" max="1283" width="6.625" style="1" customWidth="1"/>
    <col min="1284" max="1284" width="6.375" style="1" customWidth="1"/>
    <col min="1285" max="1285" width="6.625" style="1" customWidth="1"/>
    <col min="1286" max="1286" width="6.5" style="1" customWidth="1"/>
    <col min="1287" max="1287" width="7.375" style="1" customWidth="1"/>
    <col min="1288" max="1288" width="2.125" style="1" customWidth="1"/>
    <col min="1289" max="1537" width="9" style="1"/>
    <col min="1538" max="1538" width="2.25" style="1" customWidth="1"/>
    <col min="1539" max="1539" width="6.625" style="1" customWidth="1"/>
    <col min="1540" max="1540" width="6.375" style="1" customWidth="1"/>
    <col min="1541" max="1541" width="6.625" style="1" customWidth="1"/>
    <col min="1542" max="1542" width="6.5" style="1" customWidth="1"/>
    <col min="1543" max="1543" width="7.375" style="1" customWidth="1"/>
    <col min="1544" max="1544" width="2.125" style="1" customWidth="1"/>
    <col min="1545" max="1793" width="9" style="1"/>
    <col min="1794" max="1794" width="2.25" style="1" customWidth="1"/>
    <col min="1795" max="1795" width="6.625" style="1" customWidth="1"/>
    <col min="1796" max="1796" width="6.375" style="1" customWidth="1"/>
    <col min="1797" max="1797" width="6.625" style="1" customWidth="1"/>
    <col min="1798" max="1798" width="6.5" style="1" customWidth="1"/>
    <col min="1799" max="1799" width="7.375" style="1" customWidth="1"/>
    <col min="1800" max="1800" width="2.125" style="1" customWidth="1"/>
    <col min="1801" max="2049" width="9" style="1"/>
    <col min="2050" max="2050" width="2.25" style="1" customWidth="1"/>
    <col min="2051" max="2051" width="6.625" style="1" customWidth="1"/>
    <col min="2052" max="2052" width="6.375" style="1" customWidth="1"/>
    <col min="2053" max="2053" width="6.625" style="1" customWidth="1"/>
    <col min="2054" max="2054" width="6.5" style="1" customWidth="1"/>
    <col min="2055" max="2055" width="7.375" style="1" customWidth="1"/>
    <col min="2056" max="2056" width="2.125" style="1" customWidth="1"/>
    <col min="2057" max="2305" width="9" style="1"/>
    <col min="2306" max="2306" width="2.25" style="1" customWidth="1"/>
    <col min="2307" max="2307" width="6.625" style="1" customWidth="1"/>
    <col min="2308" max="2308" width="6.375" style="1" customWidth="1"/>
    <col min="2309" max="2309" width="6.625" style="1" customWidth="1"/>
    <col min="2310" max="2310" width="6.5" style="1" customWidth="1"/>
    <col min="2311" max="2311" width="7.375" style="1" customWidth="1"/>
    <col min="2312" max="2312" width="2.125" style="1" customWidth="1"/>
    <col min="2313" max="2561" width="9" style="1"/>
    <col min="2562" max="2562" width="2.25" style="1" customWidth="1"/>
    <col min="2563" max="2563" width="6.625" style="1" customWidth="1"/>
    <col min="2564" max="2564" width="6.375" style="1" customWidth="1"/>
    <col min="2565" max="2565" width="6.625" style="1" customWidth="1"/>
    <col min="2566" max="2566" width="6.5" style="1" customWidth="1"/>
    <col min="2567" max="2567" width="7.375" style="1" customWidth="1"/>
    <col min="2568" max="2568" width="2.125" style="1" customWidth="1"/>
    <col min="2569" max="2817" width="9" style="1"/>
    <col min="2818" max="2818" width="2.25" style="1" customWidth="1"/>
    <col min="2819" max="2819" width="6.625" style="1" customWidth="1"/>
    <col min="2820" max="2820" width="6.375" style="1" customWidth="1"/>
    <col min="2821" max="2821" width="6.625" style="1" customWidth="1"/>
    <col min="2822" max="2822" width="6.5" style="1" customWidth="1"/>
    <col min="2823" max="2823" width="7.375" style="1" customWidth="1"/>
    <col min="2824" max="2824" width="2.125" style="1" customWidth="1"/>
    <col min="2825" max="3073" width="9" style="1"/>
    <col min="3074" max="3074" width="2.25" style="1" customWidth="1"/>
    <col min="3075" max="3075" width="6.625" style="1" customWidth="1"/>
    <col min="3076" max="3076" width="6.375" style="1" customWidth="1"/>
    <col min="3077" max="3077" width="6.625" style="1" customWidth="1"/>
    <col min="3078" max="3078" width="6.5" style="1" customWidth="1"/>
    <col min="3079" max="3079" width="7.375" style="1" customWidth="1"/>
    <col min="3080" max="3080" width="2.125" style="1" customWidth="1"/>
    <col min="3081" max="3329" width="9" style="1"/>
    <col min="3330" max="3330" width="2.25" style="1" customWidth="1"/>
    <col min="3331" max="3331" width="6.625" style="1" customWidth="1"/>
    <col min="3332" max="3332" width="6.375" style="1" customWidth="1"/>
    <col min="3333" max="3333" width="6.625" style="1" customWidth="1"/>
    <col min="3334" max="3334" width="6.5" style="1" customWidth="1"/>
    <col min="3335" max="3335" width="7.375" style="1" customWidth="1"/>
    <col min="3336" max="3336" width="2.125" style="1" customWidth="1"/>
    <col min="3337" max="3585" width="9" style="1"/>
    <col min="3586" max="3586" width="2.25" style="1" customWidth="1"/>
    <col min="3587" max="3587" width="6.625" style="1" customWidth="1"/>
    <col min="3588" max="3588" width="6.375" style="1" customWidth="1"/>
    <col min="3589" max="3589" width="6.625" style="1" customWidth="1"/>
    <col min="3590" max="3590" width="6.5" style="1" customWidth="1"/>
    <col min="3591" max="3591" width="7.375" style="1" customWidth="1"/>
    <col min="3592" max="3592" width="2.125" style="1" customWidth="1"/>
    <col min="3593" max="3841" width="9" style="1"/>
    <col min="3842" max="3842" width="2.25" style="1" customWidth="1"/>
    <col min="3843" max="3843" width="6.625" style="1" customWidth="1"/>
    <col min="3844" max="3844" width="6.375" style="1" customWidth="1"/>
    <col min="3845" max="3845" width="6.625" style="1" customWidth="1"/>
    <col min="3846" max="3846" width="6.5" style="1" customWidth="1"/>
    <col min="3847" max="3847" width="7.375" style="1" customWidth="1"/>
    <col min="3848" max="3848" width="2.125" style="1" customWidth="1"/>
    <col min="3849" max="4097" width="9" style="1"/>
    <col min="4098" max="4098" width="2.25" style="1" customWidth="1"/>
    <col min="4099" max="4099" width="6.625" style="1" customWidth="1"/>
    <col min="4100" max="4100" width="6.375" style="1" customWidth="1"/>
    <col min="4101" max="4101" width="6.625" style="1" customWidth="1"/>
    <col min="4102" max="4102" width="6.5" style="1" customWidth="1"/>
    <col min="4103" max="4103" width="7.375" style="1" customWidth="1"/>
    <col min="4104" max="4104" width="2.125" style="1" customWidth="1"/>
    <col min="4105" max="4353" width="9" style="1"/>
    <col min="4354" max="4354" width="2.25" style="1" customWidth="1"/>
    <col min="4355" max="4355" width="6.625" style="1" customWidth="1"/>
    <col min="4356" max="4356" width="6.375" style="1" customWidth="1"/>
    <col min="4357" max="4357" width="6.625" style="1" customWidth="1"/>
    <col min="4358" max="4358" width="6.5" style="1" customWidth="1"/>
    <col min="4359" max="4359" width="7.375" style="1" customWidth="1"/>
    <col min="4360" max="4360" width="2.125" style="1" customWidth="1"/>
    <col min="4361" max="4609" width="9" style="1"/>
    <col min="4610" max="4610" width="2.25" style="1" customWidth="1"/>
    <col min="4611" max="4611" width="6.625" style="1" customWidth="1"/>
    <col min="4612" max="4612" width="6.375" style="1" customWidth="1"/>
    <col min="4613" max="4613" width="6.625" style="1" customWidth="1"/>
    <col min="4614" max="4614" width="6.5" style="1" customWidth="1"/>
    <col min="4615" max="4615" width="7.375" style="1" customWidth="1"/>
    <col min="4616" max="4616" width="2.125" style="1" customWidth="1"/>
    <col min="4617" max="4865" width="9" style="1"/>
    <col min="4866" max="4866" width="2.25" style="1" customWidth="1"/>
    <col min="4867" max="4867" width="6.625" style="1" customWidth="1"/>
    <col min="4868" max="4868" width="6.375" style="1" customWidth="1"/>
    <col min="4869" max="4869" width="6.625" style="1" customWidth="1"/>
    <col min="4870" max="4870" width="6.5" style="1" customWidth="1"/>
    <col min="4871" max="4871" width="7.375" style="1" customWidth="1"/>
    <col min="4872" max="4872" width="2.125" style="1" customWidth="1"/>
    <col min="4873" max="5121" width="9" style="1"/>
    <col min="5122" max="5122" width="2.25" style="1" customWidth="1"/>
    <col min="5123" max="5123" width="6.625" style="1" customWidth="1"/>
    <col min="5124" max="5124" width="6.375" style="1" customWidth="1"/>
    <col min="5125" max="5125" width="6.625" style="1" customWidth="1"/>
    <col min="5126" max="5126" width="6.5" style="1" customWidth="1"/>
    <col min="5127" max="5127" width="7.375" style="1" customWidth="1"/>
    <col min="5128" max="5128" width="2.125" style="1" customWidth="1"/>
    <col min="5129" max="5377" width="9" style="1"/>
    <col min="5378" max="5378" width="2.25" style="1" customWidth="1"/>
    <col min="5379" max="5379" width="6.625" style="1" customWidth="1"/>
    <col min="5380" max="5380" width="6.375" style="1" customWidth="1"/>
    <col min="5381" max="5381" width="6.625" style="1" customWidth="1"/>
    <col min="5382" max="5382" width="6.5" style="1" customWidth="1"/>
    <col min="5383" max="5383" width="7.375" style="1" customWidth="1"/>
    <col min="5384" max="5384" width="2.125" style="1" customWidth="1"/>
    <col min="5385" max="5633" width="9" style="1"/>
    <col min="5634" max="5634" width="2.25" style="1" customWidth="1"/>
    <col min="5635" max="5635" width="6.625" style="1" customWidth="1"/>
    <col min="5636" max="5636" width="6.375" style="1" customWidth="1"/>
    <col min="5637" max="5637" width="6.625" style="1" customWidth="1"/>
    <col min="5638" max="5638" width="6.5" style="1" customWidth="1"/>
    <col min="5639" max="5639" width="7.375" style="1" customWidth="1"/>
    <col min="5640" max="5640" width="2.125" style="1" customWidth="1"/>
    <col min="5641" max="5889" width="9" style="1"/>
    <col min="5890" max="5890" width="2.25" style="1" customWidth="1"/>
    <col min="5891" max="5891" width="6.625" style="1" customWidth="1"/>
    <col min="5892" max="5892" width="6.375" style="1" customWidth="1"/>
    <col min="5893" max="5893" width="6.625" style="1" customWidth="1"/>
    <col min="5894" max="5894" width="6.5" style="1" customWidth="1"/>
    <col min="5895" max="5895" width="7.375" style="1" customWidth="1"/>
    <col min="5896" max="5896" width="2.125" style="1" customWidth="1"/>
    <col min="5897" max="6145" width="9" style="1"/>
    <col min="6146" max="6146" width="2.25" style="1" customWidth="1"/>
    <col min="6147" max="6147" width="6.625" style="1" customWidth="1"/>
    <col min="6148" max="6148" width="6.375" style="1" customWidth="1"/>
    <col min="6149" max="6149" width="6.625" style="1" customWidth="1"/>
    <col min="6150" max="6150" width="6.5" style="1" customWidth="1"/>
    <col min="6151" max="6151" width="7.375" style="1" customWidth="1"/>
    <col min="6152" max="6152" width="2.125" style="1" customWidth="1"/>
    <col min="6153" max="6401" width="9" style="1"/>
    <col min="6402" max="6402" width="2.25" style="1" customWidth="1"/>
    <col min="6403" max="6403" width="6.625" style="1" customWidth="1"/>
    <col min="6404" max="6404" width="6.375" style="1" customWidth="1"/>
    <col min="6405" max="6405" width="6.625" style="1" customWidth="1"/>
    <col min="6406" max="6406" width="6.5" style="1" customWidth="1"/>
    <col min="6407" max="6407" width="7.375" style="1" customWidth="1"/>
    <col min="6408" max="6408" width="2.125" style="1" customWidth="1"/>
    <col min="6409" max="6657" width="9" style="1"/>
    <col min="6658" max="6658" width="2.25" style="1" customWidth="1"/>
    <col min="6659" max="6659" width="6.625" style="1" customWidth="1"/>
    <col min="6660" max="6660" width="6.375" style="1" customWidth="1"/>
    <col min="6661" max="6661" width="6.625" style="1" customWidth="1"/>
    <col min="6662" max="6662" width="6.5" style="1" customWidth="1"/>
    <col min="6663" max="6663" width="7.375" style="1" customWidth="1"/>
    <col min="6664" max="6664" width="2.125" style="1" customWidth="1"/>
    <col min="6665" max="6913" width="9" style="1"/>
    <col min="6914" max="6914" width="2.25" style="1" customWidth="1"/>
    <col min="6915" max="6915" width="6.625" style="1" customWidth="1"/>
    <col min="6916" max="6916" width="6.375" style="1" customWidth="1"/>
    <col min="6917" max="6917" width="6.625" style="1" customWidth="1"/>
    <col min="6918" max="6918" width="6.5" style="1" customWidth="1"/>
    <col min="6919" max="6919" width="7.375" style="1" customWidth="1"/>
    <col min="6920" max="6920" width="2.125" style="1" customWidth="1"/>
    <col min="6921" max="7169" width="9" style="1"/>
    <col min="7170" max="7170" width="2.25" style="1" customWidth="1"/>
    <col min="7171" max="7171" width="6.625" style="1" customWidth="1"/>
    <col min="7172" max="7172" width="6.375" style="1" customWidth="1"/>
    <col min="7173" max="7173" width="6.625" style="1" customWidth="1"/>
    <col min="7174" max="7174" width="6.5" style="1" customWidth="1"/>
    <col min="7175" max="7175" width="7.375" style="1" customWidth="1"/>
    <col min="7176" max="7176" width="2.125" style="1" customWidth="1"/>
    <col min="7177" max="7425" width="9" style="1"/>
    <col min="7426" max="7426" width="2.25" style="1" customWidth="1"/>
    <col min="7427" max="7427" width="6.625" style="1" customWidth="1"/>
    <col min="7428" max="7428" width="6.375" style="1" customWidth="1"/>
    <col min="7429" max="7429" width="6.625" style="1" customWidth="1"/>
    <col min="7430" max="7430" width="6.5" style="1" customWidth="1"/>
    <col min="7431" max="7431" width="7.375" style="1" customWidth="1"/>
    <col min="7432" max="7432" width="2.125" style="1" customWidth="1"/>
    <col min="7433" max="7681" width="9" style="1"/>
    <col min="7682" max="7682" width="2.25" style="1" customWidth="1"/>
    <col min="7683" max="7683" width="6.625" style="1" customWidth="1"/>
    <col min="7684" max="7684" width="6.375" style="1" customWidth="1"/>
    <col min="7685" max="7685" width="6.625" style="1" customWidth="1"/>
    <col min="7686" max="7686" width="6.5" style="1" customWidth="1"/>
    <col min="7687" max="7687" width="7.375" style="1" customWidth="1"/>
    <col min="7688" max="7688" width="2.125" style="1" customWidth="1"/>
    <col min="7689" max="7937" width="9" style="1"/>
    <col min="7938" max="7938" width="2.25" style="1" customWidth="1"/>
    <col min="7939" max="7939" width="6.625" style="1" customWidth="1"/>
    <col min="7940" max="7940" width="6.375" style="1" customWidth="1"/>
    <col min="7941" max="7941" width="6.625" style="1" customWidth="1"/>
    <col min="7942" max="7942" width="6.5" style="1" customWidth="1"/>
    <col min="7943" max="7943" width="7.375" style="1" customWidth="1"/>
    <col min="7944" max="7944" width="2.125" style="1" customWidth="1"/>
    <col min="7945" max="8193" width="9" style="1"/>
    <col min="8194" max="8194" width="2.25" style="1" customWidth="1"/>
    <col min="8195" max="8195" width="6.625" style="1" customWidth="1"/>
    <col min="8196" max="8196" width="6.375" style="1" customWidth="1"/>
    <col min="8197" max="8197" width="6.625" style="1" customWidth="1"/>
    <col min="8198" max="8198" width="6.5" style="1" customWidth="1"/>
    <col min="8199" max="8199" width="7.375" style="1" customWidth="1"/>
    <col min="8200" max="8200" width="2.125" style="1" customWidth="1"/>
    <col min="8201" max="8449" width="9" style="1"/>
    <col min="8450" max="8450" width="2.25" style="1" customWidth="1"/>
    <col min="8451" max="8451" width="6.625" style="1" customWidth="1"/>
    <col min="8452" max="8452" width="6.375" style="1" customWidth="1"/>
    <col min="8453" max="8453" width="6.625" style="1" customWidth="1"/>
    <col min="8454" max="8454" width="6.5" style="1" customWidth="1"/>
    <col min="8455" max="8455" width="7.375" style="1" customWidth="1"/>
    <col min="8456" max="8456" width="2.125" style="1" customWidth="1"/>
    <col min="8457" max="8705" width="9" style="1"/>
    <col min="8706" max="8706" width="2.25" style="1" customWidth="1"/>
    <col min="8707" max="8707" width="6.625" style="1" customWidth="1"/>
    <col min="8708" max="8708" width="6.375" style="1" customWidth="1"/>
    <col min="8709" max="8709" width="6.625" style="1" customWidth="1"/>
    <col min="8710" max="8710" width="6.5" style="1" customWidth="1"/>
    <col min="8711" max="8711" width="7.375" style="1" customWidth="1"/>
    <col min="8712" max="8712" width="2.125" style="1" customWidth="1"/>
    <col min="8713" max="8961" width="9" style="1"/>
    <col min="8962" max="8962" width="2.25" style="1" customWidth="1"/>
    <col min="8963" max="8963" width="6.625" style="1" customWidth="1"/>
    <col min="8964" max="8964" width="6.375" style="1" customWidth="1"/>
    <col min="8965" max="8965" width="6.625" style="1" customWidth="1"/>
    <col min="8966" max="8966" width="6.5" style="1" customWidth="1"/>
    <col min="8967" max="8967" width="7.375" style="1" customWidth="1"/>
    <col min="8968" max="8968" width="2.125" style="1" customWidth="1"/>
    <col min="8969" max="9217" width="9" style="1"/>
    <col min="9218" max="9218" width="2.25" style="1" customWidth="1"/>
    <col min="9219" max="9219" width="6.625" style="1" customWidth="1"/>
    <col min="9220" max="9220" width="6.375" style="1" customWidth="1"/>
    <col min="9221" max="9221" width="6.625" style="1" customWidth="1"/>
    <col min="9222" max="9222" width="6.5" style="1" customWidth="1"/>
    <col min="9223" max="9223" width="7.375" style="1" customWidth="1"/>
    <col min="9224" max="9224" width="2.125" style="1" customWidth="1"/>
    <col min="9225" max="9473" width="9" style="1"/>
    <col min="9474" max="9474" width="2.25" style="1" customWidth="1"/>
    <col min="9475" max="9475" width="6.625" style="1" customWidth="1"/>
    <col min="9476" max="9476" width="6.375" style="1" customWidth="1"/>
    <col min="9477" max="9477" width="6.625" style="1" customWidth="1"/>
    <col min="9478" max="9478" width="6.5" style="1" customWidth="1"/>
    <col min="9479" max="9479" width="7.375" style="1" customWidth="1"/>
    <col min="9480" max="9480" width="2.125" style="1" customWidth="1"/>
    <col min="9481" max="9729" width="9" style="1"/>
    <col min="9730" max="9730" width="2.25" style="1" customWidth="1"/>
    <col min="9731" max="9731" width="6.625" style="1" customWidth="1"/>
    <col min="9732" max="9732" width="6.375" style="1" customWidth="1"/>
    <col min="9733" max="9733" width="6.625" style="1" customWidth="1"/>
    <col min="9734" max="9734" width="6.5" style="1" customWidth="1"/>
    <col min="9735" max="9735" width="7.375" style="1" customWidth="1"/>
    <col min="9736" max="9736" width="2.125" style="1" customWidth="1"/>
    <col min="9737" max="9985" width="9" style="1"/>
    <col min="9986" max="9986" width="2.25" style="1" customWidth="1"/>
    <col min="9987" max="9987" width="6.625" style="1" customWidth="1"/>
    <col min="9988" max="9988" width="6.375" style="1" customWidth="1"/>
    <col min="9989" max="9989" width="6.625" style="1" customWidth="1"/>
    <col min="9990" max="9990" width="6.5" style="1" customWidth="1"/>
    <col min="9991" max="9991" width="7.375" style="1" customWidth="1"/>
    <col min="9992" max="9992" width="2.125" style="1" customWidth="1"/>
    <col min="9993" max="10241" width="9" style="1"/>
    <col min="10242" max="10242" width="2.25" style="1" customWidth="1"/>
    <col min="10243" max="10243" width="6.625" style="1" customWidth="1"/>
    <col min="10244" max="10244" width="6.375" style="1" customWidth="1"/>
    <col min="10245" max="10245" width="6.625" style="1" customWidth="1"/>
    <col min="10246" max="10246" width="6.5" style="1" customWidth="1"/>
    <col min="10247" max="10247" width="7.375" style="1" customWidth="1"/>
    <col min="10248" max="10248" width="2.125" style="1" customWidth="1"/>
    <col min="10249" max="10497" width="9" style="1"/>
    <col min="10498" max="10498" width="2.25" style="1" customWidth="1"/>
    <col min="10499" max="10499" width="6.625" style="1" customWidth="1"/>
    <col min="10500" max="10500" width="6.375" style="1" customWidth="1"/>
    <col min="10501" max="10501" width="6.625" style="1" customWidth="1"/>
    <col min="10502" max="10502" width="6.5" style="1" customWidth="1"/>
    <col min="10503" max="10503" width="7.375" style="1" customWidth="1"/>
    <col min="10504" max="10504" width="2.125" style="1" customWidth="1"/>
    <col min="10505" max="10753" width="9" style="1"/>
    <col min="10754" max="10754" width="2.25" style="1" customWidth="1"/>
    <col min="10755" max="10755" width="6.625" style="1" customWidth="1"/>
    <col min="10756" max="10756" width="6.375" style="1" customWidth="1"/>
    <col min="10757" max="10757" width="6.625" style="1" customWidth="1"/>
    <col min="10758" max="10758" width="6.5" style="1" customWidth="1"/>
    <col min="10759" max="10759" width="7.375" style="1" customWidth="1"/>
    <col min="10760" max="10760" width="2.125" style="1" customWidth="1"/>
    <col min="10761" max="11009" width="9" style="1"/>
    <col min="11010" max="11010" width="2.25" style="1" customWidth="1"/>
    <col min="11011" max="11011" width="6.625" style="1" customWidth="1"/>
    <col min="11012" max="11012" width="6.375" style="1" customWidth="1"/>
    <col min="11013" max="11013" width="6.625" style="1" customWidth="1"/>
    <col min="11014" max="11014" width="6.5" style="1" customWidth="1"/>
    <col min="11015" max="11015" width="7.375" style="1" customWidth="1"/>
    <col min="11016" max="11016" width="2.125" style="1" customWidth="1"/>
    <col min="11017" max="11265" width="9" style="1"/>
    <col min="11266" max="11266" width="2.25" style="1" customWidth="1"/>
    <col min="11267" max="11267" width="6.625" style="1" customWidth="1"/>
    <col min="11268" max="11268" width="6.375" style="1" customWidth="1"/>
    <col min="11269" max="11269" width="6.625" style="1" customWidth="1"/>
    <col min="11270" max="11270" width="6.5" style="1" customWidth="1"/>
    <col min="11271" max="11271" width="7.375" style="1" customWidth="1"/>
    <col min="11272" max="11272" width="2.125" style="1" customWidth="1"/>
    <col min="11273" max="11521" width="9" style="1"/>
    <col min="11522" max="11522" width="2.25" style="1" customWidth="1"/>
    <col min="11523" max="11523" width="6.625" style="1" customWidth="1"/>
    <col min="11524" max="11524" width="6.375" style="1" customWidth="1"/>
    <col min="11525" max="11525" width="6.625" style="1" customWidth="1"/>
    <col min="11526" max="11526" width="6.5" style="1" customWidth="1"/>
    <col min="11527" max="11527" width="7.375" style="1" customWidth="1"/>
    <col min="11528" max="11528" width="2.125" style="1" customWidth="1"/>
    <col min="11529" max="11777" width="9" style="1"/>
    <col min="11778" max="11778" width="2.25" style="1" customWidth="1"/>
    <col min="11779" max="11779" width="6.625" style="1" customWidth="1"/>
    <col min="11780" max="11780" width="6.375" style="1" customWidth="1"/>
    <col min="11781" max="11781" width="6.625" style="1" customWidth="1"/>
    <col min="11782" max="11782" width="6.5" style="1" customWidth="1"/>
    <col min="11783" max="11783" width="7.375" style="1" customWidth="1"/>
    <col min="11784" max="11784" width="2.125" style="1" customWidth="1"/>
    <col min="11785" max="12033" width="9" style="1"/>
    <col min="12034" max="12034" width="2.25" style="1" customWidth="1"/>
    <col min="12035" max="12035" width="6.625" style="1" customWidth="1"/>
    <col min="12036" max="12036" width="6.375" style="1" customWidth="1"/>
    <col min="12037" max="12037" width="6.625" style="1" customWidth="1"/>
    <col min="12038" max="12038" width="6.5" style="1" customWidth="1"/>
    <col min="12039" max="12039" width="7.375" style="1" customWidth="1"/>
    <col min="12040" max="12040" width="2.125" style="1" customWidth="1"/>
    <col min="12041" max="12289" width="9" style="1"/>
    <col min="12290" max="12290" width="2.25" style="1" customWidth="1"/>
    <col min="12291" max="12291" width="6.625" style="1" customWidth="1"/>
    <col min="12292" max="12292" width="6.375" style="1" customWidth="1"/>
    <col min="12293" max="12293" width="6.625" style="1" customWidth="1"/>
    <col min="12294" max="12294" width="6.5" style="1" customWidth="1"/>
    <col min="12295" max="12295" width="7.375" style="1" customWidth="1"/>
    <col min="12296" max="12296" width="2.125" style="1" customWidth="1"/>
    <col min="12297" max="12545" width="9" style="1"/>
    <col min="12546" max="12546" width="2.25" style="1" customWidth="1"/>
    <col min="12547" max="12547" width="6.625" style="1" customWidth="1"/>
    <col min="12548" max="12548" width="6.375" style="1" customWidth="1"/>
    <col min="12549" max="12549" width="6.625" style="1" customWidth="1"/>
    <col min="12550" max="12550" width="6.5" style="1" customWidth="1"/>
    <col min="12551" max="12551" width="7.375" style="1" customWidth="1"/>
    <col min="12552" max="12552" width="2.125" style="1" customWidth="1"/>
    <col min="12553" max="12801" width="9" style="1"/>
    <col min="12802" max="12802" width="2.25" style="1" customWidth="1"/>
    <col min="12803" max="12803" width="6.625" style="1" customWidth="1"/>
    <col min="12804" max="12804" width="6.375" style="1" customWidth="1"/>
    <col min="12805" max="12805" width="6.625" style="1" customWidth="1"/>
    <col min="12806" max="12806" width="6.5" style="1" customWidth="1"/>
    <col min="12807" max="12807" width="7.375" style="1" customWidth="1"/>
    <col min="12808" max="12808" width="2.125" style="1" customWidth="1"/>
    <col min="12809" max="13057" width="9" style="1"/>
    <col min="13058" max="13058" width="2.25" style="1" customWidth="1"/>
    <col min="13059" max="13059" width="6.625" style="1" customWidth="1"/>
    <col min="13060" max="13060" width="6.375" style="1" customWidth="1"/>
    <col min="13061" max="13061" width="6.625" style="1" customWidth="1"/>
    <col min="13062" max="13062" width="6.5" style="1" customWidth="1"/>
    <col min="13063" max="13063" width="7.375" style="1" customWidth="1"/>
    <col min="13064" max="13064" width="2.125" style="1" customWidth="1"/>
    <col min="13065" max="13313" width="9" style="1"/>
    <col min="13314" max="13314" width="2.25" style="1" customWidth="1"/>
    <col min="13315" max="13315" width="6.625" style="1" customWidth="1"/>
    <col min="13316" max="13316" width="6.375" style="1" customWidth="1"/>
    <col min="13317" max="13317" width="6.625" style="1" customWidth="1"/>
    <col min="13318" max="13318" width="6.5" style="1" customWidth="1"/>
    <col min="13319" max="13319" width="7.375" style="1" customWidth="1"/>
    <col min="13320" max="13320" width="2.125" style="1" customWidth="1"/>
    <col min="13321" max="13569" width="9" style="1"/>
    <col min="13570" max="13570" width="2.25" style="1" customWidth="1"/>
    <col min="13571" max="13571" width="6.625" style="1" customWidth="1"/>
    <col min="13572" max="13572" width="6.375" style="1" customWidth="1"/>
    <col min="13573" max="13573" width="6.625" style="1" customWidth="1"/>
    <col min="13574" max="13574" width="6.5" style="1" customWidth="1"/>
    <col min="13575" max="13575" width="7.375" style="1" customWidth="1"/>
    <col min="13576" max="13576" width="2.125" style="1" customWidth="1"/>
    <col min="13577" max="13825" width="9" style="1"/>
    <col min="13826" max="13826" width="2.25" style="1" customWidth="1"/>
    <col min="13827" max="13827" width="6.625" style="1" customWidth="1"/>
    <col min="13828" max="13828" width="6.375" style="1" customWidth="1"/>
    <col min="13829" max="13829" width="6.625" style="1" customWidth="1"/>
    <col min="13830" max="13830" width="6.5" style="1" customWidth="1"/>
    <col min="13831" max="13831" width="7.375" style="1" customWidth="1"/>
    <col min="13832" max="13832" width="2.125" style="1" customWidth="1"/>
    <col min="13833" max="14081" width="9" style="1"/>
    <col min="14082" max="14082" width="2.25" style="1" customWidth="1"/>
    <col min="14083" max="14083" width="6.625" style="1" customWidth="1"/>
    <col min="14084" max="14084" width="6.375" style="1" customWidth="1"/>
    <col min="14085" max="14085" width="6.625" style="1" customWidth="1"/>
    <col min="14086" max="14086" width="6.5" style="1" customWidth="1"/>
    <col min="14087" max="14087" width="7.375" style="1" customWidth="1"/>
    <col min="14088" max="14088" width="2.125" style="1" customWidth="1"/>
    <col min="14089" max="14337" width="9" style="1"/>
    <col min="14338" max="14338" width="2.25" style="1" customWidth="1"/>
    <col min="14339" max="14339" width="6.625" style="1" customWidth="1"/>
    <col min="14340" max="14340" width="6.375" style="1" customWidth="1"/>
    <col min="14341" max="14341" width="6.625" style="1" customWidth="1"/>
    <col min="14342" max="14342" width="6.5" style="1" customWidth="1"/>
    <col min="14343" max="14343" width="7.375" style="1" customWidth="1"/>
    <col min="14344" max="14344" width="2.125" style="1" customWidth="1"/>
    <col min="14345" max="14593" width="9" style="1"/>
    <col min="14594" max="14594" width="2.25" style="1" customWidth="1"/>
    <col min="14595" max="14595" width="6.625" style="1" customWidth="1"/>
    <col min="14596" max="14596" width="6.375" style="1" customWidth="1"/>
    <col min="14597" max="14597" width="6.625" style="1" customWidth="1"/>
    <col min="14598" max="14598" width="6.5" style="1" customWidth="1"/>
    <col min="14599" max="14599" width="7.375" style="1" customWidth="1"/>
    <col min="14600" max="14600" width="2.125" style="1" customWidth="1"/>
    <col min="14601" max="14849" width="9" style="1"/>
    <col min="14850" max="14850" width="2.25" style="1" customWidth="1"/>
    <col min="14851" max="14851" width="6.625" style="1" customWidth="1"/>
    <col min="14852" max="14852" width="6.375" style="1" customWidth="1"/>
    <col min="14853" max="14853" width="6.625" style="1" customWidth="1"/>
    <col min="14854" max="14854" width="6.5" style="1" customWidth="1"/>
    <col min="14855" max="14855" width="7.375" style="1" customWidth="1"/>
    <col min="14856" max="14856" width="2.125" style="1" customWidth="1"/>
    <col min="14857" max="15105" width="9" style="1"/>
    <col min="15106" max="15106" width="2.25" style="1" customWidth="1"/>
    <col min="15107" max="15107" width="6.625" style="1" customWidth="1"/>
    <col min="15108" max="15108" width="6.375" style="1" customWidth="1"/>
    <col min="15109" max="15109" width="6.625" style="1" customWidth="1"/>
    <col min="15110" max="15110" width="6.5" style="1" customWidth="1"/>
    <col min="15111" max="15111" width="7.375" style="1" customWidth="1"/>
    <col min="15112" max="15112" width="2.125" style="1" customWidth="1"/>
    <col min="15113" max="15361" width="9" style="1"/>
    <col min="15362" max="15362" width="2.25" style="1" customWidth="1"/>
    <col min="15363" max="15363" width="6.625" style="1" customWidth="1"/>
    <col min="15364" max="15364" width="6.375" style="1" customWidth="1"/>
    <col min="15365" max="15365" width="6.625" style="1" customWidth="1"/>
    <col min="15366" max="15366" width="6.5" style="1" customWidth="1"/>
    <col min="15367" max="15367" width="7.375" style="1" customWidth="1"/>
    <col min="15368" max="15368" width="2.125" style="1" customWidth="1"/>
    <col min="15369" max="15617" width="9" style="1"/>
    <col min="15618" max="15618" width="2.25" style="1" customWidth="1"/>
    <col min="15619" max="15619" width="6.625" style="1" customWidth="1"/>
    <col min="15620" max="15620" width="6.375" style="1" customWidth="1"/>
    <col min="15621" max="15621" width="6.625" style="1" customWidth="1"/>
    <col min="15622" max="15622" width="6.5" style="1" customWidth="1"/>
    <col min="15623" max="15623" width="7.375" style="1" customWidth="1"/>
    <col min="15624" max="15624" width="2.125" style="1" customWidth="1"/>
    <col min="15625" max="15873" width="9" style="1"/>
    <col min="15874" max="15874" width="2.25" style="1" customWidth="1"/>
    <col min="15875" max="15875" width="6.625" style="1" customWidth="1"/>
    <col min="15876" max="15876" width="6.375" style="1" customWidth="1"/>
    <col min="15877" max="15877" width="6.625" style="1" customWidth="1"/>
    <col min="15878" max="15878" width="6.5" style="1" customWidth="1"/>
    <col min="15879" max="15879" width="7.375" style="1" customWidth="1"/>
    <col min="15880" max="15880" width="2.125" style="1" customWidth="1"/>
    <col min="15881" max="16129" width="9" style="1"/>
    <col min="16130" max="16130" width="2.25" style="1" customWidth="1"/>
    <col min="16131" max="16131" width="6.625" style="1" customWidth="1"/>
    <col min="16132" max="16132" width="6.375" style="1" customWidth="1"/>
    <col min="16133" max="16133" width="6.625" style="1" customWidth="1"/>
    <col min="16134" max="16134" width="6.5" style="1" customWidth="1"/>
    <col min="16135" max="16135" width="7.375" style="1" customWidth="1"/>
    <col min="16136" max="16136" width="2.125" style="1" customWidth="1"/>
    <col min="16137" max="16384" width="9" style="1"/>
  </cols>
  <sheetData>
    <row r="1" spans="1:7" x14ac:dyDescent="0.15">
      <c r="A1" s="88">
        <f>MAX($F$6)</f>
        <v>4280</v>
      </c>
      <c r="D1" s="85" t="s">
        <v>118</v>
      </c>
      <c r="E1" s="85" t="s">
        <v>117</v>
      </c>
    </row>
    <row r="2" spans="1:7" x14ac:dyDescent="0.15">
      <c r="A2" s="88">
        <f>COUNT($D$2:$E$2)</f>
        <v>2</v>
      </c>
      <c r="D2" s="81">
        <v>20</v>
      </c>
      <c r="E2" s="81">
        <v>24</v>
      </c>
    </row>
    <row r="3" spans="1:7" x14ac:dyDescent="0.15">
      <c r="A3" s="88" t="b">
        <f t="array" ref="A3">$D$2:$E$2=INT($D$2:$E$2)</f>
        <v>1</v>
      </c>
      <c r="C3" s="81" t="s">
        <v>116</v>
      </c>
      <c r="D3" s="81">
        <v>9</v>
      </c>
      <c r="E3" s="81">
        <v>4</v>
      </c>
      <c r="F3" s="81">
        <f>$D$2*D3+$E$2*E3</f>
        <v>276</v>
      </c>
      <c r="G3" s="81">
        <v>360</v>
      </c>
    </row>
    <row r="4" spans="1:7" x14ac:dyDescent="0.15">
      <c r="A4" s="88" t="b">
        <f t="array" ref="A4">$F$3:$F$5&lt;=$G$3:$G$5</f>
        <v>1</v>
      </c>
      <c r="C4" s="81" t="s">
        <v>115</v>
      </c>
      <c r="D4" s="81">
        <v>4</v>
      </c>
      <c r="E4" s="81">
        <v>5</v>
      </c>
      <c r="F4" s="81">
        <f>$D$2*D4+$E$2*E4</f>
        <v>200</v>
      </c>
      <c r="G4" s="81">
        <v>200</v>
      </c>
    </row>
    <row r="5" spans="1:7" x14ac:dyDescent="0.15">
      <c r="A5" s="88">
        <f>{100,100,0.000001,0.05,TRUE,FALSE,FALSE,1,1,1,0.0001,TRUE}</f>
        <v>100</v>
      </c>
      <c r="C5" s="81" t="s">
        <v>114</v>
      </c>
      <c r="D5" s="81">
        <v>3</v>
      </c>
      <c r="E5" s="81">
        <v>10</v>
      </c>
      <c r="F5" s="81">
        <f>$D$2*D5+$E$2*E5</f>
        <v>300</v>
      </c>
      <c r="G5" s="81">
        <v>300</v>
      </c>
    </row>
    <row r="6" spans="1:7" x14ac:dyDescent="0.15">
      <c r="A6" s="88">
        <f>{100,100,2,100,0,FALSE,TRUE,0.075,0,0,TRUE,30}</f>
        <v>100</v>
      </c>
      <c r="C6" s="81" t="s">
        <v>113</v>
      </c>
      <c r="D6" s="81">
        <v>70</v>
      </c>
      <c r="E6" s="81">
        <v>120</v>
      </c>
      <c r="F6" s="81">
        <f>$D$2*D6+$E$2*E6</f>
        <v>4280</v>
      </c>
    </row>
  </sheetData>
  <phoneticPr fontId="3" type="noConversion"/>
  <printOptions headings="1"/>
  <pageMargins left="0.75" right="0.75" top="1" bottom="1" header="0.5" footer="0.5"/>
  <pageSetup paperSize="9" orientation="portrait"/>
  <headerFooter alignWithMargins="0"/>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A3EE54-2A44-498F-9D07-BB9C8905677E}">
  <dimension ref="A1:J21"/>
  <sheetViews>
    <sheetView showGridLines="0" tabSelected="1" workbookViewId="0">
      <selection activeCell="J16" sqref="J16"/>
    </sheetView>
  </sheetViews>
  <sheetFormatPr defaultColWidth="9" defaultRowHeight="13.5" x14ac:dyDescent="0.15"/>
  <cols>
    <col min="1" max="1" width="22.875" style="89" customWidth="1"/>
    <col min="2" max="3" width="11.625" style="89" customWidth="1"/>
    <col min="4" max="4" width="1.125" style="89" customWidth="1"/>
    <col min="5" max="5" width="10.25" style="89" customWidth="1"/>
    <col min="6" max="6" width="9.5" style="89" customWidth="1"/>
    <col min="7" max="7" width="8.5" style="89" customWidth="1"/>
    <col min="8" max="8" width="9.5" style="89" customWidth="1"/>
    <col min="9" max="9" width="1" style="89" customWidth="1"/>
    <col min="10" max="256" width="9" style="89"/>
    <col min="257" max="257" width="20.625" style="89" customWidth="1"/>
    <col min="258" max="258" width="10.25" style="89" customWidth="1"/>
    <col min="259" max="259" width="10" style="89" customWidth="1"/>
    <col min="260" max="260" width="1.125" style="89" customWidth="1"/>
    <col min="261" max="261" width="8.625" style="89" customWidth="1"/>
    <col min="262" max="262" width="8.875" style="89" customWidth="1"/>
    <col min="263" max="263" width="8.625" style="89" customWidth="1"/>
    <col min="264" max="264" width="8.25" style="89" customWidth="1"/>
    <col min="265" max="265" width="1.125" style="89" customWidth="1"/>
    <col min="266" max="512" width="9" style="89"/>
    <col min="513" max="513" width="20.625" style="89" customWidth="1"/>
    <col min="514" max="514" width="10.25" style="89" customWidth="1"/>
    <col min="515" max="515" width="10" style="89" customWidth="1"/>
    <col min="516" max="516" width="1.125" style="89" customWidth="1"/>
    <col min="517" max="517" width="8.625" style="89" customWidth="1"/>
    <col min="518" max="518" width="8.875" style="89" customWidth="1"/>
    <col min="519" max="519" width="8.625" style="89" customWidth="1"/>
    <col min="520" max="520" width="8.25" style="89" customWidth="1"/>
    <col min="521" max="521" width="1.125" style="89" customWidth="1"/>
    <col min="522" max="768" width="9" style="89"/>
    <col min="769" max="769" width="20.625" style="89" customWidth="1"/>
    <col min="770" max="770" width="10.25" style="89" customWidth="1"/>
    <col min="771" max="771" width="10" style="89" customWidth="1"/>
    <col min="772" max="772" width="1.125" style="89" customWidth="1"/>
    <col min="773" max="773" width="8.625" style="89" customWidth="1"/>
    <col min="774" max="774" width="8.875" style="89" customWidth="1"/>
    <col min="775" max="775" width="8.625" style="89" customWidth="1"/>
    <col min="776" max="776" width="8.25" style="89" customWidth="1"/>
    <col min="777" max="777" width="1.125" style="89" customWidth="1"/>
    <col min="778" max="1024" width="9" style="89"/>
    <col min="1025" max="1025" width="20.625" style="89" customWidth="1"/>
    <col min="1026" max="1026" width="10.25" style="89" customWidth="1"/>
    <col min="1027" max="1027" width="10" style="89" customWidth="1"/>
    <col min="1028" max="1028" width="1.125" style="89" customWidth="1"/>
    <col min="1029" max="1029" width="8.625" style="89" customWidth="1"/>
    <col min="1030" max="1030" width="8.875" style="89" customWidth="1"/>
    <col min="1031" max="1031" width="8.625" style="89" customWidth="1"/>
    <col min="1032" max="1032" width="8.25" style="89" customWidth="1"/>
    <col min="1033" max="1033" width="1.125" style="89" customWidth="1"/>
    <col min="1034" max="1280" width="9" style="89"/>
    <col min="1281" max="1281" width="20.625" style="89" customWidth="1"/>
    <col min="1282" max="1282" width="10.25" style="89" customWidth="1"/>
    <col min="1283" max="1283" width="10" style="89" customWidth="1"/>
    <col min="1284" max="1284" width="1.125" style="89" customWidth="1"/>
    <col min="1285" max="1285" width="8.625" style="89" customWidth="1"/>
    <col min="1286" max="1286" width="8.875" style="89" customWidth="1"/>
    <col min="1287" max="1287" width="8.625" style="89" customWidth="1"/>
    <col min="1288" max="1288" width="8.25" style="89" customWidth="1"/>
    <col min="1289" max="1289" width="1.125" style="89" customWidth="1"/>
    <col min="1290" max="1536" width="9" style="89"/>
    <col min="1537" max="1537" width="20.625" style="89" customWidth="1"/>
    <col min="1538" max="1538" width="10.25" style="89" customWidth="1"/>
    <col min="1539" max="1539" width="10" style="89" customWidth="1"/>
    <col min="1540" max="1540" width="1.125" style="89" customWidth="1"/>
    <col min="1541" max="1541" width="8.625" style="89" customWidth="1"/>
    <col min="1542" max="1542" width="8.875" style="89" customWidth="1"/>
    <col min="1543" max="1543" width="8.625" style="89" customWidth="1"/>
    <col min="1544" max="1544" width="8.25" style="89" customWidth="1"/>
    <col min="1545" max="1545" width="1.125" style="89" customWidth="1"/>
    <col min="1546" max="1792" width="9" style="89"/>
    <col min="1793" max="1793" width="20.625" style="89" customWidth="1"/>
    <col min="1794" max="1794" width="10.25" style="89" customWidth="1"/>
    <col min="1795" max="1795" width="10" style="89" customWidth="1"/>
    <col min="1796" max="1796" width="1.125" style="89" customWidth="1"/>
    <col min="1797" max="1797" width="8.625" style="89" customWidth="1"/>
    <col min="1798" max="1798" width="8.875" style="89" customWidth="1"/>
    <col min="1799" max="1799" width="8.625" style="89" customWidth="1"/>
    <col min="1800" max="1800" width="8.25" style="89" customWidth="1"/>
    <col min="1801" max="1801" width="1.125" style="89" customWidth="1"/>
    <col min="1802" max="2048" width="9" style="89"/>
    <col min="2049" max="2049" width="20.625" style="89" customWidth="1"/>
    <col min="2050" max="2050" width="10.25" style="89" customWidth="1"/>
    <col min="2051" max="2051" width="10" style="89" customWidth="1"/>
    <col min="2052" max="2052" width="1.125" style="89" customWidth="1"/>
    <col min="2053" max="2053" width="8.625" style="89" customWidth="1"/>
    <col min="2054" max="2054" width="8.875" style="89" customWidth="1"/>
    <col min="2055" max="2055" width="8.625" style="89" customWidth="1"/>
    <col min="2056" max="2056" width="8.25" style="89" customWidth="1"/>
    <col min="2057" max="2057" width="1.125" style="89" customWidth="1"/>
    <col min="2058" max="2304" width="9" style="89"/>
    <col min="2305" max="2305" width="20.625" style="89" customWidth="1"/>
    <col min="2306" max="2306" width="10.25" style="89" customWidth="1"/>
    <col min="2307" max="2307" width="10" style="89" customWidth="1"/>
    <col min="2308" max="2308" width="1.125" style="89" customWidth="1"/>
    <col min="2309" max="2309" width="8.625" style="89" customWidth="1"/>
    <col min="2310" max="2310" width="8.875" style="89" customWidth="1"/>
    <col min="2311" max="2311" width="8.625" style="89" customWidth="1"/>
    <col min="2312" max="2312" width="8.25" style="89" customWidth="1"/>
    <col min="2313" max="2313" width="1.125" style="89" customWidth="1"/>
    <col min="2314" max="2560" width="9" style="89"/>
    <col min="2561" max="2561" width="20.625" style="89" customWidth="1"/>
    <col min="2562" max="2562" width="10.25" style="89" customWidth="1"/>
    <col min="2563" max="2563" width="10" style="89" customWidth="1"/>
    <col min="2564" max="2564" width="1.125" style="89" customWidth="1"/>
    <col min="2565" max="2565" width="8.625" style="89" customWidth="1"/>
    <col min="2566" max="2566" width="8.875" style="89" customWidth="1"/>
    <col min="2567" max="2567" width="8.625" style="89" customWidth="1"/>
    <col min="2568" max="2568" width="8.25" style="89" customWidth="1"/>
    <col min="2569" max="2569" width="1.125" style="89" customWidth="1"/>
    <col min="2570" max="2816" width="9" style="89"/>
    <col min="2817" max="2817" width="20.625" style="89" customWidth="1"/>
    <col min="2818" max="2818" width="10.25" style="89" customWidth="1"/>
    <col min="2819" max="2819" width="10" style="89" customWidth="1"/>
    <col min="2820" max="2820" width="1.125" style="89" customWidth="1"/>
    <col min="2821" max="2821" width="8.625" style="89" customWidth="1"/>
    <col min="2822" max="2822" width="8.875" style="89" customWidth="1"/>
    <col min="2823" max="2823" width="8.625" style="89" customWidth="1"/>
    <col min="2824" max="2824" width="8.25" style="89" customWidth="1"/>
    <col min="2825" max="2825" width="1.125" style="89" customWidth="1"/>
    <col min="2826" max="3072" width="9" style="89"/>
    <col min="3073" max="3073" width="20.625" style="89" customWidth="1"/>
    <col min="3074" max="3074" width="10.25" style="89" customWidth="1"/>
    <col min="3075" max="3075" width="10" style="89" customWidth="1"/>
    <col min="3076" max="3076" width="1.125" style="89" customWidth="1"/>
    <col min="3077" max="3077" width="8.625" style="89" customWidth="1"/>
    <col min="3078" max="3078" width="8.875" style="89" customWidth="1"/>
    <col min="3079" max="3079" width="8.625" style="89" customWidth="1"/>
    <col min="3080" max="3080" width="8.25" style="89" customWidth="1"/>
    <col min="3081" max="3081" width="1.125" style="89" customWidth="1"/>
    <col min="3082" max="3328" width="9" style="89"/>
    <col min="3329" max="3329" width="20.625" style="89" customWidth="1"/>
    <col min="3330" max="3330" width="10.25" style="89" customWidth="1"/>
    <col min="3331" max="3331" width="10" style="89" customWidth="1"/>
    <col min="3332" max="3332" width="1.125" style="89" customWidth="1"/>
    <col min="3333" max="3333" width="8.625" style="89" customWidth="1"/>
    <col min="3334" max="3334" width="8.875" style="89" customWidth="1"/>
    <col min="3335" max="3335" width="8.625" style="89" customWidth="1"/>
    <col min="3336" max="3336" width="8.25" style="89" customWidth="1"/>
    <col min="3337" max="3337" width="1.125" style="89" customWidth="1"/>
    <col min="3338" max="3584" width="9" style="89"/>
    <col min="3585" max="3585" width="20.625" style="89" customWidth="1"/>
    <col min="3586" max="3586" width="10.25" style="89" customWidth="1"/>
    <col min="3587" max="3587" width="10" style="89" customWidth="1"/>
    <col min="3588" max="3588" width="1.125" style="89" customWidth="1"/>
    <col min="3589" max="3589" width="8.625" style="89" customWidth="1"/>
    <col min="3590" max="3590" width="8.875" style="89" customWidth="1"/>
    <col min="3591" max="3591" width="8.625" style="89" customWidth="1"/>
    <col min="3592" max="3592" width="8.25" style="89" customWidth="1"/>
    <col min="3593" max="3593" width="1.125" style="89" customWidth="1"/>
    <col min="3594" max="3840" width="9" style="89"/>
    <col min="3841" max="3841" width="20.625" style="89" customWidth="1"/>
    <col min="3842" max="3842" width="10.25" style="89" customWidth="1"/>
    <col min="3843" max="3843" width="10" style="89" customWidth="1"/>
    <col min="3844" max="3844" width="1.125" style="89" customWidth="1"/>
    <col min="3845" max="3845" width="8.625" style="89" customWidth="1"/>
    <col min="3846" max="3846" width="8.875" style="89" customWidth="1"/>
    <col min="3847" max="3847" width="8.625" style="89" customWidth="1"/>
    <col min="3848" max="3848" width="8.25" style="89" customWidth="1"/>
    <col min="3849" max="3849" width="1.125" style="89" customWidth="1"/>
    <col min="3850" max="4096" width="9" style="89"/>
    <col min="4097" max="4097" width="20.625" style="89" customWidth="1"/>
    <col min="4098" max="4098" width="10.25" style="89" customWidth="1"/>
    <col min="4099" max="4099" width="10" style="89" customWidth="1"/>
    <col min="4100" max="4100" width="1.125" style="89" customWidth="1"/>
    <col min="4101" max="4101" width="8.625" style="89" customWidth="1"/>
    <col min="4102" max="4102" width="8.875" style="89" customWidth="1"/>
    <col min="4103" max="4103" width="8.625" style="89" customWidth="1"/>
    <col min="4104" max="4104" width="8.25" style="89" customWidth="1"/>
    <col min="4105" max="4105" width="1.125" style="89" customWidth="1"/>
    <col min="4106" max="4352" width="9" style="89"/>
    <col min="4353" max="4353" width="20.625" style="89" customWidth="1"/>
    <col min="4354" max="4354" width="10.25" style="89" customWidth="1"/>
    <col min="4355" max="4355" width="10" style="89" customWidth="1"/>
    <col min="4356" max="4356" width="1.125" style="89" customWidth="1"/>
    <col min="4357" max="4357" width="8.625" style="89" customWidth="1"/>
    <col min="4358" max="4358" width="8.875" style="89" customWidth="1"/>
    <col min="4359" max="4359" width="8.625" style="89" customWidth="1"/>
    <col min="4360" max="4360" width="8.25" style="89" customWidth="1"/>
    <col min="4361" max="4361" width="1.125" style="89" customWidth="1"/>
    <col min="4362" max="4608" width="9" style="89"/>
    <col min="4609" max="4609" width="20.625" style="89" customWidth="1"/>
    <col min="4610" max="4610" width="10.25" style="89" customWidth="1"/>
    <col min="4611" max="4611" width="10" style="89" customWidth="1"/>
    <col min="4612" max="4612" width="1.125" style="89" customWidth="1"/>
    <col min="4613" max="4613" width="8.625" style="89" customWidth="1"/>
    <col min="4614" max="4614" width="8.875" style="89" customWidth="1"/>
    <col min="4615" max="4615" width="8.625" style="89" customWidth="1"/>
    <col min="4616" max="4616" width="8.25" style="89" customWidth="1"/>
    <col min="4617" max="4617" width="1.125" style="89" customWidth="1"/>
    <col min="4618" max="4864" width="9" style="89"/>
    <col min="4865" max="4865" width="20.625" style="89" customWidth="1"/>
    <col min="4866" max="4866" width="10.25" style="89" customWidth="1"/>
    <col min="4867" max="4867" width="10" style="89" customWidth="1"/>
    <col min="4868" max="4868" width="1.125" style="89" customWidth="1"/>
    <col min="4869" max="4869" width="8.625" style="89" customWidth="1"/>
    <col min="4870" max="4870" width="8.875" style="89" customWidth="1"/>
    <col min="4871" max="4871" width="8.625" style="89" customWidth="1"/>
    <col min="4872" max="4872" width="8.25" style="89" customWidth="1"/>
    <col min="4873" max="4873" width="1.125" style="89" customWidth="1"/>
    <col min="4874" max="5120" width="9" style="89"/>
    <col min="5121" max="5121" width="20.625" style="89" customWidth="1"/>
    <col min="5122" max="5122" width="10.25" style="89" customWidth="1"/>
    <col min="5123" max="5123" width="10" style="89" customWidth="1"/>
    <col min="5124" max="5124" width="1.125" style="89" customWidth="1"/>
    <col min="5125" max="5125" width="8.625" style="89" customWidth="1"/>
    <col min="5126" max="5126" width="8.875" style="89" customWidth="1"/>
    <col min="5127" max="5127" width="8.625" style="89" customWidth="1"/>
    <col min="5128" max="5128" width="8.25" style="89" customWidth="1"/>
    <col min="5129" max="5129" width="1.125" style="89" customWidth="1"/>
    <col min="5130" max="5376" width="9" style="89"/>
    <col min="5377" max="5377" width="20.625" style="89" customWidth="1"/>
    <col min="5378" max="5378" width="10.25" style="89" customWidth="1"/>
    <col min="5379" max="5379" width="10" style="89" customWidth="1"/>
    <col min="5380" max="5380" width="1.125" style="89" customWidth="1"/>
    <col min="5381" max="5381" width="8.625" style="89" customWidth="1"/>
    <col min="5382" max="5382" width="8.875" style="89" customWidth="1"/>
    <col min="5383" max="5383" width="8.625" style="89" customWidth="1"/>
    <col min="5384" max="5384" width="8.25" style="89" customWidth="1"/>
    <col min="5385" max="5385" width="1.125" style="89" customWidth="1"/>
    <col min="5386" max="5632" width="9" style="89"/>
    <col min="5633" max="5633" width="20.625" style="89" customWidth="1"/>
    <col min="5634" max="5634" width="10.25" style="89" customWidth="1"/>
    <col min="5635" max="5635" width="10" style="89" customWidth="1"/>
    <col min="5636" max="5636" width="1.125" style="89" customWidth="1"/>
    <col min="5637" max="5637" width="8.625" style="89" customWidth="1"/>
    <col min="5638" max="5638" width="8.875" style="89" customWidth="1"/>
    <col min="5639" max="5639" width="8.625" style="89" customWidth="1"/>
    <col min="5640" max="5640" width="8.25" style="89" customWidth="1"/>
    <col min="5641" max="5641" width="1.125" style="89" customWidth="1"/>
    <col min="5642" max="5888" width="9" style="89"/>
    <col min="5889" max="5889" width="20.625" style="89" customWidth="1"/>
    <col min="5890" max="5890" width="10.25" style="89" customWidth="1"/>
    <col min="5891" max="5891" width="10" style="89" customWidth="1"/>
    <col min="5892" max="5892" width="1.125" style="89" customWidth="1"/>
    <col min="5893" max="5893" width="8.625" style="89" customWidth="1"/>
    <col min="5894" max="5894" width="8.875" style="89" customWidth="1"/>
    <col min="5895" max="5895" width="8.625" style="89" customWidth="1"/>
    <col min="5896" max="5896" width="8.25" style="89" customWidth="1"/>
    <col min="5897" max="5897" width="1.125" style="89" customWidth="1"/>
    <col min="5898" max="6144" width="9" style="89"/>
    <col min="6145" max="6145" width="20.625" style="89" customWidth="1"/>
    <col min="6146" max="6146" width="10.25" style="89" customWidth="1"/>
    <col min="6147" max="6147" width="10" style="89" customWidth="1"/>
    <col min="6148" max="6148" width="1.125" style="89" customWidth="1"/>
    <col min="6149" max="6149" width="8.625" style="89" customWidth="1"/>
    <col min="6150" max="6150" width="8.875" style="89" customWidth="1"/>
    <col min="6151" max="6151" width="8.625" style="89" customWidth="1"/>
    <col min="6152" max="6152" width="8.25" style="89" customWidth="1"/>
    <col min="6153" max="6153" width="1.125" style="89" customWidth="1"/>
    <col min="6154" max="6400" width="9" style="89"/>
    <col min="6401" max="6401" width="20.625" style="89" customWidth="1"/>
    <col min="6402" max="6402" width="10.25" style="89" customWidth="1"/>
    <col min="6403" max="6403" width="10" style="89" customWidth="1"/>
    <col min="6404" max="6404" width="1.125" style="89" customWidth="1"/>
    <col min="6405" max="6405" width="8.625" style="89" customWidth="1"/>
    <col min="6406" max="6406" width="8.875" style="89" customWidth="1"/>
    <col min="6407" max="6407" width="8.625" style="89" customWidth="1"/>
    <col min="6408" max="6408" width="8.25" style="89" customWidth="1"/>
    <col min="6409" max="6409" width="1.125" style="89" customWidth="1"/>
    <col min="6410" max="6656" width="9" style="89"/>
    <col min="6657" max="6657" width="20.625" style="89" customWidth="1"/>
    <col min="6658" max="6658" width="10.25" style="89" customWidth="1"/>
    <col min="6659" max="6659" width="10" style="89" customWidth="1"/>
    <col min="6660" max="6660" width="1.125" style="89" customWidth="1"/>
    <col min="6661" max="6661" width="8.625" style="89" customWidth="1"/>
    <col min="6662" max="6662" width="8.875" style="89" customWidth="1"/>
    <col min="6663" max="6663" width="8.625" style="89" customWidth="1"/>
    <col min="6664" max="6664" width="8.25" style="89" customWidth="1"/>
    <col min="6665" max="6665" width="1.125" style="89" customWidth="1"/>
    <col min="6666" max="6912" width="9" style="89"/>
    <col min="6913" max="6913" width="20.625" style="89" customWidth="1"/>
    <col min="6914" max="6914" width="10.25" style="89" customWidth="1"/>
    <col min="6915" max="6915" width="10" style="89" customWidth="1"/>
    <col min="6916" max="6916" width="1.125" style="89" customWidth="1"/>
    <col min="6917" max="6917" width="8.625" style="89" customWidth="1"/>
    <col min="6918" max="6918" width="8.875" style="89" customWidth="1"/>
    <col min="6919" max="6919" width="8.625" style="89" customWidth="1"/>
    <col min="6920" max="6920" width="8.25" style="89" customWidth="1"/>
    <col min="6921" max="6921" width="1.125" style="89" customWidth="1"/>
    <col min="6922" max="7168" width="9" style="89"/>
    <col min="7169" max="7169" width="20.625" style="89" customWidth="1"/>
    <col min="7170" max="7170" width="10.25" style="89" customWidth="1"/>
    <col min="7171" max="7171" width="10" style="89" customWidth="1"/>
    <col min="7172" max="7172" width="1.125" style="89" customWidth="1"/>
    <col min="7173" max="7173" width="8.625" style="89" customWidth="1"/>
    <col min="7174" max="7174" width="8.875" style="89" customWidth="1"/>
    <col min="7175" max="7175" width="8.625" style="89" customWidth="1"/>
    <col min="7176" max="7176" width="8.25" style="89" customWidth="1"/>
    <col min="7177" max="7177" width="1.125" style="89" customWidth="1"/>
    <col min="7178" max="7424" width="9" style="89"/>
    <col min="7425" max="7425" width="20.625" style="89" customWidth="1"/>
    <col min="7426" max="7426" width="10.25" style="89" customWidth="1"/>
    <col min="7427" max="7427" width="10" style="89" customWidth="1"/>
    <col min="7428" max="7428" width="1.125" style="89" customWidth="1"/>
    <col min="7429" max="7429" width="8.625" style="89" customWidth="1"/>
    <col min="7430" max="7430" width="8.875" style="89" customWidth="1"/>
    <col min="7431" max="7431" width="8.625" style="89" customWidth="1"/>
    <col min="7432" max="7432" width="8.25" style="89" customWidth="1"/>
    <col min="7433" max="7433" width="1.125" style="89" customWidth="1"/>
    <col min="7434" max="7680" width="9" style="89"/>
    <col min="7681" max="7681" width="20.625" style="89" customWidth="1"/>
    <col min="7682" max="7682" width="10.25" style="89" customWidth="1"/>
    <col min="7683" max="7683" width="10" style="89" customWidth="1"/>
    <col min="7684" max="7684" width="1.125" style="89" customWidth="1"/>
    <col min="7685" max="7685" width="8.625" style="89" customWidth="1"/>
    <col min="7686" max="7686" width="8.875" style="89" customWidth="1"/>
    <col min="7687" max="7687" width="8.625" style="89" customWidth="1"/>
    <col min="7688" max="7688" width="8.25" style="89" customWidth="1"/>
    <col min="7689" max="7689" width="1.125" style="89" customWidth="1"/>
    <col min="7690" max="7936" width="9" style="89"/>
    <col min="7937" max="7937" width="20.625" style="89" customWidth="1"/>
    <col min="7938" max="7938" width="10.25" style="89" customWidth="1"/>
    <col min="7939" max="7939" width="10" style="89" customWidth="1"/>
    <col min="7940" max="7940" width="1.125" style="89" customWidth="1"/>
    <col min="7941" max="7941" width="8.625" style="89" customWidth="1"/>
    <col min="7942" max="7942" width="8.875" style="89" customWidth="1"/>
    <col min="7943" max="7943" width="8.625" style="89" customWidth="1"/>
    <col min="7944" max="7944" width="8.25" style="89" customWidth="1"/>
    <col min="7945" max="7945" width="1.125" style="89" customWidth="1"/>
    <col min="7946" max="8192" width="9" style="89"/>
    <col min="8193" max="8193" width="20.625" style="89" customWidth="1"/>
    <col min="8194" max="8194" width="10.25" style="89" customWidth="1"/>
    <col min="8195" max="8195" width="10" style="89" customWidth="1"/>
    <col min="8196" max="8196" width="1.125" style="89" customWidth="1"/>
    <col min="8197" max="8197" width="8.625" style="89" customWidth="1"/>
    <col min="8198" max="8198" width="8.875" style="89" customWidth="1"/>
    <col min="8199" max="8199" width="8.625" style="89" customWidth="1"/>
    <col min="8200" max="8200" width="8.25" style="89" customWidth="1"/>
    <col min="8201" max="8201" width="1.125" style="89" customWidth="1"/>
    <col min="8202" max="8448" width="9" style="89"/>
    <col min="8449" max="8449" width="20.625" style="89" customWidth="1"/>
    <col min="8450" max="8450" width="10.25" style="89" customWidth="1"/>
    <col min="8451" max="8451" width="10" style="89" customWidth="1"/>
    <col min="8452" max="8452" width="1.125" style="89" customWidth="1"/>
    <col min="8453" max="8453" width="8.625" style="89" customWidth="1"/>
    <col min="8454" max="8454" width="8.875" style="89" customWidth="1"/>
    <col min="8455" max="8455" width="8.625" style="89" customWidth="1"/>
    <col min="8456" max="8456" width="8.25" style="89" customWidth="1"/>
    <col min="8457" max="8457" width="1.125" style="89" customWidth="1"/>
    <col min="8458" max="8704" width="9" style="89"/>
    <col min="8705" max="8705" width="20.625" style="89" customWidth="1"/>
    <col min="8706" max="8706" width="10.25" style="89" customWidth="1"/>
    <col min="8707" max="8707" width="10" style="89" customWidth="1"/>
    <col min="8708" max="8708" width="1.125" style="89" customWidth="1"/>
    <col min="8709" max="8709" width="8.625" style="89" customWidth="1"/>
    <col min="8710" max="8710" width="8.875" style="89" customWidth="1"/>
    <col min="8711" max="8711" width="8.625" style="89" customWidth="1"/>
    <col min="8712" max="8712" width="8.25" style="89" customWidth="1"/>
    <col min="8713" max="8713" width="1.125" style="89" customWidth="1"/>
    <col min="8714" max="8960" width="9" style="89"/>
    <col min="8961" max="8961" width="20.625" style="89" customWidth="1"/>
    <col min="8962" max="8962" width="10.25" style="89" customWidth="1"/>
    <col min="8963" max="8963" width="10" style="89" customWidth="1"/>
    <col min="8964" max="8964" width="1.125" style="89" customWidth="1"/>
    <col min="8965" max="8965" width="8.625" style="89" customWidth="1"/>
    <col min="8966" max="8966" width="8.875" style="89" customWidth="1"/>
    <col min="8967" max="8967" width="8.625" style="89" customWidth="1"/>
    <col min="8968" max="8968" width="8.25" style="89" customWidth="1"/>
    <col min="8969" max="8969" width="1.125" style="89" customWidth="1"/>
    <col min="8970" max="9216" width="9" style="89"/>
    <col min="9217" max="9217" width="20.625" style="89" customWidth="1"/>
    <col min="9218" max="9218" width="10.25" style="89" customWidth="1"/>
    <col min="9219" max="9219" width="10" style="89" customWidth="1"/>
    <col min="9220" max="9220" width="1.125" style="89" customWidth="1"/>
    <col min="9221" max="9221" width="8.625" style="89" customWidth="1"/>
    <col min="9222" max="9222" width="8.875" style="89" customWidth="1"/>
    <col min="9223" max="9223" width="8.625" style="89" customWidth="1"/>
    <col min="9224" max="9224" width="8.25" style="89" customWidth="1"/>
    <col min="9225" max="9225" width="1.125" style="89" customWidth="1"/>
    <col min="9226" max="9472" width="9" style="89"/>
    <col min="9473" max="9473" width="20.625" style="89" customWidth="1"/>
    <col min="9474" max="9474" width="10.25" style="89" customWidth="1"/>
    <col min="9475" max="9475" width="10" style="89" customWidth="1"/>
    <col min="9476" max="9476" width="1.125" style="89" customWidth="1"/>
    <col min="9477" max="9477" width="8.625" style="89" customWidth="1"/>
    <col min="9478" max="9478" width="8.875" style="89" customWidth="1"/>
    <col min="9479" max="9479" width="8.625" style="89" customWidth="1"/>
    <col min="9480" max="9480" width="8.25" style="89" customWidth="1"/>
    <col min="9481" max="9481" width="1.125" style="89" customWidth="1"/>
    <col min="9482" max="9728" width="9" style="89"/>
    <col min="9729" max="9729" width="20.625" style="89" customWidth="1"/>
    <col min="9730" max="9730" width="10.25" style="89" customWidth="1"/>
    <col min="9731" max="9731" width="10" style="89" customWidth="1"/>
    <col min="9732" max="9732" width="1.125" style="89" customWidth="1"/>
    <col min="9733" max="9733" width="8.625" style="89" customWidth="1"/>
    <col min="9734" max="9734" width="8.875" style="89" customWidth="1"/>
    <col min="9735" max="9735" width="8.625" style="89" customWidth="1"/>
    <col min="9736" max="9736" width="8.25" style="89" customWidth="1"/>
    <col min="9737" max="9737" width="1.125" style="89" customWidth="1"/>
    <col min="9738" max="9984" width="9" style="89"/>
    <col min="9985" max="9985" width="20.625" style="89" customWidth="1"/>
    <col min="9986" max="9986" width="10.25" style="89" customWidth="1"/>
    <col min="9987" max="9987" width="10" style="89" customWidth="1"/>
    <col min="9988" max="9988" width="1.125" style="89" customWidth="1"/>
    <col min="9989" max="9989" width="8.625" style="89" customWidth="1"/>
    <col min="9990" max="9990" width="8.875" style="89" customWidth="1"/>
    <col min="9991" max="9991" width="8.625" style="89" customWidth="1"/>
    <col min="9992" max="9992" width="8.25" style="89" customWidth="1"/>
    <col min="9993" max="9993" width="1.125" style="89" customWidth="1"/>
    <col min="9994" max="10240" width="9" style="89"/>
    <col min="10241" max="10241" width="20.625" style="89" customWidth="1"/>
    <col min="10242" max="10242" width="10.25" style="89" customWidth="1"/>
    <col min="10243" max="10243" width="10" style="89" customWidth="1"/>
    <col min="10244" max="10244" width="1.125" style="89" customWidth="1"/>
    <col min="10245" max="10245" width="8.625" style="89" customWidth="1"/>
    <col min="10246" max="10246" width="8.875" style="89" customWidth="1"/>
    <col min="10247" max="10247" width="8.625" style="89" customWidth="1"/>
    <col min="10248" max="10248" width="8.25" style="89" customWidth="1"/>
    <col min="10249" max="10249" width="1.125" style="89" customWidth="1"/>
    <col min="10250" max="10496" width="9" style="89"/>
    <col min="10497" max="10497" width="20.625" style="89" customWidth="1"/>
    <col min="10498" max="10498" width="10.25" style="89" customWidth="1"/>
    <col min="10499" max="10499" width="10" style="89" customWidth="1"/>
    <col min="10500" max="10500" width="1.125" style="89" customWidth="1"/>
    <col min="10501" max="10501" width="8.625" style="89" customWidth="1"/>
    <col min="10502" max="10502" width="8.875" style="89" customWidth="1"/>
    <col min="10503" max="10503" width="8.625" style="89" customWidth="1"/>
    <col min="10504" max="10504" width="8.25" style="89" customWidth="1"/>
    <col min="10505" max="10505" width="1.125" style="89" customWidth="1"/>
    <col min="10506" max="10752" width="9" style="89"/>
    <col min="10753" max="10753" width="20.625" style="89" customWidth="1"/>
    <col min="10754" max="10754" width="10.25" style="89" customWidth="1"/>
    <col min="10755" max="10755" width="10" style="89" customWidth="1"/>
    <col min="10756" max="10756" width="1.125" style="89" customWidth="1"/>
    <col min="10757" max="10757" width="8.625" style="89" customWidth="1"/>
    <col min="10758" max="10758" width="8.875" style="89" customWidth="1"/>
    <col min="10759" max="10759" width="8.625" style="89" customWidth="1"/>
    <col min="10760" max="10760" width="8.25" style="89" customWidth="1"/>
    <col min="10761" max="10761" width="1.125" style="89" customWidth="1"/>
    <col min="10762" max="11008" width="9" style="89"/>
    <col min="11009" max="11009" width="20.625" style="89" customWidth="1"/>
    <col min="11010" max="11010" width="10.25" style="89" customWidth="1"/>
    <col min="11011" max="11011" width="10" style="89" customWidth="1"/>
    <col min="11012" max="11012" width="1.125" style="89" customWidth="1"/>
    <col min="11013" max="11013" width="8.625" style="89" customWidth="1"/>
    <col min="11014" max="11014" width="8.875" style="89" customWidth="1"/>
    <col min="11015" max="11015" width="8.625" style="89" customWidth="1"/>
    <col min="11016" max="11016" width="8.25" style="89" customWidth="1"/>
    <col min="11017" max="11017" width="1.125" style="89" customWidth="1"/>
    <col min="11018" max="11264" width="9" style="89"/>
    <col min="11265" max="11265" width="20.625" style="89" customWidth="1"/>
    <col min="11266" max="11266" width="10.25" style="89" customWidth="1"/>
    <col min="11267" max="11267" width="10" style="89" customWidth="1"/>
    <col min="11268" max="11268" width="1.125" style="89" customWidth="1"/>
    <col min="11269" max="11269" width="8.625" style="89" customWidth="1"/>
    <col min="11270" max="11270" width="8.875" style="89" customWidth="1"/>
    <col min="11271" max="11271" width="8.625" style="89" customWidth="1"/>
    <col min="11272" max="11272" width="8.25" style="89" customWidth="1"/>
    <col min="11273" max="11273" width="1.125" style="89" customWidth="1"/>
    <col min="11274" max="11520" width="9" style="89"/>
    <col min="11521" max="11521" width="20.625" style="89" customWidth="1"/>
    <col min="11522" max="11522" width="10.25" style="89" customWidth="1"/>
    <col min="11523" max="11523" width="10" style="89" customWidth="1"/>
    <col min="11524" max="11524" width="1.125" style="89" customWidth="1"/>
    <col min="11525" max="11525" width="8.625" style="89" customWidth="1"/>
    <col min="11526" max="11526" width="8.875" style="89" customWidth="1"/>
    <col min="11527" max="11527" width="8.625" style="89" customWidth="1"/>
    <col min="11528" max="11528" width="8.25" style="89" customWidth="1"/>
    <col min="11529" max="11529" width="1.125" style="89" customWidth="1"/>
    <col min="11530" max="11776" width="9" style="89"/>
    <col min="11777" max="11777" width="20.625" style="89" customWidth="1"/>
    <col min="11778" max="11778" width="10.25" style="89" customWidth="1"/>
    <col min="11779" max="11779" width="10" style="89" customWidth="1"/>
    <col min="11780" max="11780" width="1.125" style="89" customWidth="1"/>
    <col min="11781" max="11781" width="8.625" style="89" customWidth="1"/>
    <col min="11782" max="11782" width="8.875" style="89" customWidth="1"/>
    <col min="11783" max="11783" width="8.625" style="89" customWidth="1"/>
    <col min="11784" max="11784" width="8.25" style="89" customWidth="1"/>
    <col min="11785" max="11785" width="1.125" style="89" customWidth="1"/>
    <col min="11786" max="12032" width="9" style="89"/>
    <col min="12033" max="12033" width="20.625" style="89" customWidth="1"/>
    <col min="12034" max="12034" width="10.25" style="89" customWidth="1"/>
    <col min="12035" max="12035" width="10" style="89" customWidth="1"/>
    <col min="12036" max="12036" width="1.125" style="89" customWidth="1"/>
    <col min="12037" max="12037" width="8.625" style="89" customWidth="1"/>
    <col min="12038" max="12038" width="8.875" style="89" customWidth="1"/>
    <col min="12039" max="12039" width="8.625" style="89" customWidth="1"/>
    <col min="12040" max="12040" width="8.25" style="89" customWidth="1"/>
    <col min="12041" max="12041" width="1.125" style="89" customWidth="1"/>
    <col min="12042" max="12288" width="9" style="89"/>
    <col min="12289" max="12289" width="20.625" style="89" customWidth="1"/>
    <col min="12290" max="12290" width="10.25" style="89" customWidth="1"/>
    <col min="12291" max="12291" width="10" style="89" customWidth="1"/>
    <col min="12292" max="12292" width="1.125" style="89" customWidth="1"/>
    <col min="12293" max="12293" width="8.625" style="89" customWidth="1"/>
    <col min="12294" max="12294" width="8.875" style="89" customWidth="1"/>
    <col min="12295" max="12295" width="8.625" style="89" customWidth="1"/>
    <col min="12296" max="12296" width="8.25" style="89" customWidth="1"/>
    <col min="12297" max="12297" width="1.125" style="89" customWidth="1"/>
    <col min="12298" max="12544" width="9" style="89"/>
    <col min="12545" max="12545" width="20.625" style="89" customWidth="1"/>
    <col min="12546" max="12546" width="10.25" style="89" customWidth="1"/>
    <col min="12547" max="12547" width="10" style="89" customWidth="1"/>
    <col min="12548" max="12548" width="1.125" style="89" customWidth="1"/>
    <col min="12549" max="12549" width="8.625" style="89" customWidth="1"/>
    <col min="12550" max="12550" width="8.875" style="89" customWidth="1"/>
    <col min="12551" max="12551" width="8.625" style="89" customWidth="1"/>
    <col min="12552" max="12552" width="8.25" style="89" customWidth="1"/>
    <col min="12553" max="12553" width="1.125" style="89" customWidth="1"/>
    <col min="12554" max="12800" width="9" style="89"/>
    <col min="12801" max="12801" width="20.625" style="89" customWidth="1"/>
    <col min="12802" max="12802" width="10.25" style="89" customWidth="1"/>
    <col min="12803" max="12803" width="10" style="89" customWidth="1"/>
    <col min="12804" max="12804" width="1.125" style="89" customWidth="1"/>
    <col min="12805" max="12805" width="8.625" style="89" customWidth="1"/>
    <col min="12806" max="12806" width="8.875" style="89" customWidth="1"/>
    <col min="12807" max="12807" width="8.625" style="89" customWidth="1"/>
    <col min="12808" max="12808" width="8.25" style="89" customWidth="1"/>
    <col min="12809" max="12809" width="1.125" style="89" customWidth="1"/>
    <col min="12810" max="13056" width="9" style="89"/>
    <col min="13057" max="13057" width="20.625" style="89" customWidth="1"/>
    <col min="13058" max="13058" width="10.25" style="89" customWidth="1"/>
    <col min="13059" max="13059" width="10" style="89" customWidth="1"/>
    <col min="13060" max="13060" width="1.125" style="89" customWidth="1"/>
    <col min="13061" max="13061" width="8.625" style="89" customWidth="1"/>
    <col min="13062" max="13062" width="8.875" style="89" customWidth="1"/>
    <col min="13063" max="13063" width="8.625" style="89" customWidth="1"/>
    <col min="13064" max="13064" width="8.25" style="89" customWidth="1"/>
    <col min="13065" max="13065" width="1.125" style="89" customWidth="1"/>
    <col min="13066" max="13312" width="9" style="89"/>
    <col min="13313" max="13313" width="20.625" style="89" customWidth="1"/>
    <col min="13314" max="13314" width="10.25" style="89" customWidth="1"/>
    <col min="13315" max="13315" width="10" style="89" customWidth="1"/>
    <col min="13316" max="13316" width="1.125" style="89" customWidth="1"/>
    <col min="13317" max="13317" width="8.625" style="89" customWidth="1"/>
    <col min="13318" max="13318" width="8.875" style="89" customWidth="1"/>
    <col min="13319" max="13319" width="8.625" style="89" customWidth="1"/>
    <col min="13320" max="13320" width="8.25" style="89" customWidth="1"/>
    <col min="13321" max="13321" width="1.125" style="89" customWidth="1"/>
    <col min="13322" max="13568" width="9" style="89"/>
    <col min="13569" max="13569" width="20.625" style="89" customWidth="1"/>
    <col min="13570" max="13570" width="10.25" style="89" customWidth="1"/>
    <col min="13571" max="13571" width="10" style="89" customWidth="1"/>
    <col min="13572" max="13572" width="1.125" style="89" customWidth="1"/>
    <col min="13573" max="13573" width="8.625" style="89" customWidth="1"/>
    <col min="13574" max="13574" width="8.875" style="89" customWidth="1"/>
    <col min="13575" max="13575" width="8.625" style="89" customWidth="1"/>
    <col min="13576" max="13576" width="8.25" style="89" customWidth="1"/>
    <col min="13577" max="13577" width="1.125" style="89" customWidth="1"/>
    <col min="13578" max="13824" width="9" style="89"/>
    <col min="13825" max="13825" width="20.625" style="89" customWidth="1"/>
    <col min="13826" max="13826" width="10.25" style="89" customWidth="1"/>
    <col min="13827" max="13827" width="10" style="89" customWidth="1"/>
    <col min="13828" max="13828" width="1.125" style="89" customWidth="1"/>
    <col min="13829" max="13829" width="8.625" style="89" customWidth="1"/>
    <col min="13830" max="13830" width="8.875" style="89" customWidth="1"/>
    <col min="13831" max="13831" width="8.625" style="89" customWidth="1"/>
    <col min="13832" max="13832" width="8.25" style="89" customWidth="1"/>
    <col min="13833" max="13833" width="1.125" style="89" customWidth="1"/>
    <col min="13834" max="14080" width="9" style="89"/>
    <col min="14081" max="14081" width="20.625" style="89" customWidth="1"/>
    <col min="14082" max="14082" width="10.25" style="89" customWidth="1"/>
    <col min="14083" max="14083" width="10" style="89" customWidth="1"/>
    <col min="14084" max="14084" width="1.125" style="89" customWidth="1"/>
    <col min="14085" max="14085" width="8.625" style="89" customWidth="1"/>
    <col min="14086" max="14086" width="8.875" style="89" customWidth="1"/>
    <col min="14087" max="14087" width="8.625" style="89" customWidth="1"/>
    <col min="14088" max="14088" width="8.25" style="89" customWidth="1"/>
    <col min="14089" max="14089" width="1.125" style="89" customWidth="1"/>
    <col min="14090" max="14336" width="9" style="89"/>
    <col min="14337" max="14337" width="20.625" style="89" customWidth="1"/>
    <col min="14338" max="14338" width="10.25" style="89" customWidth="1"/>
    <col min="14339" max="14339" width="10" style="89" customWidth="1"/>
    <col min="14340" max="14340" width="1.125" style="89" customWidth="1"/>
    <col min="14341" max="14341" width="8.625" style="89" customWidth="1"/>
    <col min="14342" max="14342" width="8.875" style="89" customWidth="1"/>
    <col min="14343" max="14343" width="8.625" style="89" customWidth="1"/>
    <col min="14344" max="14344" width="8.25" style="89" customWidth="1"/>
    <col min="14345" max="14345" width="1.125" style="89" customWidth="1"/>
    <col min="14346" max="14592" width="9" style="89"/>
    <col min="14593" max="14593" width="20.625" style="89" customWidth="1"/>
    <col min="14594" max="14594" width="10.25" style="89" customWidth="1"/>
    <col min="14595" max="14595" width="10" style="89" customWidth="1"/>
    <col min="14596" max="14596" width="1.125" style="89" customWidth="1"/>
    <col min="14597" max="14597" width="8.625" style="89" customWidth="1"/>
    <col min="14598" max="14598" width="8.875" style="89" customWidth="1"/>
    <col min="14599" max="14599" width="8.625" style="89" customWidth="1"/>
    <col min="14600" max="14600" width="8.25" style="89" customWidth="1"/>
    <col min="14601" max="14601" width="1.125" style="89" customWidth="1"/>
    <col min="14602" max="14848" width="9" style="89"/>
    <col min="14849" max="14849" width="20.625" style="89" customWidth="1"/>
    <col min="14850" max="14850" width="10.25" style="89" customWidth="1"/>
    <col min="14851" max="14851" width="10" style="89" customWidth="1"/>
    <col min="14852" max="14852" width="1.125" style="89" customWidth="1"/>
    <col min="14853" max="14853" width="8.625" style="89" customWidth="1"/>
    <col min="14854" max="14854" width="8.875" style="89" customWidth="1"/>
    <col min="14855" max="14855" width="8.625" style="89" customWidth="1"/>
    <col min="14856" max="14856" width="8.25" style="89" customWidth="1"/>
    <col min="14857" max="14857" width="1.125" style="89" customWidth="1"/>
    <col min="14858" max="15104" width="9" style="89"/>
    <col min="15105" max="15105" width="20.625" style="89" customWidth="1"/>
    <col min="15106" max="15106" width="10.25" style="89" customWidth="1"/>
    <col min="15107" max="15107" width="10" style="89" customWidth="1"/>
    <col min="15108" max="15108" width="1.125" style="89" customWidth="1"/>
    <col min="15109" max="15109" width="8.625" style="89" customWidth="1"/>
    <col min="15110" max="15110" width="8.875" style="89" customWidth="1"/>
    <col min="15111" max="15111" width="8.625" style="89" customWidth="1"/>
    <col min="15112" max="15112" width="8.25" style="89" customWidth="1"/>
    <col min="15113" max="15113" width="1.125" style="89" customWidth="1"/>
    <col min="15114" max="15360" width="9" style="89"/>
    <col min="15361" max="15361" width="20.625" style="89" customWidth="1"/>
    <col min="15362" max="15362" width="10.25" style="89" customWidth="1"/>
    <col min="15363" max="15363" width="10" style="89" customWidth="1"/>
    <col min="15364" max="15364" width="1.125" style="89" customWidth="1"/>
    <col min="15365" max="15365" width="8.625" style="89" customWidth="1"/>
    <col min="15366" max="15366" width="8.875" style="89" customWidth="1"/>
    <col min="15367" max="15367" width="8.625" style="89" customWidth="1"/>
    <col min="15368" max="15368" width="8.25" style="89" customWidth="1"/>
    <col min="15369" max="15369" width="1.125" style="89" customWidth="1"/>
    <col min="15370" max="15616" width="9" style="89"/>
    <col min="15617" max="15617" width="20.625" style="89" customWidth="1"/>
    <col min="15618" max="15618" width="10.25" style="89" customWidth="1"/>
    <col min="15619" max="15619" width="10" style="89" customWidth="1"/>
    <col min="15620" max="15620" width="1.125" style="89" customWidth="1"/>
    <col min="15621" max="15621" width="8.625" style="89" customWidth="1"/>
    <col min="15622" max="15622" width="8.875" style="89" customWidth="1"/>
    <col min="15623" max="15623" width="8.625" style="89" customWidth="1"/>
    <col min="15624" max="15624" width="8.25" style="89" customWidth="1"/>
    <col min="15625" max="15625" width="1.125" style="89" customWidth="1"/>
    <col min="15626" max="15872" width="9" style="89"/>
    <col min="15873" max="15873" width="20.625" style="89" customWidth="1"/>
    <col min="15874" max="15874" width="10.25" style="89" customWidth="1"/>
    <col min="15875" max="15875" width="10" style="89" customWidth="1"/>
    <col min="15876" max="15876" width="1.125" style="89" customWidth="1"/>
    <col min="15877" max="15877" width="8.625" style="89" customWidth="1"/>
    <col min="15878" max="15878" width="8.875" style="89" customWidth="1"/>
    <col min="15879" max="15879" width="8.625" style="89" customWidth="1"/>
    <col min="15880" max="15880" width="8.25" style="89" customWidth="1"/>
    <col min="15881" max="15881" width="1.125" style="89" customWidth="1"/>
    <col min="15882" max="16128" width="9" style="89"/>
    <col min="16129" max="16129" width="20.625" style="89" customWidth="1"/>
    <col min="16130" max="16130" width="10.25" style="89" customWidth="1"/>
    <col min="16131" max="16131" width="10" style="89" customWidth="1"/>
    <col min="16132" max="16132" width="1.125" style="89" customWidth="1"/>
    <col min="16133" max="16133" width="8.625" style="89" customWidth="1"/>
    <col min="16134" max="16134" width="8.875" style="89" customWidth="1"/>
    <col min="16135" max="16135" width="8.625" style="89" customWidth="1"/>
    <col min="16136" max="16136" width="8.25" style="89" customWidth="1"/>
    <col min="16137" max="16137" width="1.125" style="89" customWidth="1"/>
    <col min="16138" max="16384" width="9" style="89"/>
  </cols>
  <sheetData>
    <row r="1" spans="1:10" ht="15" customHeight="1" x14ac:dyDescent="0.15">
      <c r="A1" s="107" t="s">
        <v>137</v>
      </c>
      <c r="B1" s="107"/>
      <c r="C1" s="106">
        <v>3000</v>
      </c>
      <c r="E1" s="104" t="s">
        <v>136</v>
      </c>
      <c r="F1" s="104" t="s">
        <v>133</v>
      </c>
      <c r="G1" s="104" t="s">
        <v>132</v>
      </c>
      <c r="H1" s="104" t="s">
        <v>135</v>
      </c>
    </row>
    <row r="2" spans="1:10" ht="15.75" customHeight="1" x14ac:dyDescent="0.15">
      <c r="A2" s="107" t="s">
        <v>134</v>
      </c>
      <c r="B2" s="107"/>
      <c r="C2" s="106">
        <v>10000</v>
      </c>
      <c r="E2" s="105"/>
      <c r="F2" s="105">
        <f>B13</f>
        <v>139300</v>
      </c>
      <c r="G2" s="105">
        <f>C13</f>
        <v>517950.00000000006</v>
      </c>
      <c r="H2" s="105"/>
      <c r="J2" s="89">
        <v>45</v>
      </c>
    </row>
    <row r="3" spans="1:10" x14ac:dyDescent="0.15">
      <c r="B3" s="104" t="s">
        <v>133</v>
      </c>
      <c r="C3" s="104" t="s">
        <v>132</v>
      </c>
      <c r="E3" s="96">
        <v>0.1</v>
      </c>
      <c r="F3" s="93">
        <f t="dataTable" ref="F3:G17" dt2D="0" dtr="0" r1="B4"/>
        <v>179200</v>
      </c>
      <c r="G3" s="93">
        <v>-220200</v>
      </c>
      <c r="H3" s="93">
        <f>F3-G3</f>
        <v>399400</v>
      </c>
    </row>
    <row r="4" spans="1:10" x14ac:dyDescent="0.15">
      <c r="A4" s="90" t="s">
        <v>131</v>
      </c>
      <c r="B4" s="103">
        <f>J2/100</f>
        <v>0.45</v>
      </c>
      <c r="C4" s="103">
        <f>1-B4</f>
        <v>0.55000000000000004</v>
      </c>
      <c r="D4" s="102">
        <v>45</v>
      </c>
      <c r="E4" s="96">
        <v>0.15</v>
      </c>
      <c r="F4" s="93">
        <v>243700</v>
      </c>
      <c r="G4" s="93">
        <v>-63450</v>
      </c>
      <c r="H4" s="93">
        <f>F4-G4</f>
        <v>307150</v>
      </c>
    </row>
    <row r="5" spans="1:10" x14ac:dyDescent="0.15">
      <c r="A5" s="90" t="s">
        <v>130</v>
      </c>
      <c r="B5" s="90">
        <v>280</v>
      </c>
      <c r="C5" s="90">
        <v>250</v>
      </c>
      <c r="E5" s="96">
        <v>0.2</v>
      </c>
      <c r="F5" s="93">
        <v>284800</v>
      </c>
      <c r="G5" s="93">
        <v>76200</v>
      </c>
      <c r="H5" s="93">
        <f>F5-G5</f>
        <v>208600</v>
      </c>
    </row>
    <row r="6" spans="1:10" x14ac:dyDescent="0.15">
      <c r="A6" s="90" t="s">
        <v>129</v>
      </c>
      <c r="B6" s="90">
        <v>10000</v>
      </c>
      <c r="C6" s="90">
        <v>5000</v>
      </c>
      <c r="E6" s="96">
        <v>0.25</v>
      </c>
      <c r="F6" s="93">
        <v>302500</v>
      </c>
      <c r="G6" s="93">
        <v>198750</v>
      </c>
      <c r="H6" s="93">
        <f>F6-G6</f>
        <v>103750</v>
      </c>
    </row>
    <row r="7" spans="1:10" x14ac:dyDescent="0.15">
      <c r="A7" s="90" t="s">
        <v>128</v>
      </c>
      <c r="B7" s="90">
        <v>1100</v>
      </c>
      <c r="C7" s="90">
        <v>1200</v>
      </c>
      <c r="E7" s="96">
        <v>0.3</v>
      </c>
      <c r="F7" s="93">
        <v>296800</v>
      </c>
      <c r="G7" s="93">
        <v>304200</v>
      </c>
      <c r="H7" s="93">
        <f>F7-G7</f>
        <v>-7400</v>
      </c>
    </row>
    <row r="8" spans="1:10" x14ac:dyDescent="0.15">
      <c r="A8" s="90" t="s">
        <v>127</v>
      </c>
      <c r="B8" s="90">
        <v>-0.52</v>
      </c>
      <c r="C8" s="90">
        <v>-0.38</v>
      </c>
      <c r="E8" s="96">
        <v>0.35</v>
      </c>
      <c r="F8" s="93">
        <v>267700</v>
      </c>
      <c r="G8" s="93">
        <v>392550</v>
      </c>
      <c r="H8" s="93">
        <f>F8-G8</f>
        <v>-124850</v>
      </c>
    </row>
    <row r="9" spans="1:10" x14ac:dyDescent="0.15">
      <c r="A9" s="90" t="s">
        <v>126</v>
      </c>
      <c r="B9" s="90">
        <f>B7+$C$1*B8*B4</f>
        <v>398</v>
      </c>
      <c r="C9" s="90">
        <f>C7+$C$1*C8*C4</f>
        <v>573</v>
      </c>
      <c r="E9" s="96">
        <v>0.4</v>
      </c>
      <c r="F9" s="93">
        <v>215200</v>
      </c>
      <c r="G9" s="93">
        <v>463800</v>
      </c>
      <c r="H9" s="93">
        <f>F9-G9</f>
        <v>-248600</v>
      </c>
    </row>
    <row r="10" spans="1:10" x14ac:dyDescent="0.15">
      <c r="A10" s="90" t="s">
        <v>125</v>
      </c>
      <c r="B10" s="90">
        <f>B9-B5</f>
        <v>118</v>
      </c>
      <c r="C10" s="90">
        <f>C9-C5</f>
        <v>323</v>
      </c>
      <c r="E10" s="96">
        <v>0.45</v>
      </c>
      <c r="F10" s="93">
        <v>139300</v>
      </c>
      <c r="G10" s="93">
        <v>517950.00000000006</v>
      </c>
      <c r="H10" s="93">
        <f>F10-G10</f>
        <v>-378650.00000000006</v>
      </c>
    </row>
    <row r="11" spans="1:10" x14ac:dyDescent="0.15">
      <c r="A11" s="90" t="s">
        <v>124</v>
      </c>
      <c r="B11" s="90">
        <f>$C$2+B5*$C$1*B4+B6</f>
        <v>398000</v>
      </c>
      <c r="C11" s="90">
        <f>$C$2+C5*$C$1*C4+C6</f>
        <v>427500.00000000006</v>
      </c>
      <c r="E11" s="96">
        <v>0.5</v>
      </c>
      <c r="F11" s="93">
        <v>40000</v>
      </c>
      <c r="G11" s="93">
        <v>555000</v>
      </c>
      <c r="H11" s="93">
        <f>F11-G11</f>
        <v>-515000</v>
      </c>
    </row>
    <row r="12" spans="1:10" x14ac:dyDescent="0.15">
      <c r="A12" s="90" t="s">
        <v>123</v>
      </c>
      <c r="B12" s="90">
        <f>B9*$C$1*B4</f>
        <v>537300</v>
      </c>
      <c r="C12" s="90">
        <f>C9*$C$1*C4</f>
        <v>945450.00000000012</v>
      </c>
      <c r="E12" s="96">
        <v>0.55000000000000004</v>
      </c>
      <c r="F12" s="93">
        <v>-82700.000000000233</v>
      </c>
      <c r="G12" s="93">
        <v>574950</v>
      </c>
      <c r="H12" s="93">
        <f>F12-G12</f>
        <v>-657650.00000000023</v>
      </c>
    </row>
    <row r="13" spans="1:10" ht="14.25" thickBot="1" x14ac:dyDescent="0.2">
      <c r="A13" s="101" t="s">
        <v>113</v>
      </c>
      <c r="B13" s="100">
        <f>B12-B11</f>
        <v>139300</v>
      </c>
      <c r="C13" s="100">
        <f>C12-C11</f>
        <v>517950.00000000006</v>
      </c>
      <c r="E13" s="96">
        <v>0.6</v>
      </c>
      <c r="F13" s="93">
        <v>-228800</v>
      </c>
      <c r="G13" s="93">
        <v>577800</v>
      </c>
      <c r="H13" s="93">
        <f>F13-G13</f>
        <v>-806600</v>
      </c>
    </row>
    <row r="14" spans="1:10" ht="14.25" thickTop="1" x14ac:dyDescent="0.15">
      <c r="A14" s="90" t="s">
        <v>122</v>
      </c>
      <c r="B14" s="99">
        <f>C1*E20</f>
        <v>890.01349527665309</v>
      </c>
      <c r="C14" s="99"/>
      <c r="E14" s="96">
        <v>0.65</v>
      </c>
      <c r="F14" s="93">
        <v>-398300</v>
      </c>
      <c r="G14" s="93">
        <v>563550</v>
      </c>
      <c r="H14" s="93">
        <f>F14-G14</f>
        <v>-961850</v>
      </c>
    </row>
    <row r="15" spans="1:10" x14ac:dyDescent="0.15">
      <c r="A15" s="90" t="s">
        <v>121</v>
      </c>
      <c r="B15" s="98">
        <f>(B7+B8*B14)*B14-C2-B5*B14-B6</f>
        <v>297906.57480408181</v>
      </c>
      <c r="C15" s="98"/>
      <c r="E15" s="96">
        <v>0.7</v>
      </c>
      <c r="F15" s="93">
        <v>-591200</v>
      </c>
      <c r="G15" s="93">
        <v>532200.00000000012</v>
      </c>
      <c r="H15" s="93">
        <f>F15-G15</f>
        <v>-1123400</v>
      </c>
    </row>
    <row r="16" spans="1:10" x14ac:dyDescent="0.15">
      <c r="A16" s="90" t="s">
        <v>120</v>
      </c>
      <c r="B16" s="97" t="str">
        <f>IF(B13&gt;C13,"产品A利润高",IF(B13&lt;C13,"产品B利润高","相等"))</f>
        <v>产品B利润高</v>
      </c>
      <c r="C16" s="97"/>
      <c r="E16" s="96">
        <v>0.75</v>
      </c>
      <c r="F16" s="93">
        <v>-807500</v>
      </c>
      <c r="G16" s="93">
        <v>483750</v>
      </c>
      <c r="H16" s="93">
        <f>F16-G16</f>
        <v>-1291250</v>
      </c>
    </row>
    <row r="17" spans="5:8" x14ac:dyDescent="0.15">
      <c r="E17" s="95">
        <v>0.8</v>
      </c>
      <c r="F17" s="94">
        <v>-1047200</v>
      </c>
      <c r="G17" s="94">
        <v>418199.99999999988</v>
      </c>
      <c r="H17" s="93">
        <f>F17-G17</f>
        <v>-1465400</v>
      </c>
    </row>
    <row r="18" spans="5:8" x14ac:dyDescent="0.15">
      <c r="E18" s="89" t="s">
        <v>119</v>
      </c>
    </row>
    <row r="19" spans="5:8" x14ac:dyDescent="0.15">
      <c r="E19" s="91">
        <v>0.25</v>
      </c>
      <c r="F19" s="90">
        <f>F6</f>
        <v>302500</v>
      </c>
      <c r="G19" s="90">
        <f>G6</f>
        <v>198750</v>
      </c>
      <c r="H19" s="90">
        <f>H6</f>
        <v>103750</v>
      </c>
    </row>
    <row r="20" spans="5:8" x14ac:dyDescent="0.15">
      <c r="E20" s="91">
        <f>E19+(0-H6)/(H7-H6)*(E7-E6)</f>
        <v>0.29667116509221769</v>
      </c>
      <c r="F20" s="92">
        <f>B15</f>
        <v>297906.57480408181</v>
      </c>
      <c r="G20" s="92">
        <f>F20</f>
        <v>297906.57480408181</v>
      </c>
      <c r="H20" s="90">
        <v>0</v>
      </c>
    </row>
    <row r="21" spans="5:8" x14ac:dyDescent="0.15">
      <c r="E21" s="91">
        <v>0.3</v>
      </c>
      <c r="F21" s="90">
        <f>F7</f>
        <v>296800</v>
      </c>
      <c r="G21" s="90">
        <f>G7</f>
        <v>304200</v>
      </c>
      <c r="H21" s="90">
        <f>H7</f>
        <v>-7400</v>
      </c>
    </row>
  </sheetData>
  <mergeCells count="5">
    <mergeCell ref="A1:B1"/>
    <mergeCell ref="A2:B2"/>
    <mergeCell ref="B14:C14"/>
    <mergeCell ref="B15:C15"/>
    <mergeCell ref="B16:C16"/>
  </mergeCells>
  <phoneticPr fontId="3" type="noConversion"/>
  <printOptions headings="1"/>
  <pageMargins left="0.75" right="0.75" top="1" bottom="1" header="0.5" footer="0.5"/>
  <pageSetup paperSize="9" orientation="portrait" horizontalDpi="300" verticalDpi="300"/>
  <headerFooter alignWithMargins="0"/>
  <drawing r:id="rId1"/>
  <legacyDrawing r:id="rId2"/>
  <mc:AlternateContent xmlns:mc="http://schemas.openxmlformats.org/markup-compatibility/2006">
    <mc:Choice Requires="x14">
      <controls>
        <mc:AlternateContent xmlns:mc="http://schemas.openxmlformats.org/markup-compatibility/2006">
          <mc:Choice Requires="x14">
            <control shapeId="7169" r:id="rId3" name="Spinner 1">
              <controlPr defaultSize="0" autoPict="0">
                <anchor moveWithCells="1" sizeWithCells="1">
                  <from>
                    <xdr:col>0</xdr:col>
                    <xdr:colOff>1562100</xdr:colOff>
                    <xdr:row>2</xdr:row>
                    <xdr:rowOff>161925</xdr:rowOff>
                  </from>
                  <to>
                    <xdr:col>1</xdr:col>
                    <xdr:colOff>190500</xdr:colOff>
                    <xdr:row>4</xdr:row>
                    <xdr:rowOff>9525</xdr:rowOff>
                  </to>
                </anchor>
              </controlPr>
            </control>
          </mc:Choice>
        </mc:AlternateContent>
      </controls>
    </mc:Choice>
  </mc:AlternateConten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K12"/>
  <sheetViews>
    <sheetView showGridLines="0" zoomScale="115" zoomScaleNormal="115" workbookViewId="0">
      <selection activeCell="H13" sqref="H13"/>
    </sheetView>
  </sheetViews>
  <sheetFormatPr defaultRowHeight="13.5" x14ac:dyDescent="0.15"/>
  <cols>
    <col min="1" max="1" width="16.875" style="9" customWidth="1"/>
    <col min="2" max="2" width="1.875" style="9" customWidth="1"/>
    <col min="3" max="3" width="13" style="9" bestFit="1" customWidth="1"/>
    <col min="4" max="4" width="7.625" style="9" customWidth="1"/>
    <col min="5" max="5" width="12.75" style="9" bestFit="1" customWidth="1"/>
    <col min="6" max="6" width="6.875" style="9" customWidth="1"/>
    <col min="7" max="7" width="6.5" style="9" customWidth="1"/>
    <col min="8" max="8" width="1" style="9" customWidth="1"/>
    <col min="9" max="9" width="9" style="9"/>
    <col min="10" max="10" width="10.75" style="9" customWidth="1"/>
    <col min="11" max="11" width="1.125" style="9" customWidth="1"/>
    <col min="12" max="256" width="9" style="9"/>
    <col min="257" max="257" width="7.625" style="9" bestFit="1" customWidth="1"/>
    <col min="258" max="258" width="1.375" style="9" customWidth="1"/>
    <col min="259" max="259" width="11.875" style="9" customWidth="1"/>
    <col min="260" max="260" width="7" style="9" customWidth="1"/>
    <col min="261" max="261" width="12" style="9" customWidth="1"/>
    <col min="262" max="262" width="6.875" style="9" customWidth="1"/>
    <col min="263" max="263" width="6.5" style="9" customWidth="1"/>
    <col min="264" max="264" width="1" style="9" customWidth="1"/>
    <col min="265" max="265" width="9" style="9"/>
    <col min="266" max="266" width="10.75" style="9" customWidth="1"/>
    <col min="267" max="267" width="1.125" style="9" customWidth="1"/>
    <col min="268" max="512" width="9" style="9"/>
    <col min="513" max="513" width="7.625" style="9" bestFit="1" customWidth="1"/>
    <col min="514" max="514" width="1.375" style="9" customWidth="1"/>
    <col min="515" max="515" width="11.875" style="9" customWidth="1"/>
    <col min="516" max="516" width="7" style="9" customWidth="1"/>
    <col min="517" max="517" width="12" style="9" customWidth="1"/>
    <col min="518" max="518" width="6.875" style="9" customWidth="1"/>
    <col min="519" max="519" width="6.5" style="9" customWidth="1"/>
    <col min="520" max="520" width="1" style="9" customWidth="1"/>
    <col min="521" max="521" width="9" style="9"/>
    <col min="522" max="522" width="10.75" style="9" customWidth="1"/>
    <col min="523" max="523" width="1.125" style="9" customWidth="1"/>
    <col min="524" max="768" width="9" style="9"/>
    <col min="769" max="769" width="7.625" style="9" bestFit="1" customWidth="1"/>
    <col min="770" max="770" width="1.375" style="9" customWidth="1"/>
    <col min="771" max="771" width="11.875" style="9" customWidth="1"/>
    <col min="772" max="772" width="7" style="9" customWidth="1"/>
    <col min="773" max="773" width="12" style="9" customWidth="1"/>
    <col min="774" max="774" width="6.875" style="9" customWidth="1"/>
    <col min="775" max="775" width="6.5" style="9" customWidth="1"/>
    <col min="776" max="776" width="1" style="9" customWidth="1"/>
    <col min="777" max="777" width="9" style="9"/>
    <col min="778" max="778" width="10.75" style="9" customWidth="1"/>
    <col min="779" max="779" width="1.125" style="9" customWidth="1"/>
    <col min="780" max="1024" width="9" style="9"/>
    <col min="1025" max="1025" width="7.625" style="9" bestFit="1" customWidth="1"/>
    <col min="1026" max="1026" width="1.375" style="9" customWidth="1"/>
    <col min="1027" max="1027" width="11.875" style="9" customWidth="1"/>
    <col min="1028" max="1028" width="7" style="9" customWidth="1"/>
    <col min="1029" max="1029" width="12" style="9" customWidth="1"/>
    <col min="1030" max="1030" width="6.875" style="9" customWidth="1"/>
    <col min="1031" max="1031" width="6.5" style="9" customWidth="1"/>
    <col min="1032" max="1032" width="1" style="9" customWidth="1"/>
    <col min="1033" max="1033" width="9" style="9"/>
    <col min="1034" max="1034" width="10.75" style="9" customWidth="1"/>
    <col min="1035" max="1035" width="1.125" style="9" customWidth="1"/>
    <col min="1036" max="1280" width="9" style="9"/>
    <col min="1281" max="1281" width="7.625" style="9" bestFit="1" customWidth="1"/>
    <col min="1282" max="1282" width="1.375" style="9" customWidth="1"/>
    <col min="1283" max="1283" width="11.875" style="9" customWidth="1"/>
    <col min="1284" max="1284" width="7" style="9" customWidth="1"/>
    <col min="1285" max="1285" width="12" style="9" customWidth="1"/>
    <col min="1286" max="1286" width="6.875" style="9" customWidth="1"/>
    <col min="1287" max="1287" width="6.5" style="9" customWidth="1"/>
    <col min="1288" max="1288" width="1" style="9" customWidth="1"/>
    <col min="1289" max="1289" width="9" style="9"/>
    <col min="1290" max="1290" width="10.75" style="9" customWidth="1"/>
    <col min="1291" max="1291" width="1.125" style="9" customWidth="1"/>
    <col min="1292" max="1536" width="9" style="9"/>
    <col min="1537" max="1537" width="7.625" style="9" bestFit="1" customWidth="1"/>
    <col min="1538" max="1538" width="1.375" style="9" customWidth="1"/>
    <col min="1539" max="1539" width="11.875" style="9" customWidth="1"/>
    <col min="1540" max="1540" width="7" style="9" customWidth="1"/>
    <col min="1541" max="1541" width="12" style="9" customWidth="1"/>
    <col min="1542" max="1542" width="6.875" style="9" customWidth="1"/>
    <col min="1543" max="1543" width="6.5" style="9" customWidth="1"/>
    <col min="1544" max="1544" width="1" style="9" customWidth="1"/>
    <col min="1545" max="1545" width="9" style="9"/>
    <col min="1546" max="1546" width="10.75" style="9" customWidth="1"/>
    <col min="1547" max="1547" width="1.125" style="9" customWidth="1"/>
    <col min="1548" max="1792" width="9" style="9"/>
    <col min="1793" max="1793" width="7.625" style="9" bestFit="1" customWidth="1"/>
    <col min="1794" max="1794" width="1.375" style="9" customWidth="1"/>
    <col min="1795" max="1795" width="11.875" style="9" customWidth="1"/>
    <col min="1796" max="1796" width="7" style="9" customWidth="1"/>
    <col min="1797" max="1797" width="12" style="9" customWidth="1"/>
    <col min="1798" max="1798" width="6.875" style="9" customWidth="1"/>
    <col min="1799" max="1799" width="6.5" style="9" customWidth="1"/>
    <col min="1800" max="1800" width="1" style="9" customWidth="1"/>
    <col min="1801" max="1801" width="9" style="9"/>
    <col min="1802" max="1802" width="10.75" style="9" customWidth="1"/>
    <col min="1803" max="1803" width="1.125" style="9" customWidth="1"/>
    <col min="1804" max="2048" width="9" style="9"/>
    <col min="2049" max="2049" width="7.625" style="9" bestFit="1" customWidth="1"/>
    <col min="2050" max="2050" width="1.375" style="9" customWidth="1"/>
    <col min="2051" max="2051" width="11.875" style="9" customWidth="1"/>
    <col min="2052" max="2052" width="7" style="9" customWidth="1"/>
    <col min="2053" max="2053" width="12" style="9" customWidth="1"/>
    <col min="2054" max="2054" width="6.875" style="9" customWidth="1"/>
    <col min="2055" max="2055" width="6.5" style="9" customWidth="1"/>
    <col min="2056" max="2056" width="1" style="9" customWidth="1"/>
    <col min="2057" max="2057" width="9" style="9"/>
    <col min="2058" max="2058" width="10.75" style="9" customWidth="1"/>
    <col min="2059" max="2059" width="1.125" style="9" customWidth="1"/>
    <col min="2060" max="2304" width="9" style="9"/>
    <col min="2305" max="2305" width="7.625" style="9" bestFit="1" customWidth="1"/>
    <col min="2306" max="2306" width="1.375" style="9" customWidth="1"/>
    <col min="2307" max="2307" width="11.875" style="9" customWidth="1"/>
    <col min="2308" max="2308" width="7" style="9" customWidth="1"/>
    <col min="2309" max="2309" width="12" style="9" customWidth="1"/>
    <col min="2310" max="2310" width="6.875" style="9" customWidth="1"/>
    <col min="2311" max="2311" width="6.5" style="9" customWidth="1"/>
    <col min="2312" max="2312" width="1" style="9" customWidth="1"/>
    <col min="2313" max="2313" width="9" style="9"/>
    <col min="2314" max="2314" width="10.75" style="9" customWidth="1"/>
    <col min="2315" max="2315" width="1.125" style="9" customWidth="1"/>
    <col min="2316" max="2560" width="9" style="9"/>
    <col min="2561" max="2561" width="7.625" style="9" bestFit="1" customWidth="1"/>
    <col min="2562" max="2562" width="1.375" style="9" customWidth="1"/>
    <col min="2563" max="2563" width="11.875" style="9" customWidth="1"/>
    <col min="2564" max="2564" width="7" style="9" customWidth="1"/>
    <col min="2565" max="2565" width="12" style="9" customWidth="1"/>
    <col min="2566" max="2566" width="6.875" style="9" customWidth="1"/>
    <col min="2567" max="2567" width="6.5" style="9" customWidth="1"/>
    <col min="2568" max="2568" width="1" style="9" customWidth="1"/>
    <col min="2569" max="2569" width="9" style="9"/>
    <col min="2570" max="2570" width="10.75" style="9" customWidth="1"/>
    <col min="2571" max="2571" width="1.125" style="9" customWidth="1"/>
    <col min="2572" max="2816" width="9" style="9"/>
    <col min="2817" max="2817" width="7.625" style="9" bestFit="1" customWidth="1"/>
    <col min="2818" max="2818" width="1.375" style="9" customWidth="1"/>
    <col min="2819" max="2819" width="11.875" style="9" customWidth="1"/>
    <col min="2820" max="2820" width="7" style="9" customWidth="1"/>
    <col min="2821" max="2821" width="12" style="9" customWidth="1"/>
    <col min="2822" max="2822" width="6.875" style="9" customWidth="1"/>
    <col min="2823" max="2823" width="6.5" style="9" customWidth="1"/>
    <col min="2824" max="2824" width="1" style="9" customWidth="1"/>
    <col min="2825" max="2825" width="9" style="9"/>
    <col min="2826" max="2826" width="10.75" style="9" customWidth="1"/>
    <col min="2827" max="2827" width="1.125" style="9" customWidth="1"/>
    <col min="2828" max="3072" width="9" style="9"/>
    <col min="3073" max="3073" width="7.625" style="9" bestFit="1" customWidth="1"/>
    <col min="3074" max="3074" width="1.375" style="9" customWidth="1"/>
    <col min="3075" max="3075" width="11.875" style="9" customWidth="1"/>
    <col min="3076" max="3076" width="7" style="9" customWidth="1"/>
    <col min="3077" max="3077" width="12" style="9" customWidth="1"/>
    <col min="3078" max="3078" width="6.875" style="9" customWidth="1"/>
    <col min="3079" max="3079" width="6.5" style="9" customWidth="1"/>
    <col min="3080" max="3080" width="1" style="9" customWidth="1"/>
    <col min="3081" max="3081" width="9" style="9"/>
    <col min="3082" max="3082" width="10.75" style="9" customWidth="1"/>
    <col min="3083" max="3083" width="1.125" style="9" customWidth="1"/>
    <col min="3084" max="3328" width="9" style="9"/>
    <col min="3329" max="3329" width="7.625" style="9" bestFit="1" customWidth="1"/>
    <col min="3330" max="3330" width="1.375" style="9" customWidth="1"/>
    <col min="3331" max="3331" width="11.875" style="9" customWidth="1"/>
    <col min="3332" max="3332" width="7" style="9" customWidth="1"/>
    <col min="3333" max="3333" width="12" style="9" customWidth="1"/>
    <col min="3334" max="3334" width="6.875" style="9" customWidth="1"/>
    <col min="3335" max="3335" width="6.5" style="9" customWidth="1"/>
    <col min="3336" max="3336" width="1" style="9" customWidth="1"/>
    <col min="3337" max="3337" width="9" style="9"/>
    <col min="3338" max="3338" width="10.75" style="9" customWidth="1"/>
    <col min="3339" max="3339" width="1.125" style="9" customWidth="1"/>
    <col min="3340" max="3584" width="9" style="9"/>
    <col min="3585" max="3585" width="7.625" style="9" bestFit="1" customWidth="1"/>
    <col min="3586" max="3586" width="1.375" style="9" customWidth="1"/>
    <col min="3587" max="3587" width="11.875" style="9" customWidth="1"/>
    <col min="3588" max="3588" width="7" style="9" customWidth="1"/>
    <col min="3589" max="3589" width="12" style="9" customWidth="1"/>
    <col min="3590" max="3590" width="6.875" style="9" customWidth="1"/>
    <col min="3591" max="3591" width="6.5" style="9" customWidth="1"/>
    <col min="3592" max="3592" width="1" style="9" customWidth="1"/>
    <col min="3593" max="3593" width="9" style="9"/>
    <col min="3594" max="3594" width="10.75" style="9" customWidth="1"/>
    <col min="3595" max="3595" width="1.125" style="9" customWidth="1"/>
    <col min="3596" max="3840" width="9" style="9"/>
    <col min="3841" max="3841" width="7.625" style="9" bestFit="1" customWidth="1"/>
    <col min="3842" max="3842" width="1.375" style="9" customWidth="1"/>
    <col min="3843" max="3843" width="11.875" style="9" customWidth="1"/>
    <col min="3844" max="3844" width="7" style="9" customWidth="1"/>
    <col min="3845" max="3845" width="12" style="9" customWidth="1"/>
    <col min="3846" max="3846" width="6.875" style="9" customWidth="1"/>
    <col min="3847" max="3847" width="6.5" style="9" customWidth="1"/>
    <col min="3848" max="3848" width="1" style="9" customWidth="1"/>
    <col min="3849" max="3849" width="9" style="9"/>
    <col min="3850" max="3850" width="10.75" style="9" customWidth="1"/>
    <col min="3851" max="3851" width="1.125" style="9" customWidth="1"/>
    <col min="3852" max="4096" width="9" style="9"/>
    <col min="4097" max="4097" width="7.625" style="9" bestFit="1" customWidth="1"/>
    <col min="4098" max="4098" width="1.375" style="9" customWidth="1"/>
    <col min="4099" max="4099" width="11.875" style="9" customWidth="1"/>
    <col min="4100" max="4100" width="7" style="9" customWidth="1"/>
    <col min="4101" max="4101" width="12" style="9" customWidth="1"/>
    <col min="4102" max="4102" width="6.875" style="9" customWidth="1"/>
    <col min="4103" max="4103" width="6.5" style="9" customWidth="1"/>
    <col min="4104" max="4104" width="1" style="9" customWidth="1"/>
    <col min="4105" max="4105" width="9" style="9"/>
    <col min="4106" max="4106" width="10.75" style="9" customWidth="1"/>
    <col min="4107" max="4107" width="1.125" style="9" customWidth="1"/>
    <col min="4108" max="4352" width="9" style="9"/>
    <col min="4353" max="4353" width="7.625" style="9" bestFit="1" customWidth="1"/>
    <col min="4354" max="4354" width="1.375" style="9" customWidth="1"/>
    <col min="4355" max="4355" width="11.875" style="9" customWidth="1"/>
    <col min="4356" max="4356" width="7" style="9" customWidth="1"/>
    <col min="4357" max="4357" width="12" style="9" customWidth="1"/>
    <col min="4358" max="4358" width="6.875" style="9" customWidth="1"/>
    <col min="4359" max="4359" width="6.5" style="9" customWidth="1"/>
    <col min="4360" max="4360" width="1" style="9" customWidth="1"/>
    <col min="4361" max="4361" width="9" style="9"/>
    <col min="4362" max="4362" width="10.75" style="9" customWidth="1"/>
    <col min="4363" max="4363" width="1.125" style="9" customWidth="1"/>
    <col min="4364" max="4608" width="9" style="9"/>
    <col min="4609" max="4609" width="7.625" style="9" bestFit="1" customWidth="1"/>
    <col min="4610" max="4610" width="1.375" style="9" customWidth="1"/>
    <col min="4611" max="4611" width="11.875" style="9" customWidth="1"/>
    <col min="4612" max="4612" width="7" style="9" customWidth="1"/>
    <col min="4613" max="4613" width="12" style="9" customWidth="1"/>
    <col min="4614" max="4614" width="6.875" style="9" customWidth="1"/>
    <col min="4615" max="4615" width="6.5" style="9" customWidth="1"/>
    <col min="4616" max="4616" width="1" style="9" customWidth="1"/>
    <col min="4617" max="4617" width="9" style="9"/>
    <col min="4618" max="4618" width="10.75" style="9" customWidth="1"/>
    <col min="4619" max="4619" width="1.125" style="9" customWidth="1"/>
    <col min="4620" max="4864" width="9" style="9"/>
    <col min="4865" max="4865" width="7.625" style="9" bestFit="1" customWidth="1"/>
    <col min="4866" max="4866" width="1.375" style="9" customWidth="1"/>
    <col min="4867" max="4867" width="11.875" style="9" customWidth="1"/>
    <col min="4868" max="4868" width="7" style="9" customWidth="1"/>
    <col min="4869" max="4869" width="12" style="9" customWidth="1"/>
    <col min="4870" max="4870" width="6.875" style="9" customWidth="1"/>
    <col min="4871" max="4871" width="6.5" style="9" customWidth="1"/>
    <col min="4872" max="4872" width="1" style="9" customWidth="1"/>
    <col min="4873" max="4873" width="9" style="9"/>
    <col min="4874" max="4874" width="10.75" style="9" customWidth="1"/>
    <col min="4875" max="4875" width="1.125" style="9" customWidth="1"/>
    <col min="4876" max="5120" width="9" style="9"/>
    <col min="5121" max="5121" width="7.625" style="9" bestFit="1" customWidth="1"/>
    <col min="5122" max="5122" width="1.375" style="9" customWidth="1"/>
    <col min="5123" max="5123" width="11.875" style="9" customWidth="1"/>
    <col min="5124" max="5124" width="7" style="9" customWidth="1"/>
    <col min="5125" max="5125" width="12" style="9" customWidth="1"/>
    <col min="5126" max="5126" width="6.875" style="9" customWidth="1"/>
    <col min="5127" max="5127" width="6.5" style="9" customWidth="1"/>
    <col min="5128" max="5128" width="1" style="9" customWidth="1"/>
    <col min="5129" max="5129" width="9" style="9"/>
    <col min="5130" max="5130" width="10.75" style="9" customWidth="1"/>
    <col min="5131" max="5131" width="1.125" style="9" customWidth="1"/>
    <col min="5132" max="5376" width="9" style="9"/>
    <col min="5377" max="5377" width="7.625" style="9" bestFit="1" customWidth="1"/>
    <col min="5378" max="5378" width="1.375" style="9" customWidth="1"/>
    <col min="5379" max="5379" width="11.875" style="9" customWidth="1"/>
    <col min="5380" max="5380" width="7" style="9" customWidth="1"/>
    <col min="5381" max="5381" width="12" style="9" customWidth="1"/>
    <col min="5382" max="5382" width="6.875" style="9" customWidth="1"/>
    <col min="5383" max="5383" width="6.5" style="9" customWidth="1"/>
    <col min="5384" max="5384" width="1" style="9" customWidth="1"/>
    <col min="5385" max="5385" width="9" style="9"/>
    <col min="5386" max="5386" width="10.75" style="9" customWidth="1"/>
    <col min="5387" max="5387" width="1.125" style="9" customWidth="1"/>
    <col min="5388" max="5632" width="9" style="9"/>
    <col min="5633" max="5633" width="7.625" style="9" bestFit="1" customWidth="1"/>
    <col min="5634" max="5634" width="1.375" style="9" customWidth="1"/>
    <col min="5635" max="5635" width="11.875" style="9" customWidth="1"/>
    <col min="5636" max="5636" width="7" style="9" customWidth="1"/>
    <col min="5637" max="5637" width="12" style="9" customWidth="1"/>
    <col min="5638" max="5638" width="6.875" style="9" customWidth="1"/>
    <col min="5639" max="5639" width="6.5" style="9" customWidth="1"/>
    <col min="5640" max="5640" width="1" style="9" customWidth="1"/>
    <col min="5641" max="5641" width="9" style="9"/>
    <col min="5642" max="5642" width="10.75" style="9" customWidth="1"/>
    <col min="5643" max="5643" width="1.125" style="9" customWidth="1"/>
    <col min="5644" max="5888" width="9" style="9"/>
    <col min="5889" max="5889" width="7.625" style="9" bestFit="1" customWidth="1"/>
    <col min="5890" max="5890" width="1.375" style="9" customWidth="1"/>
    <col min="5891" max="5891" width="11.875" style="9" customWidth="1"/>
    <col min="5892" max="5892" width="7" style="9" customWidth="1"/>
    <col min="5893" max="5893" width="12" style="9" customWidth="1"/>
    <col min="5894" max="5894" width="6.875" style="9" customWidth="1"/>
    <col min="5895" max="5895" width="6.5" style="9" customWidth="1"/>
    <col min="5896" max="5896" width="1" style="9" customWidth="1"/>
    <col min="5897" max="5897" width="9" style="9"/>
    <col min="5898" max="5898" width="10.75" style="9" customWidth="1"/>
    <col min="5899" max="5899" width="1.125" style="9" customWidth="1"/>
    <col min="5900" max="6144" width="9" style="9"/>
    <col min="6145" max="6145" width="7.625" style="9" bestFit="1" customWidth="1"/>
    <col min="6146" max="6146" width="1.375" style="9" customWidth="1"/>
    <col min="6147" max="6147" width="11.875" style="9" customWidth="1"/>
    <col min="6148" max="6148" width="7" style="9" customWidth="1"/>
    <col min="6149" max="6149" width="12" style="9" customWidth="1"/>
    <col min="6150" max="6150" width="6.875" style="9" customWidth="1"/>
    <col min="6151" max="6151" width="6.5" style="9" customWidth="1"/>
    <col min="6152" max="6152" width="1" style="9" customWidth="1"/>
    <col min="6153" max="6153" width="9" style="9"/>
    <col min="6154" max="6154" width="10.75" style="9" customWidth="1"/>
    <col min="6155" max="6155" width="1.125" style="9" customWidth="1"/>
    <col min="6156" max="6400" width="9" style="9"/>
    <col min="6401" max="6401" width="7.625" style="9" bestFit="1" customWidth="1"/>
    <col min="6402" max="6402" width="1.375" style="9" customWidth="1"/>
    <col min="6403" max="6403" width="11.875" style="9" customWidth="1"/>
    <col min="6404" max="6404" width="7" style="9" customWidth="1"/>
    <col min="6405" max="6405" width="12" style="9" customWidth="1"/>
    <col min="6406" max="6406" width="6.875" style="9" customWidth="1"/>
    <col min="6407" max="6407" width="6.5" style="9" customWidth="1"/>
    <col min="6408" max="6408" width="1" style="9" customWidth="1"/>
    <col min="6409" max="6409" width="9" style="9"/>
    <col min="6410" max="6410" width="10.75" style="9" customWidth="1"/>
    <col min="6411" max="6411" width="1.125" style="9" customWidth="1"/>
    <col min="6412" max="6656" width="9" style="9"/>
    <col min="6657" max="6657" width="7.625" style="9" bestFit="1" customWidth="1"/>
    <col min="6658" max="6658" width="1.375" style="9" customWidth="1"/>
    <col min="6659" max="6659" width="11.875" style="9" customWidth="1"/>
    <col min="6660" max="6660" width="7" style="9" customWidth="1"/>
    <col min="6661" max="6661" width="12" style="9" customWidth="1"/>
    <col min="6662" max="6662" width="6.875" style="9" customWidth="1"/>
    <col min="6663" max="6663" width="6.5" style="9" customWidth="1"/>
    <col min="6664" max="6664" width="1" style="9" customWidth="1"/>
    <col min="6665" max="6665" width="9" style="9"/>
    <col min="6666" max="6666" width="10.75" style="9" customWidth="1"/>
    <col min="6667" max="6667" width="1.125" style="9" customWidth="1"/>
    <col min="6668" max="6912" width="9" style="9"/>
    <col min="6913" max="6913" width="7.625" style="9" bestFit="1" customWidth="1"/>
    <col min="6914" max="6914" width="1.375" style="9" customWidth="1"/>
    <col min="6915" max="6915" width="11.875" style="9" customWidth="1"/>
    <col min="6916" max="6916" width="7" style="9" customWidth="1"/>
    <col min="6917" max="6917" width="12" style="9" customWidth="1"/>
    <col min="6918" max="6918" width="6.875" style="9" customWidth="1"/>
    <col min="6919" max="6919" width="6.5" style="9" customWidth="1"/>
    <col min="6920" max="6920" width="1" style="9" customWidth="1"/>
    <col min="6921" max="6921" width="9" style="9"/>
    <col min="6922" max="6922" width="10.75" style="9" customWidth="1"/>
    <col min="6923" max="6923" width="1.125" style="9" customWidth="1"/>
    <col min="6924" max="7168" width="9" style="9"/>
    <col min="7169" max="7169" width="7.625" style="9" bestFit="1" customWidth="1"/>
    <col min="7170" max="7170" width="1.375" style="9" customWidth="1"/>
    <col min="7171" max="7171" width="11.875" style="9" customWidth="1"/>
    <col min="7172" max="7172" width="7" style="9" customWidth="1"/>
    <col min="7173" max="7173" width="12" style="9" customWidth="1"/>
    <col min="7174" max="7174" width="6.875" style="9" customWidth="1"/>
    <col min="7175" max="7175" width="6.5" style="9" customWidth="1"/>
    <col min="7176" max="7176" width="1" style="9" customWidth="1"/>
    <col min="7177" max="7177" width="9" style="9"/>
    <col min="7178" max="7178" width="10.75" style="9" customWidth="1"/>
    <col min="7179" max="7179" width="1.125" style="9" customWidth="1"/>
    <col min="7180" max="7424" width="9" style="9"/>
    <col min="7425" max="7425" width="7.625" style="9" bestFit="1" customWidth="1"/>
    <col min="7426" max="7426" width="1.375" style="9" customWidth="1"/>
    <col min="7427" max="7427" width="11.875" style="9" customWidth="1"/>
    <col min="7428" max="7428" width="7" style="9" customWidth="1"/>
    <col min="7429" max="7429" width="12" style="9" customWidth="1"/>
    <col min="7430" max="7430" width="6.875" style="9" customWidth="1"/>
    <col min="7431" max="7431" width="6.5" style="9" customWidth="1"/>
    <col min="7432" max="7432" width="1" style="9" customWidth="1"/>
    <col min="7433" max="7433" width="9" style="9"/>
    <col min="7434" max="7434" width="10.75" style="9" customWidth="1"/>
    <col min="7435" max="7435" width="1.125" style="9" customWidth="1"/>
    <col min="7436" max="7680" width="9" style="9"/>
    <col min="7681" max="7681" width="7.625" style="9" bestFit="1" customWidth="1"/>
    <col min="7682" max="7682" width="1.375" style="9" customWidth="1"/>
    <col min="7683" max="7683" width="11.875" style="9" customWidth="1"/>
    <col min="7684" max="7684" width="7" style="9" customWidth="1"/>
    <col min="7685" max="7685" width="12" style="9" customWidth="1"/>
    <col min="7686" max="7686" width="6.875" style="9" customWidth="1"/>
    <col min="7687" max="7687" width="6.5" style="9" customWidth="1"/>
    <col min="7688" max="7688" width="1" style="9" customWidth="1"/>
    <col min="7689" max="7689" width="9" style="9"/>
    <col min="7690" max="7690" width="10.75" style="9" customWidth="1"/>
    <col min="7691" max="7691" width="1.125" style="9" customWidth="1"/>
    <col min="7692" max="7936" width="9" style="9"/>
    <col min="7937" max="7937" width="7.625" style="9" bestFit="1" customWidth="1"/>
    <col min="7938" max="7938" width="1.375" style="9" customWidth="1"/>
    <col min="7939" max="7939" width="11.875" style="9" customWidth="1"/>
    <col min="7940" max="7940" width="7" style="9" customWidth="1"/>
    <col min="7941" max="7941" width="12" style="9" customWidth="1"/>
    <col min="7942" max="7942" width="6.875" style="9" customWidth="1"/>
    <col min="7943" max="7943" width="6.5" style="9" customWidth="1"/>
    <col min="7944" max="7944" width="1" style="9" customWidth="1"/>
    <col min="7945" max="7945" width="9" style="9"/>
    <col min="7946" max="7946" width="10.75" style="9" customWidth="1"/>
    <col min="7947" max="7947" width="1.125" style="9" customWidth="1"/>
    <col min="7948" max="8192" width="9" style="9"/>
    <col min="8193" max="8193" width="7.625" style="9" bestFit="1" customWidth="1"/>
    <col min="8194" max="8194" width="1.375" style="9" customWidth="1"/>
    <col min="8195" max="8195" width="11.875" style="9" customWidth="1"/>
    <col min="8196" max="8196" width="7" style="9" customWidth="1"/>
    <col min="8197" max="8197" width="12" style="9" customWidth="1"/>
    <col min="8198" max="8198" width="6.875" style="9" customWidth="1"/>
    <col min="8199" max="8199" width="6.5" style="9" customWidth="1"/>
    <col min="8200" max="8200" width="1" style="9" customWidth="1"/>
    <col min="8201" max="8201" width="9" style="9"/>
    <col min="8202" max="8202" width="10.75" style="9" customWidth="1"/>
    <col min="8203" max="8203" width="1.125" style="9" customWidth="1"/>
    <col min="8204" max="8448" width="9" style="9"/>
    <col min="8449" max="8449" width="7.625" style="9" bestFit="1" customWidth="1"/>
    <col min="8450" max="8450" width="1.375" style="9" customWidth="1"/>
    <col min="8451" max="8451" width="11.875" style="9" customWidth="1"/>
    <col min="8452" max="8452" width="7" style="9" customWidth="1"/>
    <col min="8453" max="8453" width="12" style="9" customWidth="1"/>
    <col min="8454" max="8454" width="6.875" style="9" customWidth="1"/>
    <col min="8455" max="8455" width="6.5" style="9" customWidth="1"/>
    <col min="8456" max="8456" width="1" style="9" customWidth="1"/>
    <col min="8457" max="8457" width="9" style="9"/>
    <col min="8458" max="8458" width="10.75" style="9" customWidth="1"/>
    <col min="8459" max="8459" width="1.125" style="9" customWidth="1"/>
    <col min="8460" max="8704" width="9" style="9"/>
    <col min="8705" max="8705" width="7.625" style="9" bestFit="1" customWidth="1"/>
    <col min="8706" max="8706" width="1.375" style="9" customWidth="1"/>
    <col min="8707" max="8707" width="11.875" style="9" customWidth="1"/>
    <col min="8708" max="8708" width="7" style="9" customWidth="1"/>
    <col min="8709" max="8709" width="12" style="9" customWidth="1"/>
    <col min="8710" max="8710" width="6.875" style="9" customWidth="1"/>
    <col min="8711" max="8711" width="6.5" style="9" customWidth="1"/>
    <col min="8712" max="8712" width="1" style="9" customWidth="1"/>
    <col min="8713" max="8713" width="9" style="9"/>
    <col min="8714" max="8714" width="10.75" style="9" customWidth="1"/>
    <col min="8715" max="8715" width="1.125" style="9" customWidth="1"/>
    <col min="8716" max="8960" width="9" style="9"/>
    <col min="8961" max="8961" width="7.625" style="9" bestFit="1" customWidth="1"/>
    <col min="8962" max="8962" width="1.375" style="9" customWidth="1"/>
    <col min="8963" max="8963" width="11.875" style="9" customWidth="1"/>
    <col min="8964" max="8964" width="7" style="9" customWidth="1"/>
    <col min="8965" max="8965" width="12" style="9" customWidth="1"/>
    <col min="8966" max="8966" width="6.875" style="9" customWidth="1"/>
    <col min="8967" max="8967" width="6.5" style="9" customWidth="1"/>
    <col min="8968" max="8968" width="1" style="9" customWidth="1"/>
    <col min="8969" max="8969" width="9" style="9"/>
    <col min="8970" max="8970" width="10.75" style="9" customWidth="1"/>
    <col min="8971" max="8971" width="1.125" style="9" customWidth="1"/>
    <col min="8972" max="9216" width="9" style="9"/>
    <col min="9217" max="9217" width="7.625" style="9" bestFit="1" customWidth="1"/>
    <col min="9218" max="9218" width="1.375" style="9" customWidth="1"/>
    <col min="9219" max="9219" width="11.875" style="9" customWidth="1"/>
    <col min="9220" max="9220" width="7" style="9" customWidth="1"/>
    <col min="9221" max="9221" width="12" style="9" customWidth="1"/>
    <col min="9222" max="9222" width="6.875" style="9" customWidth="1"/>
    <col min="9223" max="9223" width="6.5" style="9" customWidth="1"/>
    <col min="9224" max="9224" width="1" style="9" customWidth="1"/>
    <col min="9225" max="9225" width="9" style="9"/>
    <col min="9226" max="9226" width="10.75" style="9" customWidth="1"/>
    <col min="9227" max="9227" width="1.125" style="9" customWidth="1"/>
    <col min="9228" max="9472" width="9" style="9"/>
    <col min="9473" max="9473" width="7.625" style="9" bestFit="1" customWidth="1"/>
    <col min="9474" max="9474" width="1.375" style="9" customWidth="1"/>
    <col min="9475" max="9475" width="11.875" style="9" customWidth="1"/>
    <col min="9476" max="9476" width="7" style="9" customWidth="1"/>
    <col min="9477" max="9477" width="12" style="9" customWidth="1"/>
    <col min="9478" max="9478" width="6.875" style="9" customWidth="1"/>
    <col min="9479" max="9479" width="6.5" style="9" customWidth="1"/>
    <col min="9480" max="9480" width="1" style="9" customWidth="1"/>
    <col min="9481" max="9481" width="9" style="9"/>
    <col min="9482" max="9482" width="10.75" style="9" customWidth="1"/>
    <col min="9483" max="9483" width="1.125" style="9" customWidth="1"/>
    <col min="9484" max="9728" width="9" style="9"/>
    <col min="9729" max="9729" width="7.625" style="9" bestFit="1" customWidth="1"/>
    <col min="9730" max="9730" width="1.375" style="9" customWidth="1"/>
    <col min="9731" max="9731" width="11.875" style="9" customWidth="1"/>
    <col min="9732" max="9732" width="7" style="9" customWidth="1"/>
    <col min="9733" max="9733" width="12" style="9" customWidth="1"/>
    <col min="9734" max="9734" width="6.875" style="9" customWidth="1"/>
    <col min="9735" max="9735" width="6.5" style="9" customWidth="1"/>
    <col min="9736" max="9736" width="1" style="9" customWidth="1"/>
    <col min="9737" max="9737" width="9" style="9"/>
    <col min="9738" max="9738" width="10.75" style="9" customWidth="1"/>
    <col min="9739" max="9739" width="1.125" style="9" customWidth="1"/>
    <col min="9740" max="9984" width="9" style="9"/>
    <col min="9985" max="9985" width="7.625" style="9" bestFit="1" customWidth="1"/>
    <col min="9986" max="9986" width="1.375" style="9" customWidth="1"/>
    <col min="9987" max="9987" width="11.875" style="9" customWidth="1"/>
    <col min="9988" max="9988" width="7" style="9" customWidth="1"/>
    <col min="9989" max="9989" width="12" style="9" customWidth="1"/>
    <col min="9990" max="9990" width="6.875" style="9" customWidth="1"/>
    <col min="9991" max="9991" width="6.5" style="9" customWidth="1"/>
    <col min="9992" max="9992" width="1" style="9" customWidth="1"/>
    <col min="9993" max="9993" width="9" style="9"/>
    <col min="9994" max="9994" width="10.75" style="9" customWidth="1"/>
    <col min="9995" max="9995" width="1.125" style="9" customWidth="1"/>
    <col min="9996" max="10240" width="9" style="9"/>
    <col min="10241" max="10241" width="7.625" style="9" bestFit="1" customWidth="1"/>
    <col min="10242" max="10242" width="1.375" style="9" customWidth="1"/>
    <col min="10243" max="10243" width="11.875" style="9" customWidth="1"/>
    <col min="10244" max="10244" width="7" style="9" customWidth="1"/>
    <col min="10245" max="10245" width="12" style="9" customWidth="1"/>
    <col min="10246" max="10246" width="6.875" style="9" customWidth="1"/>
    <col min="10247" max="10247" width="6.5" style="9" customWidth="1"/>
    <col min="10248" max="10248" width="1" style="9" customWidth="1"/>
    <col min="10249" max="10249" width="9" style="9"/>
    <col min="10250" max="10250" width="10.75" style="9" customWidth="1"/>
    <col min="10251" max="10251" width="1.125" style="9" customWidth="1"/>
    <col min="10252" max="10496" width="9" style="9"/>
    <col min="10497" max="10497" width="7.625" style="9" bestFit="1" customWidth="1"/>
    <col min="10498" max="10498" width="1.375" style="9" customWidth="1"/>
    <col min="10499" max="10499" width="11.875" style="9" customWidth="1"/>
    <col min="10500" max="10500" width="7" style="9" customWidth="1"/>
    <col min="10501" max="10501" width="12" style="9" customWidth="1"/>
    <col min="10502" max="10502" width="6.875" style="9" customWidth="1"/>
    <col min="10503" max="10503" width="6.5" style="9" customWidth="1"/>
    <col min="10504" max="10504" width="1" style="9" customWidth="1"/>
    <col min="10505" max="10505" width="9" style="9"/>
    <col min="10506" max="10506" width="10.75" style="9" customWidth="1"/>
    <col min="10507" max="10507" width="1.125" style="9" customWidth="1"/>
    <col min="10508" max="10752" width="9" style="9"/>
    <col min="10753" max="10753" width="7.625" style="9" bestFit="1" customWidth="1"/>
    <col min="10754" max="10754" width="1.375" style="9" customWidth="1"/>
    <col min="10755" max="10755" width="11.875" style="9" customWidth="1"/>
    <col min="10756" max="10756" width="7" style="9" customWidth="1"/>
    <col min="10757" max="10757" width="12" style="9" customWidth="1"/>
    <col min="10758" max="10758" width="6.875" style="9" customWidth="1"/>
    <col min="10759" max="10759" width="6.5" style="9" customWidth="1"/>
    <col min="10760" max="10760" width="1" style="9" customWidth="1"/>
    <col min="10761" max="10761" width="9" style="9"/>
    <col min="10762" max="10762" width="10.75" style="9" customWidth="1"/>
    <col min="10763" max="10763" width="1.125" style="9" customWidth="1"/>
    <col min="10764" max="11008" width="9" style="9"/>
    <col min="11009" max="11009" width="7.625" style="9" bestFit="1" customWidth="1"/>
    <col min="11010" max="11010" width="1.375" style="9" customWidth="1"/>
    <col min="11011" max="11011" width="11.875" style="9" customWidth="1"/>
    <col min="11012" max="11012" width="7" style="9" customWidth="1"/>
    <col min="11013" max="11013" width="12" style="9" customWidth="1"/>
    <col min="11014" max="11014" width="6.875" style="9" customWidth="1"/>
    <col min="11015" max="11015" width="6.5" style="9" customWidth="1"/>
    <col min="11016" max="11016" width="1" style="9" customWidth="1"/>
    <col min="11017" max="11017" width="9" style="9"/>
    <col min="11018" max="11018" width="10.75" style="9" customWidth="1"/>
    <col min="11019" max="11019" width="1.125" style="9" customWidth="1"/>
    <col min="11020" max="11264" width="9" style="9"/>
    <col min="11265" max="11265" width="7.625" style="9" bestFit="1" customWidth="1"/>
    <col min="11266" max="11266" width="1.375" style="9" customWidth="1"/>
    <col min="11267" max="11267" width="11.875" style="9" customWidth="1"/>
    <col min="11268" max="11268" width="7" style="9" customWidth="1"/>
    <col min="11269" max="11269" width="12" style="9" customWidth="1"/>
    <col min="11270" max="11270" width="6.875" style="9" customWidth="1"/>
    <col min="11271" max="11271" width="6.5" style="9" customWidth="1"/>
    <col min="11272" max="11272" width="1" style="9" customWidth="1"/>
    <col min="11273" max="11273" width="9" style="9"/>
    <col min="11274" max="11274" width="10.75" style="9" customWidth="1"/>
    <col min="11275" max="11275" width="1.125" style="9" customWidth="1"/>
    <col min="11276" max="11520" width="9" style="9"/>
    <col min="11521" max="11521" width="7.625" style="9" bestFit="1" customWidth="1"/>
    <col min="11522" max="11522" width="1.375" style="9" customWidth="1"/>
    <col min="11523" max="11523" width="11.875" style="9" customWidth="1"/>
    <col min="11524" max="11524" width="7" style="9" customWidth="1"/>
    <col min="11525" max="11525" width="12" style="9" customWidth="1"/>
    <col min="11526" max="11526" width="6.875" style="9" customWidth="1"/>
    <col min="11527" max="11527" width="6.5" style="9" customWidth="1"/>
    <col min="11528" max="11528" width="1" style="9" customWidth="1"/>
    <col min="11529" max="11529" width="9" style="9"/>
    <col min="11530" max="11530" width="10.75" style="9" customWidth="1"/>
    <col min="11531" max="11531" width="1.125" style="9" customWidth="1"/>
    <col min="11532" max="11776" width="9" style="9"/>
    <col min="11777" max="11777" width="7.625" style="9" bestFit="1" customWidth="1"/>
    <col min="11778" max="11778" width="1.375" style="9" customWidth="1"/>
    <col min="11779" max="11779" width="11.875" style="9" customWidth="1"/>
    <col min="11780" max="11780" width="7" style="9" customWidth="1"/>
    <col min="11781" max="11781" width="12" style="9" customWidth="1"/>
    <col min="11782" max="11782" width="6.875" style="9" customWidth="1"/>
    <col min="11783" max="11783" width="6.5" style="9" customWidth="1"/>
    <col min="11784" max="11784" width="1" style="9" customWidth="1"/>
    <col min="11785" max="11785" width="9" style="9"/>
    <col min="11786" max="11786" width="10.75" style="9" customWidth="1"/>
    <col min="11787" max="11787" width="1.125" style="9" customWidth="1"/>
    <col min="11788" max="12032" width="9" style="9"/>
    <col min="12033" max="12033" width="7.625" style="9" bestFit="1" customWidth="1"/>
    <col min="12034" max="12034" width="1.375" style="9" customWidth="1"/>
    <col min="12035" max="12035" width="11.875" style="9" customWidth="1"/>
    <col min="12036" max="12036" width="7" style="9" customWidth="1"/>
    <col min="12037" max="12037" width="12" style="9" customWidth="1"/>
    <col min="12038" max="12038" width="6.875" style="9" customWidth="1"/>
    <col min="12039" max="12039" width="6.5" style="9" customWidth="1"/>
    <col min="12040" max="12040" width="1" style="9" customWidth="1"/>
    <col min="12041" max="12041" width="9" style="9"/>
    <col min="12042" max="12042" width="10.75" style="9" customWidth="1"/>
    <col min="12043" max="12043" width="1.125" style="9" customWidth="1"/>
    <col min="12044" max="12288" width="9" style="9"/>
    <col min="12289" max="12289" width="7.625" style="9" bestFit="1" customWidth="1"/>
    <col min="12290" max="12290" width="1.375" style="9" customWidth="1"/>
    <col min="12291" max="12291" width="11.875" style="9" customWidth="1"/>
    <col min="12292" max="12292" width="7" style="9" customWidth="1"/>
    <col min="12293" max="12293" width="12" style="9" customWidth="1"/>
    <col min="12294" max="12294" width="6.875" style="9" customWidth="1"/>
    <col min="12295" max="12295" width="6.5" style="9" customWidth="1"/>
    <col min="12296" max="12296" width="1" style="9" customWidth="1"/>
    <col min="12297" max="12297" width="9" style="9"/>
    <col min="12298" max="12298" width="10.75" style="9" customWidth="1"/>
    <col min="12299" max="12299" width="1.125" style="9" customWidth="1"/>
    <col min="12300" max="12544" width="9" style="9"/>
    <col min="12545" max="12545" width="7.625" style="9" bestFit="1" customWidth="1"/>
    <col min="12546" max="12546" width="1.375" style="9" customWidth="1"/>
    <col min="12547" max="12547" width="11.875" style="9" customWidth="1"/>
    <col min="12548" max="12548" width="7" style="9" customWidth="1"/>
    <col min="12549" max="12549" width="12" style="9" customWidth="1"/>
    <col min="12550" max="12550" width="6.875" style="9" customWidth="1"/>
    <col min="12551" max="12551" width="6.5" style="9" customWidth="1"/>
    <col min="12552" max="12552" width="1" style="9" customWidth="1"/>
    <col min="12553" max="12553" width="9" style="9"/>
    <col min="12554" max="12554" width="10.75" style="9" customWidth="1"/>
    <col min="12555" max="12555" width="1.125" style="9" customWidth="1"/>
    <col min="12556" max="12800" width="9" style="9"/>
    <col min="12801" max="12801" width="7.625" style="9" bestFit="1" customWidth="1"/>
    <col min="12802" max="12802" width="1.375" style="9" customWidth="1"/>
    <col min="12803" max="12803" width="11.875" style="9" customWidth="1"/>
    <col min="12804" max="12804" width="7" style="9" customWidth="1"/>
    <col min="12805" max="12805" width="12" style="9" customWidth="1"/>
    <col min="12806" max="12806" width="6.875" style="9" customWidth="1"/>
    <col min="12807" max="12807" width="6.5" style="9" customWidth="1"/>
    <col min="12808" max="12808" width="1" style="9" customWidth="1"/>
    <col min="12809" max="12809" width="9" style="9"/>
    <col min="12810" max="12810" width="10.75" style="9" customWidth="1"/>
    <col min="12811" max="12811" width="1.125" style="9" customWidth="1"/>
    <col min="12812" max="13056" width="9" style="9"/>
    <col min="13057" max="13057" width="7.625" style="9" bestFit="1" customWidth="1"/>
    <col min="13058" max="13058" width="1.375" style="9" customWidth="1"/>
    <col min="13059" max="13059" width="11.875" style="9" customWidth="1"/>
    <col min="13060" max="13060" width="7" style="9" customWidth="1"/>
    <col min="13061" max="13061" width="12" style="9" customWidth="1"/>
    <col min="13062" max="13062" width="6.875" style="9" customWidth="1"/>
    <col min="13063" max="13063" width="6.5" style="9" customWidth="1"/>
    <col min="13064" max="13064" width="1" style="9" customWidth="1"/>
    <col min="13065" max="13065" width="9" style="9"/>
    <col min="13066" max="13066" width="10.75" style="9" customWidth="1"/>
    <col min="13067" max="13067" width="1.125" style="9" customWidth="1"/>
    <col min="13068" max="13312" width="9" style="9"/>
    <col min="13313" max="13313" width="7.625" style="9" bestFit="1" customWidth="1"/>
    <col min="13314" max="13314" width="1.375" style="9" customWidth="1"/>
    <col min="13315" max="13315" width="11.875" style="9" customWidth="1"/>
    <col min="13316" max="13316" width="7" style="9" customWidth="1"/>
    <col min="13317" max="13317" width="12" style="9" customWidth="1"/>
    <col min="13318" max="13318" width="6.875" style="9" customWidth="1"/>
    <col min="13319" max="13319" width="6.5" style="9" customWidth="1"/>
    <col min="13320" max="13320" width="1" style="9" customWidth="1"/>
    <col min="13321" max="13321" width="9" style="9"/>
    <col min="13322" max="13322" width="10.75" style="9" customWidth="1"/>
    <col min="13323" max="13323" width="1.125" style="9" customWidth="1"/>
    <col min="13324" max="13568" width="9" style="9"/>
    <col min="13569" max="13569" width="7.625" style="9" bestFit="1" customWidth="1"/>
    <col min="13570" max="13570" width="1.375" style="9" customWidth="1"/>
    <col min="13571" max="13571" width="11.875" style="9" customWidth="1"/>
    <col min="13572" max="13572" width="7" style="9" customWidth="1"/>
    <col min="13573" max="13573" width="12" style="9" customWidth="1"/>
    <col min="13574" max="13574" width="6.875" style="9" customWidth="1"/>
    <col min="13575" max="13575" width="6.5" style="9" customWidth="1"/>
    <col min="13576" max="13576" width="1" style="9" customWidth="1"/>
    <col min="13577" max="13577" width="9" style="9"/>
    <col min="13578" max="13578" width="10.75" style="9" customWidth="1"/>
    <col min="13579" max="13579" width="1.125" style="9" customWidth="1"/>
    <col min="13580" max="13824" width="9" style="9"/>
    <col min="13825" max="13825" width="7.625" style="9" bestFit="1" customWidth="1"/>
    <col min="13826" max="13826" width="1.375" style="9" customWidth="1"/>
    <col min="13827" max="13827" width="11.875" style="9" customWidth="1"/>
    <col min="13828" max="13828" width="7" style="9" customWidth="1"/>
    <col min="13829" max="13829" width="12" style="9" customWidth="1"/>
    <col min="13830" max="13830" width="6.875" style="9" customWidth="1"/>
    <col min="13831" max="13831" width="6.5" style="9" customWidth="1"/>
    <col min="13832" max="13832" width="1" style="9" customWidth="1"/>
    <col min="13833" max="13833" width="9" style="9"/>
    <col min="13834" max="13834" width="10.75" style="9" customWidth="1"/>
    <col min="13835" max="13835" width="1.125" style="9" customWidth="1"/>
    <col min="13836" max="14080" width="9" style="9"/>
    <col min="14081" max="14081" width="7.625" style="9" bestFit="1" customWidth="1"/>
    <col min="14082" max="14082" width="1.375" style="9" customWidth="1"/>
    <col min="14083" max="14083" width="11.875" style="9" customWidth="1"/>
    <col min="14084" max="14084" width="7" style="9" customWidth="1"/>
    <col min="14085" max="14085" width="12" style="9" customWidth="1"/>
    <col min="14086" max="14086" width="6.875" style="9" customWidth="1"/>
    <col min="14087" max="14087" width="6.5" style="9" customWidth="1"/>
    <col min="14088" max="14088" width="1" style="9" customWidth="1"/>
    <col min="14089" max="14089" width="9" style="9"/>
    <col min="14090" max="14090" width="10.75" style="9" customWidth="1"/>
    <col min="14091" max="14091" width="1.125" style="9" customWidth="1"/>
    <col min="14092" max="14336" width="9" style="9"/>
    <col min="14337" max="14337" width="7.625" style="9" bestFit="1" customWidth="1"/>
    <col min="14338" max="14338" width="1.375" style="9" customWidth="1"/>
    <col min="14339" max="14339" width="11.875" style="9" customWidth="1"/>
    <col min="14340" max="14340" width="7" style="9" customWidth="1"/>
    <col min="14341" max="14341" width="12" style="9" customWidth="1"/>
    <col min="14342" max="14342" width="6.875" style="9" customWidth="1"/>
    <col min="14343" max="14343" width="6.5" style="9" customWidth="1"/>
    <col min="14344" max="14344" width="1" style="9" customWidth="1"/>
    <col min="14345" max="14345" width="9" style="9"/>
    <col min="14346" max="14346" width="10.75" style="9" customWidth="1"/>
    <col min="14347" max="14347" width="1.125" style="9" customWidth="1"/>
    <col min="14348" max="14592" width="9" style="9"/>
    <col min="14593" max="14593" width="7.625" style="9" bestFit="1" customWidth="1"/>
    <col min="14594" max="14594" width="1.375" style="9" customWidth="1"/>
    <col min="14595" max="14595" width="11.875" style="9" customWidth="1"/>
    <col min="14596" max="14596" width="7" style="9" customWidth="1"/>
    <col min="14597" max="14597" width="12" style="9" customWidth="1"/>
    <col min="14598" max="14598" width="6.875" style="9" customWidth="1"/>
    <col min="14599" max="14599" width="6.5" style="9" customWidth="1"/>
    <col min="14600" max="14600" width="1" style="9" customWidth="1"/>
    <col min="14601" max="14601" width="9" style="9"/>
    <col min="14602" max="14602" width="10.75" style="9" customWidth="1"/>
    <col min="14603" max="14603" width="1.125" style="9" customWidth="1"/>
    <col min="14604" max="14848" width="9" style="9"/>
    <col min="14849" max="14849" width="7.625" style="9" bestFit="1" customWidth="1"/>
    <col min="14850" max="14850" width="1.375" style="9" customWidth="1"/>
    <col min="14851" max="14851" width="11.875" style="9" customWidth="1"/>
    <col min="14852" max="14852" width="7" style="9" customWidth="1"/>
    <col min="14853" max="14853" width="12" style="9" customWidth="1"/>
    <col min="14854" max="14854" width="6.875" style="9" customWidth="1"/>
    <col min="14855" max="14855" width="6.5" style="9" customWidth="1"/>
    <col min="14856" max="14856" width="1" style="9" customWidth="1"/>
    <col min="14857" max="14857" width="9" style="9"/>
    <col min="14858" max="14858" width="10.75" style="9" customWidth="1"/>
    <col min="14859" max="14859" width="1.125" style="9" customWidth="1"/>
    <col min="14860" max="15104" width="9" style="9"/>
    <col min="15105" max="15105" width="7.625" style="9" bestFit="1" customWidth="1"/>
    <col min="15106" max="15106" width="1.375" style="9" customWidth="1"/>
    <col min="15107" max="15107" width="11.875" style="9" customWidth="1"/>
    <col min="15108" max="15108" width="7" style="9" customWidth="1"/>
    <col min="15109" max="15109" width="12" style="9" customWidth="1"/>
    <col min="15110" max="15110" width="6.875" style="9" customWidth="1"/>
    <col min="15111" max="15111" width="6.5" style="9" customWidth="1"/>
    <col min="15112" max="15112" width="1" style="9" customWidth="1"/>
    <col min="15113" max="15113" width="9" style="9"/>
    <col min="15114" max="15114" width="10.75" style="9" customWidth="1"/>
    <col min="15115" max="15115" width="1.125" style="9" customWidth="1"/>
    <col min="15116" max="15360" width="9" style="9"/>
    <col min="15361" max="15361" width="7.625" style="9" bestFit="1" customWidth="1"/>
    <col min="15362" max="15362" width="1.375" style="9" customWidth="1"/>
    <col min="15363" max="15363" width="11.875" style="9" customWidth="1"/>
    <col min="15364" max="15364" width="7" style="9" customWidth="1"/>
    <col min="15365" max="15365" width="12" style="9" customWidth="1"/>
    <col min="15366" max="15366" width="6.875" style="9" customWidth="1"/>
    <col min="15367" max="15367" width="6.5" style="9" customWidth="1"/>
    <col min="15368" max="15368" width="1" style="9" customWidth="1"/>
    <col min="15369" max="15369" width="9" style="9"/>
    <col min="15370" max="15370" width="10.75" style="9" customWidth="1"/>
    <col min="15371" max="15371" width="1.125" style="9" customWidth="1"/>
    <col min="15372" max="15616" width="9" style="9"/>
    <col min="15617" max="15617" width="7.625" style="9" bestFit="1" customWidth="1"/>
    <col min="15618" max="15618" width="1.375" style="9" customWidth="1"/>
    <col min="15619" max="15619" width="11.875" style="9" customWidth="1"/>
    <col min="15620" max="15620" width="7" style="9" customWidth="1"/>
    <col min="15621" max="15621" width="12" style="9" customWidth="1"/>
    <col min="15622" max="15622" width="6.875" style="9" customWidth="1"/>
    <col min="15623" max="15623" width="6.5" style="9" customWidth="1"/>
    <col min="15624" max="15624" width="1" style="9" customWidth="1"/>
    <col min="15625" max="15625" width="9" style="9"/>
    <col min="15626" max="15626" width="10.75" style="9" customWidth="1"/>
    <col min="15627" max="15627" width="1.125" style="9" customWidth="1"/>
    <col min="15628" max="15872" width="9" style="9"/>
    <col min="15873" max="15873" width="7.625" style="9" bestFit="1" customWidth="1"/>
    <col min="15874" max="15874" width="1.375" style="9" customWidth="1"/>
    <col min="15875" max="15875" width="11.875" style="9" customWidth="1"/>
    <col min="15876" max="15876" width="7" style="9" customWidth="1"/>
    <col min="15877" max="15877" width="12" style="9" customWidth="1"/>
    <col min="15878" max="15878" width="6.875" style="9" customWidth="1"/>
    <col min="15879" max="15879" width="6.5" style="9" customWidth="1"/>
    <col min="15880" max="15880" width="1" style="9" customWidth="1"/>
    <col min="15881" max="15881" width="9" style="9"/>
    <col min="15882" max="15882" width="10.75" style="9" customWidth="1"/>
    <col min="15883" max="15883" width="1.125" style="9" customWidth="1"/>
    <col min="15884" max="16128" width="9" style="9"/>
    <col min="16129" max="16129" width="7.625" style="9" bestFit="1" customWidth="1"/>
    <col min="16130" max="16130" width="1.375" style="9" customWidth="1"/>
    <col min="16131" max="16131" width="11.875" style="9" customWidth="1"/>
    <col min="16132" max="16132" width="7" style="9" customWidth="1"/>
    <col min="16133" max="16133" width="12" style="9" customWidth="1"/>
    <col min="16134" max="16134" width="6.875" style="9" customWidth="1"/>
    <col min="16135" max="16135" width="6.5" style="9" customWidth="1"/>
    <col min="16136" max="16136" width="1" style="9" customWidth="1"/>
    <col min="16137" max="16137" width="9" style="9"/>
    <col min="16138" max="16138" width="10.75" style="9" customWidth="1"/>
    <col min="16139" max="16139" width="1.125" style="9" customWidth="1"/>
    <col min="16140" max="16384" width="9" style="9"/>
  </cols>
  <sheetData>
    <row r="1" spans="1:11" s="4" customFormat="1" ht="44.25" customHeight="1" x14ac:dyDescent="0.15">
      <c r="A1">
        <f>MIN($E$11)</f>
        <v>5573760.1012799991</v>
      </c>
      <c r="B1" s="3"/>
      <c r="C1" s="2"/>
      <c r="D1" s="2" t="s">
        <v>24</v>
      </c>
      <c r="E1" s="2" t="s">
        <v>25</v>
      </c>
      <c r="F1" s="2" t="s">
        <v>26</v>
      </c>
      <c r="G1" s="2" t="s">
        <v>27</v>
      </c>
      <c r="H1" s="3"/>
      <c r="I1" s="2" t="s">
        <v>28</v>
      </c>
      <c r="J1" s="2" t="s">
        <v>29</v>
      </c>
      <c r="K1" s="3"/>
    </row>
    <row r="2" spans="1:11" x14ac:dyDescent="0.15">
      <c r="A2">
        <f>COUNT($D$2:$E$3)</f>
        <v>4</v>
      </c>
      <c r="B2" s="6"/>
      <c r="C2" s="5" t="s">
        <v>30</v>
      </c>
      <c r="D2" s="7">
        <v>2.0000009999999939</v>
      </c>
      <c r="E2" s="7">
        <v>86.000000999999997</v>
      </c>
      <c r="F2" s="7">
        <f>SUM(D2:E2)</f>
        <v>88.000001999999995</v>
      </c>
      <c r="G2" s="8">
        <v>90</v>
      </c>
      <c r="H2" s="6"/>
      <c r="I2" s="8">
        <v>3</v>
      </c>
      <c r="J2" s="8">
        <v>5000</v>
      </c>
      <c r="K2" s="6"/>
    </row>
    <row r="3" spans="1:11" x14ac:dyDescent="0.15">
      <c r="A3" t="b">
        <f t="array" ref="A3">$D$2:$E$3=INT($D$2:$E$3)</f>
        <v>0</v>
      </c>
      <c r="B3" s="6"/>
      <c r="C3" s="5" t="s">
        <v>31</v>
      </c>
      <c r="D3" s="7">
        <v>90</v>
      </c>
      <c r="E3" s="7">
        <v>-7.1054273576010019E-15</v>
      </c>
      <c r="F3" s="7">
        <f>SUM(D3:E3)</f>
        <v>90</v>
      </c>
      <c r="G3" s="8">
        <v>90</v>
      </c>
      <c r="H3" s="6"/>
      <c r="I3" s="10"/>
      <c r="J3" s="10"/>
      <c r="K3" s="6"/>
    </row>
    <row r="4" spans="1:11" x14ac:dyDescent="0.15">
      <c r="A4" t="b">
        <f t="array" ref="A4">$D$2:$E$3&gt;=0</f>
        <v>1</v>
      </c>
      <c r="B4" s="6"/>
      <c r="C4" s="5" t="s">
        <v>32</v>
      </c>
      <c r="D4" s="7">
        <f>SUM(D2:D3)</f>
        <v>92.000000999999997</v>
      </c>
      <c r="E4" s="7">
        <f>SUM(E2:E3)</f>
        <v>86.000000999999997</v>
      </c>
      <c r="F4" s="6"/>
      <c r="G4" s="6"/>
      <c r="H4" s="6"/>
      <c r="I4" s="8" t="s">
        <v>33</v>
      </c>
      <c r="J4" s="8" t="s">
        <v>34</v>
      </c>
      <c r="K4" s="6"/>
    </row>
    <row r="5" spans="1:11" x14ac:dyDescent="0.15">
      <c r="A5" t="b">
        <f t="array" ref="A5">$D$4:$E$4=$D$5:$E$5</f>
        <v>0</v>
      </c>
      <c r="B5" s="6"/>
      <c r="C5" s="5" t="s">
        <v>35</v>
      </c>
      <c r="D5" s="8">
        <v>92</v>
      </c>
      <c r="E5" s="8">
        <v>86</v>
      </c>
      <c r="F5" s="6"/>
      <c r="G5" s="6"/>
      <c r="H5" s="6"/>
      <c r="I5" s="8">
        <v>4000</v>
      </c>
      <c r="J5" s="8">
        <v>0.8</v>
      </c>
      <c r="K5" s="6"/>
    </row>
    <row r="6" spans="1:11" x14ac:dyDescent="0.15">
      <c r="A6" t="b">
        <f t="array" ref="A6">$F$2:$F$3&lt;=$G$2:$G$3</f>
        <v>1</v>
      </c>
      <c r="B6" s="6"/>
      <c r="C6" s="6"/>
      <c r="D6" s="6"/>
      <c r="E6" s="6"/>
      <c r="F6" s="6"/>
      <c r="G6" s="6"/>
      <c r="H6" s="6"/>
      <c r="I6" s="6"/>
      <c r="J6" s="6"/>
      <c r="K6" s="6"/>
    </row>
    <row r="7" spans="1:11" s="4" customFormat="1" ht="27.75" customHeight="1" x14ac:dyDescent="0.15">
      <c r="A7">
        <f>{100,100,0.000001,0.05,FALSE,FALSE,FALSE,1,1,1,0.0001,FALSE}</f>
        <v>100</v>
      </c>
      <c r="B7" s="3"/>
      <c r="C7" s="2"/>
      <c r="D7" s="2" t="s">
        <v>24</v>
      </c>
      <c r="E7" s="2" t="s">
        <v>25</v>
      </c>
      <c r="F7" s="3"/>
      <c r="G7" s="3"/>
      <c r="H7" s="3"/>
      <c r="I7" s="3"/>
      <c r="J7" s="3"/>
      <c r="K7" s="3"/>
    </row>
    <row r="8" spans="1:11" x14ac:dyDescent="0.15">
      <c r="A8">
        <f>{100,100,1,100,0,FALSE,TRUE,0.075,0,0,TRUE,30}</f>
        <v>100</v>
      </c>
      <c r="B8" s="6"/>
      <c r="C8" s="5" t="s">
        <v>36</v>
      </c>
      <c r="D8" s="8">
        <v>484</v>
      </c>
      <c r="E8" s="8">
        <v>360</v>
      </c>
      <c r="F8" s="6"/>
      <c r="G8" s="6"/>
      <c r="H8" s="6"/>
      <c r="I8" s="6"/>
      <c r="J8" s="6"/>
      <c r="K8" s="6"/>
    </row>
    <row r="9" spans="1:11" x14ac:dyDescent="0.15">
      <c r="A9" s="6"/>
      <c r="B9" s="6"/>
      <c r="C9" s="5" t="s">
        <v>37</v>
      </c>
      <c r="D9" s="8">
        <f>($I$2/100)*$I$5*D8</f>
        <v>58080</v>
      </c>
      <c r="E9" s="8">
        <f>($I$2/100)*$I$5*E8</f>
        <v>43200</v>
      </c>
      <c r="F9" s="6"/>
      <c r="G9" s="6"/>
      <c r="H9" s="6"/>
      <c r="I9" s="6"/>
      <c r="J9" s="6"/>
      <c r="K9" s="6"/>
    </row>
    <row r="10" spans="1:11" x14ac:dyDescent="0.15">
      <c r="A10" s="6"/>
      <c r="B10" s="6"/>
      <c r="C10" s="5" t="s">
        <v>38</v>
      </c>
      <c r="D10" s="8">
        <f>($J$2/100)*$J$5*D8</f>
        <v>19360</v>
      </c>
      <c r="E10" s="8">
        <f>($J$2/100)*$J$5*E8</f>
        <v>14400</v>
      </c>
      <c r="F10" s="6"/>
      <c r="G10" s="6"/>
      <c r="H10" s="6"/>
      <c r="I10" s="6"/>
      <c r="J10" s="6"/>
      <c r="K10" s="6"/>
    </row>
    <row r="11" spans="1:11" x14ac:dyDescent="0.15">
      <c r="A11" s="6"/>
      <c r="B11" s="6"/>
      <c r="C11" s="6"/>
      <c r="D11" s="11" t="s">
        <v>39</v>
      </c>
      <c r="E11" s="8">
        <f>D2*D9+D3*D10+E2*E9+E3*E10</f>
        <v>5573760.1012799991</v>
      </c>
      <c r="F11" s="6"/>
      <c r="G11" s="6"/>
      <c r="H11" s="6"/>
      <c r="I11" s="6"/>
      <c r="J11" s="6"/>
      <c r="K11" s="6"/>
    </row>
    <row r="12" spans="1:11" x14ac:dyDescent="0.15">
      <c r="A12" s="6"/>
      <c r="B12" s="6"/>
      <c r="C12" s="6"/>
      <c r="D12" s="6"/>
      <c r="E12" s="6"/>
      <c r="F12" s="6"/>
      <c r="G12" s="6"/>
      <c r="H12" s="6"/>
      <c r="I12" s="6"/>
      <c r="J12" s="6"/>
      <c r="K12" s="6"/>
    </row>
  </sheetData>
  <phoneticPr fontId="3" type="noConversion"/>
  <printOptions headings="1"/>
  <pageMargins left="0.75" right="0.75" top="1" bottom="1" header="0.5" footer="0.5"/>
  <pageSetup paperSize="9" orientation="portrait"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J125"/>
  <sheetViews>
    <sheetView showGridLines="0" workbookViewId="0">
      <selection activeCell="E4" sqref="E4"/>
    </sheetView>
  </sheetViews>
  <sheetFormatPr defaultColWidth="8" defaultRowHeight="13.5" x14ac:dyDescent="0.15"/>
  <cols>
    <col min="1" max="1" width="25.75" style="25" bestFit="1" customWidth="1"/>
    <col min="2" max="2" width="14.25" style="25" customWidth="1"/>
    <col min="3" max="3" width="1.75" style="25" customWidth="1"/>
    <col min="4" max="4" width="5.25" style="25" bestFit="1" customWidth="1"/>
    <col min="5" max="5" width="11.625" style="25" bestFit="1" customWidth="1"/>
    <col min="6" max="6" width="13" style="25" bestFit="1" customWidth="1"/>
    <col min="7" max="7" width="11.375" style="25" customWidth="1"/>
    <col min="8" max="8" width="11.625" style="25" bestFit="1" customWidth="1"/>
    <col min="9" max="9" width="11" style="25" bestFit="1" customWidth="1"/>
    <col min="10" max="10" width="13.875" style="25" bestFit="1" customWidth="1"/>
    <col min="11" max="11" width="1.625" style="25" customWidth="1"/>
    <col min="12" max="251" width="8" style="25"/>
    <col min="252" max="252" width="24.25" style="25" customWidth="1"/>
    <col min="253" max="253" width="12.75" style="25" customWidth="1"/>
    <col min="254" max="254" width="1.75" style="25" customWidth="1"/>
    <col min="255" max="255" width="6.5" style="25" customWidth="1"/>
    <col min="256" max="256" width="13.25" style="25" bestFit="1" customWidth="1"/>
    <col min="257" max="258" width="12" style="25" customWidth="1"/>
    <col min="259" max="259" width="12.125" style="25" customWidth="1"/>
    <col min="260" max="260" width="13.375" style="25" customWidth="1"/>
    <col min="261" max="261" width="1.625" style="25" customWidth="1"/>
    <col min="262" max="507" width="8" style="25"/>
    <col min="508" max="508" width="24.25" style="25" customWidth="1"/>
    <col min="509" max="509" width="12.75" style="25" customWidth="1"/>
    <col min="510" max="510" width="1.75" style="25" customWidth="1"/>
    <col min="511" max="511" width="6.5" style="25" customWidth="1"/>
    <col min="512" max="512" width="13.25" style="25" bestFit="1" customWidth="1"/>
    <col min="513" max="514" width="12" style="25" customWidth="1"/>
    <col min="515" max="515" width="12.125" style="25" customWidth="1"/>
    <col min="516" max="516" width="13.375" style="25" customWidth="1"/>
    <col min="517" max="517" width="1.625" style="25" customWidth="1"/>
    <col min="518" max="763" width="8" style="25"/>
    <col min="764" max="764" width="24.25" style="25" customWidth="1"/>
    <col min="765" max="765" width="12.75" style="25" customWidth="1"/>
    <col min="766" max="766" width="1.75" style="25" customWidth="1"/>
    <col min="767" max="767" width="6.5" style="25" customWidth="1"/>
    <col min="768" max="768" width="13.25" style="25" bestFit="1" customWidth="1"/>
    <col min="769" max="770" width="12" style="25" customWidth="1"/>
    <col min="771" max="771" width="12.125" style="25" customWidth="1"/>
    <col min="772" max="772" width="13.375" style="25" customWidth="1"/>
    <col min="773" max="773" width="1.625" style="25" customWidth="1"/>
    <col min="774" max="1019" width="8" style="25"/>
    <col min="1020" max="1020" width="24.25" style="25" customWidth="1"/>
    <col min="1021" max="1021" width="12.75" style="25" customWidth="1"/>
    <col min="1022" max="1022" width="1.75" style="25" customWidth="1"/>
    <col min="1023" max="1023" width="6.5" style="25" customWidth="1"/>
    <col min="1024" max="1024" width="13.25" style="25" bestFit="1" customWidth="1"/>
    <col min="1025" max="1026" width="12" style="25" customWidth="1"/>
    <col min="1027" max="1027" width="12.125" style="25" customWidth="1"/>
    <col min="1028" max="1028" width="13.375" style="25" customWidth="1"/>
    <col min="1029" max="1029" width="1.625" style="25" customWidth="1"/>
    <col min="1030" max="1275" width="8" style="25"/>
    <col min="1276" max="1276" width="24.25" style="25" customWidth="1"/>
    <col min="1277" max="1277" width="12.75" style="25" customWidth="1"/>
    <col min="1278" max="1278" width="1.75" style="25" customWidth="1"/>
    <col min="1279" max="1279" width="6.5" style="25" customWidth="1"/>
    <col min="1280" max="1280" width="13.25" style="25" bestFit="1" customWidth="1"/>
    <col min="1281" max="1282" width="12" style="25" customWidth="1"/>
    <col min="1283" max="1283" width="12.125" style="25" customWidth="1"/>
    <col min="1284" max="1284" width="13.375" style="25" customWidth="1"/>
    <col min="1285" max="1285" width="1.625" style="25" customWidth="1"/>
    <col min="1286" max="1531" width="8" style="25"/>
    <col min="1532" max="1532" width="24.25" style="25" customWidth="1"/>
    <col min="1533" max="1533" width="12.75" style="25" customWidth="1"/>
    <col min="1534" max="1534" width="1.75" style="25" customWidth="1"/>
    <col min="1535" max="1535" width="6.5" style="25" customWidth="1"/>
    <col min="1536" max="1536" width="13.25" style="25" bestFit="1" customWidth="1"/>
    <col min="1537" max="1538" width="12" style="25" customWidth="1"/>
    <col min="1539" max="1539" width="12.125" style="25" customWidth="1"/>
    <col min="1540" max="1540" width="13.375" style="25" customWidth="1"/>
    <col min="1541" max="1541" width="1.625" style="25" customWidth="1"/>
    <col min="1542" max="1787" width="8" style="25"/>
    <col min="1788" max="1788" width="24.25" style="25" customWidth="1"/>
    <col min="1789" max="1789" width="12.75" style="25" customWidth="1"/>
    <col min="1790" max="1790" width="1.75" style="25" customWidth="1"/>
    <col min="1791" max="1791" width="6.5" style="25" customWidth="1"/>
    <col min="1792" max="1792" width="13.25" style="25" bestFit="1" customWidth="1"/>
    <col min="1793" max="1794" width="12" style="25" customWidth="1"/>
    <col min="1795" max="1795" width="12.125" style="25" customWidth="1"/>
    <col min="1796" max="1796" width="13.375" style="25" customWidth="1"/>
    <col min="1797" max="1797" width="1.625" style="25" customWidth="1"/>
    <col min="1798" max="2043" width="8" style="25"/>
    <col min="2044" max="2044" width="24.25" style="25" customWidth="1"/>
    <col min="2045" max="2045" width="12.75" style="25" customWidth="1"/>
    <col min="2046" max="2046" width="1.75" style="25" customWidth="1"/>
    <col min="2047" max="2047" width="6.5" style="25" customWidth="1"/>
    <col min="2048" max="2048" width="13.25" style="25" bestFit="1" customWidth="1"/>
    <col min="2049" max="2050" width="12" style="25" customWidth="1"/>
    <col min="2051" max="2051" width="12.125" style="25" customWidth="1"/>
    <col min="2052" max="2052" width="13.375" style="25" customWidth="1"/>
    <col min="2053" max="2053" width="1.625" style="25" customWidth="1"/>
    <col min="2054" max="2299" width="8" style="25"/>
    <col min="2300" max="2300" width="24.25" style="25" customWidth="1"/>
    <col min="2301" max="2301" width="12.75" style="25" customWidth="1"/>
    <col min="2302" max="2302" width="1.75" style="25" customWidth="1"/>
    <col min="2303" max="2303" width="6.5" style="25" customWidth="1"/>
    <col min="2304" max="2304" width="13.25" style="25" bestFit="1" customWidth="1"/>
    <col min="2305" max="2306" width="12" style="25" customWidth="1"/>
    <col min="2307" max="2307" width="12.125" style="25" customWidth="1"/>
    <col min="2308" max="2308" width="13.375" style="25" customWidth="1"/>
    <col min="2309" max="2309" width="1.625" style="25" customWidth="1"/>
    <col min="2310" max="2555" width="8" style="25"/>
    <col min="2556" max="2556" width="24.25" style="25" customWidth="1"/>
    <col min="2557" max="2557" width="12.75" style="25" customWidth="1"/>
    <col min="2558" max="2558" width="1.75" style="25" customWidth="1"/>
    <col min="2559" max="2559" width="6.5" style="25" customWidth="1"/>
    <col min="2560" max="2560" width="13.25" style="25" bestFit="1" customWidth="1"/>
    <col min="2561" max="2562" width="12" style="25" customWidth="1"/>
    <col min="2563" max="2563" width="12.125" style="25" customWidth="1"/>
    <col min="2564" max="2564" width="13.375" style="25" customWidth="1"/>
    <col min="2565" max="2565" width="1.625" style="25" customWidth="1"/>
    <col min="2566" max="2811" width="8" style="25"/>
    <col min="2812" max="2812" width="24.25" style="25" customWidth="1"/>
    <col min="2813" max="2813" width="12.75" style="25" customWidth="1"/>
    <col min="2814" max="2814" width="1.75" style="25" customWidth="1"/>
    <col min="2815" max="2815" width="6.5" style="25" customWidth="1"/>
    <col min="2816" max="2816" width="13.25" style="25" bestFit="1" customWidth="1"/>
    <col min="2817" max="2818" width="12" style="25" customWidth="1"/>
    <col min="2819" max="2819" width="12.125" style="25" customWidth="1"/>
    <col min="2820" max="2820" width="13.375" style="25" customWidth="1"/>
    <col min="2821" max="2821" width="1.625" style="25" customWidth="1"/>
    <col min="2822" max="3067" width="8" style="25"/>
    <col min="3068" max="3068" width="24.25" style="25" customWidth="1"/>
    <col min="3069" max="3069" width="12.75" style="25" customWidth="1"/>
    <col min="3070" max="3070" width="1.75" style="25" customWidth="1"/>
    <col min="3071" max="3071" width="6.5" style="25" customWidth="1"/>
    <col min="3072" max="3072" width="13.25" style="25" bestFit="1" customWidth="1"/>
    <col min="3073" max="3074" width="12" style="25" customWidth="1"/>
    <col min="3075" max="3075" width="12.125" style="25" customWidth="1"/>
    <col min="3076" max="3076" width="13.375" style="25" customWidth="1"/>
    <col min="3077" max="3077" width="1.625" style="25" customWidth="1"/>
    <col min="3078" max="3323" width="8" style="25"/>
    <col min="3324" max="3324" width="24.25" style="25" customWidth="1"/>
    <col min="3325" max="3325" width="12.75" style="25" customWidth="1"/>
    <col min="3326" max="3326" width="1.75" style="25" customWidth="1"/>
    <col min="3327" max="3327" width="6.5" style="25" customWidth="1"/>
    <col min="3328" max="3328" width="13.25" style="25" bestFit="1" customWidth="1"/>
    <col min="3329" max="3330" width="12" style="25" customWidth="1"/>
    <col min="3331" max="3331" width="12.125" style="25" customWidth="1"/>
    <col min="3332" max="3332" width="13.375" style="25" customWidth="1"/>
    <col min="3333" max="3333" width="1.625" style="25" customWidth="1"/>
    <col min="3334" max="3579" width="8" style="25"/>
    <col min="3580" max="3580" width="24.25" style="25" customWidth="1"/>
    <col min="3581" max="3581" width="12.75" style="25" customWidth="1"/>
    <col min="3582" max="3582" width="1.75" style="25" customWidth="1"/>
    <col min="3583" max="3583" width="6.5" style="25" customWidth="1"/>
    <col min="3584" max="3584" width="13.25" style="25" bestFit="1" customWidth="1"/>
    <col min="3585" max="3586" width="12" style="25" customWidth="1"/>
    <col min="3587" max="3587" width="12.125" style="25" customWidth="1"/>
    <col min="3588" max="3588" width="13.375" style="25" customWidth="1"/>
    <col min="3589" max="3589" width="1.625" style="25" customWidth="1"/>
    <col min="3590" max="3835" width="8" style="25"/>
    <col min="3836" max="3836" width="24.25" style="25" customWidth="1"/>
    <col min="3837" max="3837" width="12.75" style="25" customWidth="1"/>
    <col min="3838" max="3838" width="1.75" style="25" customWidth="1"/>
    <col min="3839" max="3839" width="6.5" style="25" customWidth="1"/>
    <col min="3840" max="3840" width="13.25" style="25" bestFit="1" customWidth="1"/>
    <col min="3841" max="3842" width="12" style="25" customWidth="1"/>
    <col min="3843" max="3843" width="12.125" style="25" customWidth="1"/>
    <col min="3844" max="3844" width="13.375" style="25" customWidth="1"/>
    <col min="3845" max="3845" width="1.625" style="25" customWidth="1"/>
    <col min="3846" max="4091" width="8" style="25"/>
    <col min="4092" max="4092" width="24.25" style="25" customWidth="1"/>
    <col min="4093" max="4093" width="12.75" style="25" customWidth="1"/>
    <col min="4094" max="4094" width="1.75" style="25" customWidth="1"/>
    <col min="4095" max="4095" width="6.5" style="25" customWidth="1"/>
    <col min="4096" max="4096" width="13.25" style="25" bestFit="1" customWidth="1"/>
    <col min="4097" max="4098" width="12" style="25" customWidth="1"/>
    <col min="4099" max="4099" width="12.125" style="25" customWidth="1"/>
    <col min="4100" max="4100" width="13.375" style="25" customWidth="1"/>
    <col min="4101" max="4101" width="1.625" style="25" customWidth="1"/>
    <col min="4102" max="4347" width="8" style="25"/>
    <col min="4348" max="4348" width="24.25" style="25" customWidth="1"/>
    <col min="4349" max="4349" width="12.75" style="25" customWidth="1"/>
    <col min="4350" max="4350" width="1.75" style="25" customWidth="1"/>
    <col min="4351" max="4351" width="6.5" style="25" customWidth="1"/>
    <col min="4352" max="4352" width="13.25" style="25" bestFit="1" customWidth="1"/>
    <col min="4353" max="4354" width="12" style="25" customWidth="1"/>
    <col min="4355" max="4355" width="12.125" style="25" customWidth="1"/>
    <col min="4356" max="4356" width="13.375" style="25" customWidth="1"/>
    <col min="4357" max="4357" width="1.625" style="25" customWidth="1"/>
    <col min="4358" max="4603" width="8" style="25"/>
    <col min="4604" max="4604" width="24.25" style="25" customWidth="1"/>
    <col min="4605" max="4605" width="12.75" style="25" customWidth="1"/>
    <col min="4606" max="4606" width="1.75" style="25" customWidth="1"/>
    <col min="4607" max="4607" width="6.5" style="25" customWidth="1"/>
    <col min="4608" max="4608" width="13.25" style="25" bestFit="1" customWidth="1"/>
    <col min="4609" max="4610" width="12" style="25" customWidth="1"/>
    <col min="4611" max="4611" width="12.125" style="25" customWidth="1"/>
    <col min="4612" max="4612" width="13.375" style="25" customWidth="1"/>
    <col min="4613" max="4613" width="1.625" style="25" customWidth="1"/>
    <col min="4614" max="4859" width="8" style="25"/>
    <col min="4860" max="4860" width="24.25" style="25" customWidth="1"/>
    <col min="4861" max="4861" width="12.75" style="25" customWidth="1"/>
    <col min="4862" max="4862" width="1.75" style="25" customWidth="1"/>
    <col min="4863" max="4863" width="6.5" style="25" customWidth="1"/>
    <col min="4864" max="4864" width="13.25" style="25" bestFit="1" customWidth="1"/>
    <col min="4865" max="4866" width="12" style="25" customWidth="1"/>
    <col min="4867" max="4867" width="12.125" style="25" customWidth="1"/>
    <col min="4868" max="4868" width="13.375" style="25" customWidth="1"/>
    <col min="4869" max="4869" width="1.625" style="25" customWidth="1"/>
    <col min="4870" max="5115" width="8" style="25"/>
    <col min="5116" max="5116" width="24.25" style="25" customWidth="1"/>
    <col min="5117" max="5117" width="12.75" style="25" customWidth="1"/>
    <col min="5118" max="5118" width="1.75" style="25" customWidth="1"/>
    <col min="5119" max="5119" width="6.5" style="25" customWidth="1"/>
    <col min="5120" max="5120" width="13.25" style="25" bestFit="1" customWidth="1"/>
    <col min="5121" max="5122" width="12" style="25" customWidth="1"/>
    <col min="5123" max="5123" width="12.125" style="25" customWidth="1"/>
    <col min="5124" max="5124" width="13.375" style="25" customWidth="1"/>
    <col min="5125" max="5125" width="1.625" style="25" customWidth="1"/>
    <col min="5126" max="5371" width="8" style="25"/>
    <col min="5372" max="5372" width="24.25" style="25" customWidth="1"/>
    <col min="5373" max="5373" width="12.75" style="25" customWidth="1"/>
    <col min="5374" max="5374" width="1.75" style="25" customWidth="1"/>
    <col min="5375" max="5375" width="6.5" style="25" customWidth="1"/>
    <col min="5376" max="5376" width="13.25" style="25" bestFit="1" customWidth="1"/>
    <col min="5377" max="5378" width="12" style="25" customWidth="1"/>
    <col min="5379" max="5379" width="12.125" style="25" customWidth="1"/>
    <col min="5380" max="5380" width="13.375" style="25" customWidth="1"/>
    <col min="5381" max="5381" width="1.625" style="25" customWidth="1"/>
    <col min="5382" max="5627" width="8" style="25"/>
    <col min="5628" max="5628" width="24.25" style="25" customWidth="1"/>
    <col min="5629" max="5629" width="12.75" style="25" customWidth="1"/>
    <col min="5630" max="5630" width="1.75" style="25" customWidth="1"/>
    <col min="5631" max="5631" width="6.5" style="25" customWidth="1"/>
    <col min="5632" max="5632" width="13.25" style="25" bestFit="1" customWidth="1"/>
    <col min="5633" max="5634" width="12" style="25" customWidth="1"/>
    <col min="5635" max="5635" width="12.125" style="25" customWidth="1"/>
    <col min="5636" max="5636" width="13.375" style="25" customWidth="1"/>
    <col min="5637" max="5637" width="1.625" style="25" customWidth="1"/>
    <col min="5638" max="5883" width="8" style="25"/>
    <col min="5884" max="5884" width="24.25" style="25" customWidth="1"/>
    <col min="5885" max="5885" width="12.75" style="25" customWidth="1"/>
    <col min="5886" max="5886" width="1.75" style="25" customWidth="1"/>
    <col min="5887" max="5887" width="6.5" style="25" customWidth="1"/>
    <col min="5888" max="5888" width="13.25" style="25" bestFit="1" customWidth="1"/>
    <col min="5889" max="5890" width="12" style="25" customWidth="1"/>
    <col min="5891" max="5891" width="12.125" style="25" customWidth="1"/>
    <col min="5892" max="5892" width="13.375" style="25" customWidth="1"/>
    <col min="5893" max="5893" width="1.625" style="25" customWidth="1"/>
    <col min="5894" max="6139" width="8" style="25"/>
    <col min="6140" max="6140" width="24.25" style="25" customWidth="1"/>
    <col min="6141" max="6141" width="12.75" style="25" customWidth="1"/>
    <col min="6142" max="6142" width="1.75" style="25" customWidth="1"/>
    <col min="6143" max="6143" width="6.5" style="25" customWidth="1"/>
    <col min="6144" max="6144" width="13.25" style="25" bestFit="1" customWidth="1"/>
    <col min="6145" max="6146" width="12" style="25" customWidth="1"/>
    <col min="6147" max="6147" width="12.125" style="25" customWidth="1"/>
    <col min="6148" max="6148" width="13.375" style="25" customWidth="1"/>
    <col min="6149" max="6149" width="1.625" style="25" customWidth="1"/>
    <col min="6150" max="6395" width="8" style="25"/>
    <col min="6396" max="6396" width="24.25" style="25" customWidth="1"/>
    <col min="6397" max="6397" width="12.75" style="25" customWidth="1"/>
    <col min="6398" max="6398" width="1.75" style="25" customWidth="1"/>
    <col min="6399" max="6399" width="6.5" style="25" customWidth="1"/>
    <col min="6400" max="6400" width="13.25" style="25" bestFit="1" customWidth="1"/>
    <col min="6401" max="6402" width="12" style="25" customWidth="1"/>
    <col min="6403" max="6403" width="12.125" style="25" customWidth="1"/>
    <col min="6404" max="6404" width="13.375" style="25" customWidth="1"/>
    <col min="6405" max="6405" width="1.625" style="25" customWidth="1"/>
    <col min="6406" max="6651" width="8" style="25"/>
    <col min="6652" max="6652" width="24.25" style="25" customWidth="1"/>
    <col min="6653" max="6653" width="12.75" style="25" customWidth="1"/>
    <col min="6654" max="6654" width="1.75" style="25" customWidth="1"/>
    <col min="6655" max="6655" width="6.5" style="25" customWidth="1"/>
    <col min="6656" max="6656" width="13.25" style="25" bestFit="1" customWidth="1"/>
    <col min="6657" max="6658" width="12" style="25" customWidth="1"/>
    <col min="6659" max="6659" width="12.125" style="25" customWidth="1"/>
    <col min="6660" max="6660" width="13.375" style="25" customWidth="1"/>
    <col min="6661" max="6661" width="1.625" style="25" customWidth="1"/>
    <col min="6662" max="6907" width="8" style="25"/>
    <col min="6908" max="6908" width="24.25" style="25" customWidth="1"/>
    <col min="6909" max="6909" width="12.75" style="25" customWidth="1"/>
    <col min="6910" max="6910" width="1.75" style="25" customWidth="1"/>
    <col min="6911" max="6911" width="6.5" style="25" customWidth="1"/>
    <col min="6912" max="6912" width="13.25" style="25" bestFit="1" customWidth="1"/>
    <col min="6913" max="6914" width="12" style="25" customWidth="1"/>
    <col min="6915" max="6915" width="12.125" style="25" customWidth="1"/>
    <col min="6916" max="6916" width="13.375" style="25" customWidth="1"/>
    <col min="6917" max="6917" width="1.625" style="25" customWidth="1"/>
    <col min="6918" max="7163" width="8" style="25"/>
    <col min="7164" max="7164" width="24.25" style="25" customWidth="1"/>
    <col min="7165" max="7165" width="12.75" style="25" customWidth="1"/>
    <col min="7166" max="7166" width="1.75" style="25" customWidth="1"/>
    <col min="7167" max="7167" width="6.5" style="25" customWidth="1"/>
    <col min="7168" max="7168" width="13.25" style="25" bestFit="1" customWidth="1"/>
    <col min="7169" max="7170" width="12" style="25" customWidth="1"/>
    <col min="7171" max="7171" width="12.125" style="25" customWidth="1"/>
    <col min="7172" max="7172" width="13.375" style="25" customWidth="1"/>
    <col min="7173" max="7173" width="1.625" style="25" customWidth="1"/>
    <col min="7174" max="7419" width="8" style="25"/>
    <col min="7420" max="7420" width="24.25" style="25" customWidth="1"/>
    <col min="7421" max="7421" width="12.75" style="25" customWidth="1"/>
    <col min="7422" max="7422" width="1.75" style="25" customWidth="1"/>
    <col min="7423" max="7423" width="6.5" style="25" customWidth="1"/>
    <col min="7424" max="7424" width="13.25" style="25" bestFit="1" customWidth="1"/>
    <col min="7425" max="7426" width="12" style="25" customWidth="1"/>
    <col min="7427" max="7427" width="12.125" style="25" customWidth="1"/>
    <col min="7428" max="7428" width="13.375" style="25" customWidth="1"/>
    <col min="7429" max="7429" width="1.625" style="25" customWidth="1"/>
    <col min="7430" max="7675" width="8" style="25"/>
    <col min="7676" max="7676" width="24.25" style="25" customWidth="1"/>
    <col min="7677" max="7677" width="12.75" style="25" customWidth="1"/>
    <col min="7678" max="7678" width="1.75" style="25" customWidth="1"/>
    <col min="7679" max="7679" width="6.5" style="25" customWidth="1"/>
    <col min="7680" max="7680" width="13.25" style="25" bestFit="1" customWidth="1"/>
    <col min="7681" max="7682" width="12" style="25" customWidth="1"/>
    <col min="7683" max="7683" width="12.125" style="25" customWidth="1"/>
    <col min="7684" max="7684" width="13.375" style="25" customWidth="1"/>
    <col min="7685" max="7685" width="1.625" style="25" customWidth="1"/>
    <col min="7686" max="7931" width="8" style="25"/>
    <col min="7932" max="7932" width="24.25" style="25" customWidth="1"/>
    <col min="7933" max="7933" width="12.75" style="25" customWidth="1"/>
    <col min="7934" max="7934" width="1.75" style="25" customWidth="1"/>
    <col min="7935" max="7935" width="6.5" style="25" customWidth="1"/>
    <col min="7936" max="7936" width="13.25" style="25" bestFit="1" customWidth="1"/>
    <col min="7937" max="7938" width="12" style="25" customWidth="1"/>
    <col min="7939" max="7939" width="12.125" style="25" customWidth="1"/>
    <col min="7940" max="7940" width="13.375" style="25" customWidth="1"/>
    <col min="7941" max="7941" width="1.625" style="25" customWidth="1"/>
    <col min="7942" max="8187" width="8" style="25"/>
    <col min="8188" max="8188" width="24.25" style="25" customWidth="1"/>
    <col min="8189" max="8189" width="12.75" style="25" customWidth="1"/>
    <col min="8190" max="8190" width="1.75" style="25" customWidth="1"/>
    <col min="8191" max="8191" width="6.5" style="25" customWidth="1"/>
    <col min="8192" max="8192" width="13.25" style="25" bestFit="1" customWidth="1"/>
    <col min="8193" max="8194" width="12" style="25" customWidth="1"/>
    <col min="8195" max="8195" width="12.125" style="25" customWidth="1"/>
    <col min="8196" max="8196" width="13.375" style="25" customWidth="1"/>
    <col min="8197" max="8197" width="1.625" style="25" customWidth="1"/>
    <col min="8198" max="8443" width="8" style="25"/>
    <col min="8444" max="8444" width="24.25" style="25" customWidth="1"/>
    <col min="8445" max="8445" width="12.75" style="25" customWidth="1"/>
    <col min="8446" max="8446" width="1.75" style="25" customWidth="1"/>
    <col min="8447" max="8447" width="6.5" style="25" customWidth="1"/>
    <col min="8448" max="8448" width="13.25" style="25" bestFit="1" customWidth="1"/>
    <col min="8449" max="8450" width="12" style="25" customWidth="1"/>
    <col min="8451" max="8451" width="12.125" style="25" customWidth="1"/>
    <col min="8452" max="8452" width="13.375" style="25" customWidth="1"/>
    <col min="8453" max="8453" width="1.625" style="25" customWidth="1"/>
    <col min="8454" max="8699" width="8" style="25"/>
    <col min="8700" max="8700" width="24.25" style="25" customWidth="1"/>
    <col min="8701" max="8701" width="12.75" style="25" customWidth="1"/>
    <col min="8702" max="8702" width="1.75" style="25" customWidth="1"/>
    <col min="8703" max="8703" width="6.5" style="25" customWidth="1"/>
    <col min="8704" max="8704" width="13.25" style="25" bestFit="1" customWidth="1"/>
    <col min="8705" max="8706" width="12" style="25" customWidth="1"/>
    <col min="8707" max="8707" width="12.125" style="25" customWidth="1"/>
    <col min="8708" max="8708" width="13.375" style="25" customWidth="1"/>
    <col min="8709" max="8709" width="1.625" style="25" customWidth="1"/>
    <col min="8710" max="8955" width="8" style="25"/>
    <col min="8956" max="8956" width="24.25" style="25" customWidth="1"/>
    <col min="8957" max="8957" width="12.75" style="25" customWidth="1"/>
    <col min="8958" max="8958" width="1.75" style="25" customWidth="1"/>
    <col min="8959" max="8959" width="6.5" style="25" customWidth="1"/>
    <col min="8960" max="8960" width="13.25" style="25" bestFit="1" customWidth="1"/>
    <col min="8961" max="8962" width="12" style="25" customWidth="1"/>
    <col min="8963" max="8963" width="12.125" style="25" customWidth="1"/>
    <col min="8964" max="8964" width="13.375" style="25" customWidth="1"/>
    <col min="8965" max="8965" width="1.625" style="25" customWidth="1"/>
    <col min="8966" max="9211" width="8" style="25"/>
    <col min="9212" max="9212" width="24.25" style="25" customWidth="1"/>
    <col min="9213" max="9213" width="12.75" style="25" customWidth="1"/>
    <col min="9214" max="9214" width="1.75" style="25" customWidth="1"/>
    <col min="9215" max="9215" width="6.5" style="25" customWidth="1"/>
    <col min="9216" max="9216" width="13.25" style="25" bestFit="1" customWidth="1"/>
    <col min="9217" max="9218" width="12" style="25" customWidth="1"/>
    <col min="9219" max="9219" width="12.125" style="25" customWidth="1"/>
    <col min="9220" max="9220" width="13.375" style="25" customWidth="1"/>
    <col min="9221" max="9221" width="1.625" style="25" customWidth="1"/>
    <col min="9222" max="9467" width="8" style="25"/>
    <col min="9468" max="9468" width="24.25" style="25" customWidth="1"/>
    <col min="9469" max="9469" width="12.75" style="25" customWidth="1"/>
    <col min="9470" max="9470" width="1.75" style="25" customWidth="1"/>
    <col min="9471" max="9471" width="6.5" style="25" customWidth="1"/>
    <col min="9472" max="9472" width="13.25" style="25" bestFit="1" customWidth="1"/>
    <col min="9473" max="9474" width="12" style="25" customWidth="1"/>
    <col min="9475" max="9475" width="12.125" style="25" customWidth="1"/>
    <col min="9476" max="9476" width="13.375" style="25" customWidth="1"/>
    <col min="9477" max="9477" width="1.625" style="25" customWidth="1"/>
    <col min="9478" max="9723" width="8" style="25"/>
    <col min="9724" max="9724" width="24.25" style="25" customWidth="1"/>
    <col min="9725" max="9725" width="12.75" style="25" customWidth="1"/>
    <col min="9726" max="9726" width="1.75" style="25" customWidth="1"/>
    <col min="9727" max="9727" width="6.5" style="25" customWidth="1"/>
    <col min="9728" max="9728" width="13.25" style="25" bestFit="1" customWidth="1"/>
    <col min="9729" max="9730" width="12" style="25" customWidth="1"/>
    <col min="9731" max="9731" width="12.125" style="25" customWidth="1"/>
    <col min="9732" max="9732" width="13.375" style="25" customWidth="1"/>
    <col min="9733" max="9733" width="1.625" style="25" customWidth="1"/>
    <col min="9734" max="9979" width="8" style="25"/>
    <col min="9980" max="9980" width="24.25" style="25" customWidth="1"/>
    <col min="9981" max="9981" width="12.75" style="25" customWidth="1"/>
    <col min="9982" max="9982" width="1.75" style="25" customWidth="1"/>
    <col min="9983" max="9983" width="6.5" style="25" customWidth="1"/>
    <col min="9984" max="9984" width="13.25" style="25" bestFit="1" customWidth="1"/>
    <col min="9985" max="9986" width="12" style="25" customWidth="1"/>
    <col min="9987" max="9987" width="12.125" style="25" customWidth="1"/>
    <col min="9988" max="9988" width="13.375" style="25" customWidth="1"/>
    <col min="9989" max="9989" width="1.625" style="25" customWidth="1"/>
    <col min="9990" max="10235" width="8" style="25"/>
    <col min="10236" max="10236" width="24.25" style="25" customWidth="1"/>
    <col min="10237" max="10237" width="12.75" style="25" customWidth="1"/>
    <col min="10238" max="10238" width="1.75" style="25" customWidth="1"/>
    <col min="10239" max="10239" width="6.5" style="25" customWidth="1"/>
    <col min="10240" max="10240" width="13.25" style="25" bestFit="1" customWidth="1"/>
    <col min="10241" max="10242" width="12" style="25" customWidth="1"/>
    <col min="10243" max="10243" width="12.125" style="25" customWidth="1"/>
    <col min="10244" max="10244" width="13.375" style="25" customWidth="1"/>
    <col min="10245" max="10245" width="1.625" style="25" customWidth="1"/>
    <col min="10246" max="10491" width="8" style="25"/>
    <col min="10492" max="10492" width="24.25" style="25" customWidth="1"/>
    <col min="10493" max="10493" width="12.75" style="25" customWidth="1"/>
    <col min="10494" max="10494" width="1.75" style="25" customWidth="1"/>
    <col min="10495" max="10495" width="6.5" style="25" customWidth="1"/>
    <col min="10496" max="10496" width="13.25" style="25" bestFit="1" customWidth="1"/>
    <col min="10497" max="10498" width="12" style="25" customWidth="1"/>
    <col min="10499" max="10499" width="12.125" style="25" customWidth="1"/>
    <col min="10500" max="10500" width="13.375" style="25" customWidth="1"/>
    <col min="10501" max="10501" width="1.625" style="25" customWidth="1"/>
    <col min="10502" max="10747" width="8" style="25"/>
    <col min="10748" max="10748" width="24.25" style="25" customWidth="1"/>
    <col min="10749" max="10749" width="12.75" style="25" customWidth="1"/>
    <col min="10750" max="10750" width="1.75" style="25" customWidth="1"/>
    <col min="10751" max="10751" width="6.5" style="25" customWidth="1"/>
    <col min="10752" max="10752" width="13.25" style="25" bestFit="1" customWidth="1"/>
    <col min="10753" max="10754" width="12" style="25" customWidth="1"/>
    <col min="10755" max="10755" width="12.125" style="25" customWidth="1"/>
    <col min="10756" max="10756" width="13.375" style="25" customWidth="1"/>
    <col min="10757" max="10757" width="1.625" style="25" customWidth="1"/>
    <col min="10758" max="11003" width="8" style="25"/>
    <col min="11004" max="11004" width="24.25" style="25" customWidth="1"/>
    <col min="11005" max="11005" width="12.75" style="25" customWidth="1"/>
    <col min="11006" max="11006" width="1.75" style="25" customWidth="1"/>
    <col min="11007" max="11007" width="6.5" style="25" customWidth="1"/>
    <col min="11008" max="11008" width="13.25" style="25" bestFit="1" customWidth="1"/>
    <col min="11009" max="11010" width="12" style="25" customWidth="1"/>
    <col min="11011" max="11011" width="12.125" style="25" customWidth="1"/>
    <col min="11012" max="11012" width="13.375" style="25" customWidth="1"/>
    <col min="11013" max="11013" width="1.625" style="25" customWidth="1"/>
    <col min="11014" max="11259" width="8" style="25"/>
    <col min="11260" max="11260" width="24.25" style="25" customWidth="1"/>
    <col min="11261" max="11261" width="12.75" style="25" customWidth="1"/>
    <col min="11262" max="11262" width="1.75" style="25" customWidth="1"/>
    <col min="11263" max="11263" width="6.5" style="25" customWidth="1"/>
    <col min="11264" max="11264" width="13.25" style="25" bestFit="1" customWidth="1"/>
    <col min="11265" max="11266" width="12" style="25" customWidth="1"/>
    <col min="11267" max="11267" width="12.125" style="25" customWidth="1"/>
    <col min="11268" max="11268" width="13.375" style="25" customWidth="1"/>
    <col min="11269" max="11269" width="1.625" style="25" customWidth="1"/>
    <col min="11270" max="11515" width="8" style="25"/>
    <col min="11516" max="11516" width="24.25" style="25" customWidth="1"/>
    <col min="11517" max="11517" width="12.75" style="25" customWidth="1"/>
    <col min="11518" max="11518" width="1.75" style="25" customWidth="1"/>
    <col min="11519" max="11519" width="6.5" style="25" customWidth="1"/>
    <col min="11520" max="11520" width="13.25" style="25" bestFit="1" customWidth="1"/>
    <col min="11521" max="11522" width="12" style="25" customWidth="1"/>
    <col min="11523" max="11523" width="12.125" style="25" customWidth="1"/>
    <col min="11524" max="11524" width="13.375" style="25" customWidth="1"/>
    <col min="11525" max="11525" width="1.625" style="25" customWidth="1"/>
    <col min="11526" max="11771" width="8" style="25"/>
    <col min="11772" max="11772" width="24.25" style="25" customWidth="1"/>
    <col min="11773" max="11773" width="12.75" style="25" customWidth="1"/>
    <col min="11774" max="11774" width="1.75" style="25" customWidth="1"/>
    <col min="11775" max="11775" width="6.5" style="25" customWidth="1"/>
    <col min="11776" max="11776" width="13.25" style="25" bestFit="1" customWidth="1"/>
    <col min="11777" max="11778" width="12" style="25" customWidth="1"/>
    <col min="11779" max="11779" width="12.125" style="25" customWidth="1"/>
    <col min="11780" max="11780" width="13.375" style="25" customWidth="1"/>
    <col min="11781" max="11781" width="1.625" style="25" customWidth="1"/>
    <col min="11782" max="12027" width="8" style="25"/>
    <col min="12028" max="12028" width="24.25" style="25" customWidth="1"/>
    <col min="12029" max="12029" width="12.75" style="25" customWidth="1"/>
    <col min="12030" max="12030" width="1.75" style="25" customWidth="1"/>
    <col min="12031" max="12031" width="6.5" style="25" customWidth="1"/>
    <col min="12032" max="12032" width="13.25" style="25" bestFit="1" customWidth="1"/>
    <col min="12033" max="12034" width="12" style="25" customWidth="1"/>
    <col min="12035" max="12035" width="12.125" style="25" customWidth="1"/>
    <col min="12036" max="12036" width="13.375" style="25" customWidth="1"/>
    <col min="12037" max="12037" width="1.625" style="25" customWidth="1"/>
    <col min="12038" max="12283" width="8" style="25"/>
    <col min="12284" max="12284" width="24.25" style="25" customWidth="1"/>
    <col min="12285" max="12285" width="12.75" style="25" customWidth="1"/>
    <col min="12286" max="12286" width="1.75" style="25" customWidth="1"/>
    <col min="12287" max="12287" width="6.5" style="25" customWidth="1"/>
    <col min="12288" max="12288" width="13.25" style="25" bestFit="1" customWidth="1"/>
    <col min="12289" max="12290" width="12" style="25" customWidth="1"/>
    <col min="12291" max="12291" width="12.125" style="25" customWidth="1"/>
    <col min="12292" max="12292" width="13.375" style="25" customWidth="1"/>
    <col min="12293" max="12293" width="1.625" style="25" customWidth="1"/>
    <col min="12294" max="12539" width="8" style="25"/>
    <col min="12540" max="12540" width="24.25" style="25" customWidth="1"/>
    <col min="12541" max="12541" width="12.75" style="25" customWidth="1"/>
    <col min="12542" max="12542" width="1.75" style="25" customWidth="1"/>
    <col min="12543" max="12543" width="6.5" style="25" customWidth="1"/>
    <col min="12544" max="12544" width="13.25" style="25" bestFit="1" customWidth="1"/>
    <col min="12545" max="12546" width="12" style="25" customWidth="1"/>
    <col min="12547" max="12547" width="12.125" style="25" customWidth="1"/>
    <col min="12548" max="12548" width="13.375" style="25" customWidth="1"/>
    <col min="12549" max="12549" width="1.625" style="25" customWidth="1"/>
    <col min="12550" max="12795" width="8" style="25"/>
    <col min="12796" max="12796" width="24.25" style="25" customWidth="1"/>
    <col min="12797" max="12797" width="12.75" style="25" customWidth="1"/>
    <col min="12798" max="12798" width="1.75" style="25" customWidth="1"/>
    <col min="12799" max="12799" width="6.5" style="25" customWidth="1"/>
    <col min="12800" max="12800" width="13.25" style="25" bestFit="1" customWidth="1"/>
    <col min="12801" max="12802" width="12" style="25" customWidth="1"/>
    <col min="12803" max="12803" width="12.125" style="25" customWidth="1"/>
    <col min="12804" max="12804" width="13.375" style="25" customWidth="1"/>
    <col min="12805" max="12805" width="1.625" style="25" customWidth="1"/>
    <col min="12806" max="13051" width="8" style="25"/>
    <col min="13052" max="13052" width="24.25" style="25" customWidth="1"/>
    <col min="13053" max="13053" width="12.75" style="25" customWidth="1"/>
    <col min="13054" max="13054" width="1.75" style="25" customWidth="1"/>
    <col min="13055" max="13055" width="6.5" style="25" customWidth="1"/>
    <col min="13056" max="13056" width="13.25" style="25" bestFit="1" customWidth="1"/>
    <col min="13057" max="13058" width="12" style="25" customWidth="1"/>
    <col min="13059" max="13059" width="12.125" style="25" customWidth="1"/>
    <col min="13060" max="13060" width="13.375" style="25" customWidth="1"/>
    <col min="13061" max="13061" width="1.625" style="25" customWidth="1"/>
    <col min="13062" max="13307" width="8" style="25"/>
    <col min="13308" max="13308" width="24.25" style="25" customWidth="1"/>
    <col min="13309" max="13309" width="12.75" style="25" customWidth="1"/>
    <col min="13310" max="13310" width="1.75" style="25" customWidth="1"/>
    <col min="13311" max="13311" width="6.5" style="25" customWidth="1"/>
    <col min="13312" max="13312" width="13.25" style="25" bestFit="1" customWidth="1"/>
    <col min="13313" max="13314" width="12" style="25" customWidth="1"/>
    <col min="13315" max="13315" width="12.125" style="25" customWidth="1"/>
    <col min="13316" max="13316" width="13.375" style="25" customWidth="1"/>
    <col min="13317" max="13317" width="1.625" style="25" customWidth="1"/>
    <col min="13318" max="13563" width="8" style="25"/>
    <col min="13564" max="13564" width="24.25" style="25" customWidth="1"/>
    <col min="13565" max="13565" width="12.75" style="25" customWidth="1"/>
    <col min="13566" max="13566" width="1.75" style="25" customWidth="1"/>
    <col min="13567" max="13567" width="6.5" style="25" customWidth="1"/>
    <col min="13568" max="13568" width="13.25" style="25" bestFit="1" customWidth="1"/>
    <col min="13569" max="13570" width="12" style="25" customWidth="1"/>
    <col min="13571" max="13571" width="12.125" style="25" customWidth="1"/>
    <col min="13572" max="13572" width="13.375" style="25" customWidth="1"/>
    <col min="13573" max="13573" width="1.625" style="25" customWidth="1"/>
    <col min="13574" max="13819" width="8" style="25"/>
    <col min="13820" max="13820" width="24.25" style="25" customWidth="1"/>
    <col min="13821" max="13821" width="12.75" style="25" customWidth="1"/>
    <col min="13822" max="13822" width="1.75" style="25" customWidth="1"/>
    <col min="13823" max="13823" width="6.5" style="25" customWidth="1"/>
    <col min="13824" max="13824" width="13.25" style="25" bestFit="1" customWidth="1"/>
    <col min="13825" max="13826" width="12" style="25" customWidth="1"/>
    <col min="13827" max="13827" width="12.125" style="25" customWidth="1"/>
    <col min="13828" max="13828" width="13.375" style="25" customWidth="1"/>
    <col min="13829" max="13829" width="1.625" style="25" customWidth="1"/>
    <col min="13830" max="14075" width="8" style="25"/>
    <col min="14076" max="14076" width="24.25" style="25" customWidth="1"/>
    <col min="14077" max="14077" width="12.75" style="25" customWidth="1"/>
    <col min="14078" max="14078" width="1.75" style="25" customWidth="1"/>
    <col min="14079" max="14079" width="6.5" style="25" customWidth="1"/>
    <col min="14080" max="14080" width="13.25" style="25" bestFit="1" customWidth="1"/>
    <col min="14081" max="14082" width="12" style="25" customWidth="1"/>
    <col min="14083" max="14083" width="12.125" style="25" customWidth="1"/>
    <col min="14084" max="14084" width="13.375" style="25" customWidth="1"/>
    <col min="14085" max="14085" width="1.625" style="25" customWidth="1"/>
    <col min="14086" max="14331" width="8" style="25"/>
    <col min="14332" max="14332" width="24.25" style="25" customWidth="1"/>
    <col min="14333" max="14333" width="12.75" style="25" customWidth="1"/>
    <col min="14334" max="14334" width="1.75" style="25" customWidth="1"/>
    <col min="14335" max="14335" width="6.5" style="25" customWidth="1"/>
    <col min="14336" max="14336" width="13.25" style="25" bestFit="1" customWidth="1"/>
    <col min="14337" max="14338" width="12" style="25" customWidth="1"/>
    <col min="14339" max="14339" width="12.125" style="25" customWidth="1"/>
    <col min="14340" max="14340" width="13.375" style="25" customWidth="1"/>
    <col min="14341" max="14341" width="1.625" style="25" customWidth="1"/>
    <col min="14342" max="14587" width="8" style="25"/>
    <col min="14588" max="14588" width="24.25" style="25" customWidth="1"/>
    <col min="14589" max="14589" width="12.75" style="25" customWidth="1"/>
    <col min="14590" max="14590" width="1.75" style="25" customWidth="1"/>
    <col min="14591" max="14591" width="6.5" style="25" customWidth="1"/>
    <col min="14592" max="14592" width="13.25" style="25" bestFit="1" customWidth="1"/>
    <col min="14593" max="14594" width="12" style="25" customWidth="1"/>
    <col min="14595" max="14595" width="12.125" style="25" customWidth="1"/>
    <col min="14596" max="14596" width="13.375" style="25" customWidth="1"/>
    <col min="14597" max="14597" width="1.625" style="25" customWidth="1"/>
    <col min="14598" max="14843" width="8" style="25"/>
    <col min="14844" max="14844" width="24.25" style="25" customWidth="1"/>
    <col min="14845" max="14845" width="12.75" style="25" customWidth="1"/>
    <col min="14846" max="14846" width="1.75" style="25" customWidth="1"/>
    <col min="14847" max="14847" width="6.5" style="25" customWidth="1"/>
    <col min="14848" max="14848" width="13.25" style="25" bestFit="1" customWidth="1"/>
    <col min="14849" max="14850" width="12" style="25" customWidth="1"/>
    <col min="14851" max="14851" width="12.125" style="25" customWidth="1"/>
    <col min="14852" max="14852" width="13.375" style="25" customWidth="1"/>
    <col min="14853" max="14853" width="1.625" style="25" customWidth="1"/>
    <col min="14854" max="15099" width="8" style="25"/>
    <col min="15100" max="15100" width="24.25" style="25" customWidth="1"/>
    <col min="15101" max="15101" width="12.75" style="25" customWidth="1"/>
    <col min="15102" max="15102" width="1.75" style="25" customWidth="1"/>
    <col min="15103" max="15103" width="6.5" style="25" customWidth="1"/>
    <col min="15104" max="15104" width="13.25" style="25" bestFit="1" customWidth="1"/>
    <col min="15105" max="15106" width="12" style="25" customWidth="1"/>
    <col min="15107" max="15107" width="12.125" style="25" customWidth="1"/>
    <col min="15108" max="15108" width="13.375" style="25" customWidth="1"/>
    <col min="15109" max="15109" width="1.625" style="25" customWidth="1"/>
    <col min="15110" max="15355" width="8" style="25"/>
    <col min="15356" max="15356" width="24.25" style="25" customWidth="1"/>
    <col min="15357" max="15357" width="12.75" style="25" customWidth="1"/>
    <col min="15358" max="15358" width="1.75" style="25" customWidth="1"/>
    <col min="15359" max="15359" width="6.5" style="25" customWidth="1"/>
    <col min="15360" max="15360" width="13.25" style="25" bestFit="1" customWidth="1"/>
    <col min="15361" max="15362" width="12" style="25" customWidth="1"/>
    <col min="15363" max="15363" width="12.125" style="25" customWidth="1"/>
    <col min="15364" max="15364" width="13.375" style="25" customWidth="1"/>
    <col min="15365" max="15365" width="1.625" style="25" customWidth="1"/>
    <col min="15366" max="15611" width="8" style="25"/>
    <col min="15612" max="15612" width="24.25" style="25" customWidth="1"/>
    <col min="15613" max="15613" width="12.75" style="25" customWidth="1"/>
    <col min="15614" max="15614" width="1.75" style="25" customWidth="1"/>
    <col min="15615" max="15615" width="6.5" style="25" customWidth="1"/>
    <col min="15616" max="15616" width="13.25" style="25" bestFit="1" customWidth="1"/>
    <col min="15617" max="15618" width="12" style="25" customWidth="1"/>
    <col min="15619" max="15619" width="12.125" style="25" customWidth="1"/>
    <col min="15620" max="15620" width="13.375" style="25" customWidth="1"/>
    <col min="15621" max="15621" width="1.625" style="25" customWidth="1"/>
    <col min="15622" max="15867" width="8" style="25"/>
    <col min="15868" max="15868" width="24.25" style="25" customWidth="1"/>
    <col min="15869" max="15869" width="12.75" style="25" customWidth="1"/>
    <col min="15870" max="15870" width="1.75" style="25" customWidth="1"/>
    <col min="15871" max="15871" width="6.5" style="25" customWidth="1"/>
    <col min="15872" max="15872" width="13.25" style="25" bestFit="1" customWidth="1"/>
    <col min="15873" max="15874" width="12" style="25" customWidth="1"/>
    <col min="15875" max="15875" width="12.125" style="25" customWidth="1"/>
    <col min="15876" max="15876" width="13.375" style="25" customWidth="1"/>
    <col min="15877" max="15877" width="1.625" style="25" customWidth="1"/>
    <col min="15878" max="16123" width="8" style="25"/>
    <col min="16124" max="16124" width="24.25" style="25" customWidth="1"/>
    <col min="16125" max="16125" width="12.75" style="25" customWidth="1"/>
    <col min="16126" max="16126" width="1.75" style="25" customWidth="1"/>
    <col min="16127" max="16127" width="6.5" style="25" customWidth="1"/>
    <col min="16128" max="16128" width="13.25" style="25" bestFit="1" customWidth="1"/>
    <col min="16129" max="16130" width="12" style="25" customWidth="1"/>
    <col min="16131" max="16131" width="12.125" style="25" customWidth="1"/>
    <col min="16132" max="16132" width="13.375" style="25" customWidth="1"/>
    <col min="16133" max="16133" width="1.625" style="25" customWidth="1"/>
    <col min="16134" max="16384" width="8" style="25"/>
  </cols>
  <sheetData>
    <row r="1" spans="1:10" x14ac:dyDescent="0.15">
      <c r="A1" s="24" t="s">
        <v>68</v>
      </c>
      <c r="B1" s="24">
        <v>3000000</v>
      </c>
    </row>
    <row r="2" spans="1:10" x14ac:dyDescent="0.15">
      <c r="A2" s="24" t="s">
        <v>71</v>
      </c>
      <c r="B2" s="24">
        <v>900000</v>
      </c>
      <c r="D2" s="36" t="s">
        <v>82</v>
      </c>
      <c r="E2" s="28" t="s">
        <v>84</v>
      </c>
      <c r="F2" s="28" t="s">
        <v>69</v>
      </c>
      <c r="G2" s="28" t="s">
        <v>85</v>
      </c>
      <c r="H2" s="28" t="s">
        <v>86</v>
      </c>
      <c r="I2" s="28" t="s">
        <v>87</v>
      </c>
      <c r="J2" s="28" t="s">
        <v>70</v>
      </c>
    </row>
    <row r="3" spans="1:10" x14ac:dyDescent="0.15">
      <c r="A3" s="24" t="s">
        <v>79</v>
      </c>
      <c r="B3" s="24">
        <v>2100000</v>
      </c>
      <c r="D3" s="32">
        <v>1</v>
      </c>
      <c r="E3" s="37">
        <v>40908</v>
      </c>
      <c r="F3" s="41">
        <v>0</v>
      </c>
      <c r="G3" s="41">
        <v>0</v>
      </c>
      <c r="H3" s="41">
        <v>0</v>
      </c>
      <c r="I3" s="41">
        <v>0</v>
      </c>
      <c r="J3" s="38">
        <v>0</v>
      </c>
    </row>
    <row r="4" spans="1:10" x14ac:dyDescent="0.15">
      <c r="A4" s="24" t="s">
        <v>72</v>
      </c>
      <c r="B4" s="26">
        <v>4.875E-3</v>
      </c>
      <c r="D4" s="33">
        <v>2</v>
      </c>
      <c r="E4" s="30">
        <v>40939</v>
      </c>
      <c r="F4" s="42">
        <v>2100000</v>
      </c>
      <c r="G4" s="45">
        <f>PMT($B$4,$B$5*12,-$B$3,,0)</f>
        <v>23156.434039582909</v>
      </c>
      <c r="H4" s="45">
        <f>PPMT($B$4,D4-1,$B$5*12,-$B$3)</f>
        <v>12918.934039582908</v>
      </c>
      <c r="I4" s="45">
        <f>IPMT($B$4,D4-1,$B$5*12,-$B$3)</f>
        <v>10237.5</v>
      </c>
      <c r="J4" s="43">
        <f>F4-H4</f>
        <v>2087081.065960417</v>
      </c>
    </row>
    <row r="5" spans="1:10" x14ac:dyDescent="0.15">
      <c r="A5" s="24" t="s">
        <v>73</v>
      </c>
      <c r="B5" s="24">
        <v>10</v>
      </c>
      <c r="D5" s="33">
        <v>3</v>
      </c>
      <c r="E5" s="39">
        <v>40968</v>
      </c>
      <c r="F5" s="42">
        <f>J4</f>
        <v>2087081.065960417</v>
      </c>
      <c r="G5" s="45">
        <f t="shared" ref="G5:G68" si="0">PMT($B$4,$B$5*12,-$B$3,,0)</f>
        <v>23156.434039582909</v>
      </c>
      <c r="H5" s="45">
        <f t="shared" ref="H5:H68" si="1">PPMT($B$4,D5-1,$B$5*12,-$B$3)</f>
        <v>12981.913843025875</v>
      </c>
      <c r="I5" s="45">
        <f t="shared" ref="I5:I68" si="2">IPMT($B$4,D5-1,$B$5*12,-$B$3)</f>
        <v>10174.520196557034</v>
      </c>
      <c r="J5" s="43">
        <f t="shared" ref="J5:J68" si="3">F5-H5</f>
        <v>2074099.1521173911</v>
      </c>
    </row>
    <row r="6" spans="1:10" x14ac:dyDescent="0.15">
      <c r="D6" s="33">
        <v>4</v>
      </c>
      <c r="E6" s="30">
        <v>40999</v>
      </c>
      <c r="F6" s="42">
        <f t="shared" ref="F6:F69" si="4">J5</f>
        <v>2074099.1521173911</v>
      </c>
      <c r="G6" s="45">
        <f t="shared" si="0"/>
        <v>23156.434039582909</v>
      </c>
      <c r="H6" s="45">
        <f t="shared" si="1"/>
        <v>13045.200673010626</v>
      </c>
      <c r="I6" s="45">
        <f t="shared" si="2"/>
        <v>10111.233366572284</v>
      </c>
      <c r="J6" s="43">
        <f t="shared" si="3"/>
        <v>2061053.9514443805</v>
      </c>
    </row>
    <row r="7" spans="1:10" x14ac:dyDescent="0.15">
      <c r="A7" s="24" t="s">
        <v>74</v>
      </c>
      <c r="B7" s="27">
        <f>PMT(B4,B5*12,-B3,,0)</f>
        <v>23156.434039582909</v>
      </c>
      <c r="D7" s="33">
        <v>5</v>
      </c>
      <c r="E7" s="39">
        <v>41029</v>
      </c>
      <c r="F7" s="42">
        <f t="shared" si="4"/>
        <v>2061053.9514443805</v>
      </c>
      <c r="G7" s="45">
        <f t="shared" si="0"/>
        <v>23156.434039582909</v>
      </c>
      <c r="H7" s="45">
        <f t="shared" si="1"/>
        <v>13108.796026291553</v>
      </c>
      <c r="I7" s="45">
        <f t="shared" si="2"/>
        <v>10047.638013291356</v>
      </c>
      <c r="J7" s="43">
        <f t="shared" si="3"/>
        <v>2047945.1554180889</v>
      </c>
    </row>
    <row r="8" spans="1:10" x14ac:dyDescent="0.15">
      <c r="D8" s="33">
        <v>6</v>
      </c>
      <c r="E8" s="30">
        <v>41060</v>
      </c>
      <c r="F8" s="42">
        <f t="shared" si="4"/>
        <v>2047945.1554180889</v>
      </c>
      <c r="G8" s="45">
        <f t="shared" si="0"/>
        <v>23156.434039582909</v>
      </c>
      <c r="H8" s="45">
        <f t="shared" si="1"/>
        <v>13172.701406919727</v>
      </c>
      <c r="I8" s="45">
        <f t="shared" si="2"/>
        <v>9983.7326326631846</v>
      </c>
      <c r="J8" s="43">
        <f t="shared" si="3"/>
        <v>2034772.4540111693</v>
      </c>
    </row>
    <row r="9" spans="1:10" x14ac:dyDescent="0.15">
      <c r="A9" s="24" t="s">
        <v>80</v>
      </c>
      <c r="B9" s="27">
        <f>B3*(1+B4)^(4.5*12)</f>
        <v>2730672.0489898482</v>
      </c>
      <c r="D9" s="33">
        <v>7</v>
      </c>
      <c r="E9" s="31">
        <v>41090</v>
      </c>
      <c r="F9" s="42">
        <f t="shared" si="4"/>
        <v>2034772.4540111693</v>
      </c>
      <c r="G9" s="45">
        <f t="shared" si="0"/>
        <v>23156.434039582909</v>
      </c>
      <c r="H9" s="45">
        <f t="shared" si="1"/>
        <v>13236.918326278459</v>
      </c>
      <c r="I9" s="45">
        <f t="shared" si="2"/>
        <v>9919.5157133044522</v>
      </c>
      <c r="J9" s="43">
        <f t="shared" si="3"/>
        <v>2021535.5356848908</v>
      </c>
    </row>
    <row r="10" spans="1:10" x14ac:dyDescent="0.15">
      <c r="B10" s="29"/>
      <c r="D10" s="33">
        <v>8</v>
      </c>
      <c r="E10" s="30">
        <v>41121</v>
      </c>
      <c r="F10" s="42">
        <f t="shared" si="4"/>
        <v>2021535.5356848908</v>
      </c>
      <c r="G10" s="45">
        <f t="shared" si="0"/>
        <v>23156.434039582909</v>
      </c>
      <c r="H10" s="45">
        <f t="shared" si="1"/>
        <v>13301.448303119067</v>
      </c>
      <c r="I10" s="45">
        <f t="shared" si="2"/>
        <v>9854.9857364638428</v>
      </c>
      <c r="J10" s="43">
        <f t="shared" si="3"/>
        <v>2008234.0873817718</v>
      </c>
    </row>
    <row r="11" spans="1:10" x14ac:dyDescent="0.15">
      <c r="A11" s="24" t="s">
        <v>78</v>
      </c>
      <c r="B11" s="26">
        <v>5.0000000000000001E-3</v>
      </c>
      <c r="D11" s="33">
        <v>9</v>
      </c>
      <c r="E11" s="31">
        <v>41152</v>
      </c>
      <c r="F11" s="42">
        <f t="shared" si="4"/>
        <v>2008234.0873817718</v>
      </c>
      <c r="G11" s="45">
        <f t="shared" si="0"/>
        <v>23156.434039582909</v>
      </c>
      <c r="H11" s="45">
        <f t="shared" si="1"/>
        <v>13366.292863596773</v>
      </c>
      <c r="I11" s="45">
        <f t="shared" si="2"/>
        <v>9790.1411759861385</v>
      </c>
      <c r="J11" s="43">
        <f t="shared" si="3"/>
        <v>1994867.7945181751</v>
      </c>
    </row>
    <row r="12" spans="1:10" x14ac:dyDescent="0.15">
      <c r="A12" s="24" t="s">
        <v>75</v>
      </c>
      <c r="B12" s="27">
        <f>PMT(B11,5*12,-F64,,0)</f>
        <v>23240.186651630596</v>
      </c>
      <c r="D12" s="33">
        <v>10</v>
      </c>
      <c r="E12" s="30">
        <v>41182</v>
      </c>
      <c r="F12" s="42">
        <f t="shared" si="4"/>
        <v>1994867.7945181751</v>
      </c>
      <c r="G12" s="45">
        <f t="shared" si="0"/>
        <v>23156.434039582909</v>
      </c>
      <c r="H12" s="45">
        <f t="shared" si="1"/>
        <v>13431.453541306804</v>
      </c>
      <c r="I12" s="45">
        <f t="shared" si="2"/>
        <v>9724.9804982761052</v>
      </c>
      <c r="J12" s="43">
        <f t="shared" si="3"/>
        <v>1981436.3409768683</v>
      </c>
    </row>
    <row r="13" spans="1:10" x14ac:dyDescent="0.15">
      <c r="D13" s="33">
        <v>11</v>
      </c>
      <c r="E13" s="31">
        <v>41213</v>
      </c>
      <c r="F13" s="42">
        <f t="shared" si="4"/>
        <v>1981436.3409768683</v>
      </c>
      <c r="G13" s="45">
        <f t="shared" si="0"/>
        <v>23156.434039582909</v>
      </c>
      <c r="H13" s="45">
        <f t="shared" si="1"/>
        <v>13496.931877320676</v>
      </c>
      <c r="I13" s="45">
        <f t="shared" si="2"/>
        <v>9659.5021622622335</v>
      </c>
      <c r="J13" s="43">
        <f t="shared" si="3"/>
        <v>1967939.4090995477</v>
      </c>
    </row>
    <row r="14" spans="1:10" x14ac:dyDescent="0.15">
      <c r="A14" s="24" t="s">
        <v>76</v>
      </c>
      <c r="B14" s="24">
        <v>1500</v>
      </c>
      <c r="D14" s="33">
        <v>12</v>
      </c>
      <c r="E14" s="30">
        <v>41243</v>
      </c>
      <c r="F14" s="42">
        <f t="shared" si="4"/>
        <v>1967939.4090995477</v>
      </c>
      <c r="G14" s="45">
        <f t="shared" si="0"/>
        <v>23156.434039582909</v>
      </c>
      <c r="H14" s="45">
        <f t="shared" si="1"/>
        <v>13562.729420222613</v>
      </c>
      <c r="I14" s="45">
        <f t="shared" si="2"/>
        <v>9593.7046193602964</v>
      </c>
      <c r="J14" s="43">
        <f t="shared" si="3"/>
        <v>1954376.6796793251</v>
      </c>
    </row>
    <row r="15" spans="1:10" x14ac:dyDescent="0.15">
      <c r="A15" s="24" t="s">
        <v>81</v>
      </c>
      <c r="B15" s="24">
        <v>4500000</v>
      </c>
      <c r="D15" s="33">
        <v>13</v>
      </c>
      <c r="E15" s="31">
        <v>41274</v>
      </c>
      <c r="F15" s="42">
        <f t="shared" si="4"/>
        <v>1954376.6796793251</v>
      </c>
      <c r="G15" s="45">
        <f t="shared" si="0"/>
        <v>23156.434039582909</v>
      </c>
      <c r="H15" s="45">
        <f t="shared" si="1"/>
        <v>13628.847726146198</v>
      </c>
      <c r="I15" s="45">
        <f t="shared" si="2"/>
        <v>9527.58631343671</v>
      </c>
      <c r="J15" s="43">
        <f t="shared" si="3"/>
        <v>1940747.8319531789</v>
      </c>
    </row>
    <row r="16" spans="1:10" x14ac:dyDescent="0.15">
      <c r="A16" s="24" t="s">
        <v>77</v>
      </c>
      <c r="B16" s="40">
        <f>RATE(B5,B18,-B19)</f>
        <v>3.8420499936242608E-2</v>
      </c>
      <c r="D16" s="33">
        <v>14</v>
      </c>
      <c r="E16" s="30">
        <v>41305</v>
      </c>
      <c r="F16" s="42">
        <f t="shared" si="4"/>
        <v>1940747.8319531789</v>
      </c>
      <c r="G16" s="45">
        <f t="shared" si="0"/>
        <v>23156.434039582909</v>
      </c>
      <c r="H16" s="45">
        <f t="shared" si="1"/>
        <v>13695.288358811162</v>
      </c>
      <c r="I16" s="45">
        <f t="shared" si="2"/>
        <v>9461.1456807717477</v>
      </c>
      <c r="J16" s="43">
        <f t="shared" si="3"/>
        <v>1927052.5435943678</v>
      </c>
    </row>
    <row r="17" spans="1:10" x14ac:dyDescent="0.15">
      <c r="D17" s="33">
        <v>15</v>
      </c>
      <c r="E17" s="31">
        <v>41333</v>
      </c>
      <c r="F17" s="42">
        <f t="shared" si="4"/>
        <v>1927052.5435943678</v>
      </c>
      <c r="G17" s="45">
        <f t="shared" si="0"/>
        <v>23156.434039582909</v>
      </c>
      <c r="H17" s="45">
        <f t="shared" si="1"/>
        <v>13762.052889560367</v>
      </c>
      <c r="I17" s="45">
        <f t="shared" si="2"/>
        <v>9394.3811500225438</v>
      </c>
      <c r="J17" s="43">
        <f t="shared" si="3"/>
        <v>1913290.4907048075</v>
      </c>
    </row>
    <row r="18" spans="1:10" x14ac:dyDescent="0.15">
      <c r="A18" s="24" t="s">
        <v>89</v>
      </c>
      <c r="B18" s="24">
        <f>B15/10</f>
        <v>450000</v>
      </c>
      <c r="D18" s="33">
        <v>16</v>
      </c>
      <c r="E18" s="30">
        <v>41364</v>
      </c>
      <c r="F18" s="42">
        <f t="shared" si="4"/>
        <v>1913290.4907048075</v>
      </c>
      <c r="G18" s="45">
        <f t="shared" si="0"/>
        <v>23156.434039582909</v>
      </c>
      <c r="H18" s="45">
        <f t="shared" si="1"/>
        <v>13829.142897396974</v>
      </c>
      <c r="I18" s="45">
        <f t="shared" si="2"/>
        <v>9327.2911421859371</v>
      </c>
      <c r="J18" s="43">
        <f t="shared" si="3"/>
        <v>1899461.3478074104</v>
      </c>
    </row>
    <row r="19" spans="1:10" x14ac:dyDescent="0.15">
      <c r="A19" s="24" t="s">
        <v>90</v>
      </c>
      <c r="B19" s="34">
        <f>B2+G124</f>
        <v>3678772.0847499543</v>
      </c>
      <c r="D19" s="33">
        <v>17</v>
      </c>
      <c r="E19" s="31">
        <v>41394</v>
      </c>
      <c r="F19" s="42">
        <f t="shared" si="4"/>
        <v>1899461.3478074104</v>
      </c>
      <c r="G19" s="45">
        <f t="shared" si="0"/>
        <v>23156.434039582909</v>
      </c>
      <c r="H19" s="45">
        <f t="shared" si="1"/>
        <v>13896.559969021784</v>
      </c>
      <c r="I19" s="45">
        <f t="shared" si="2"/>
        <v>9259.8740705611272</v>
      </c>
      <c r="J19" s="43">
        <f t="shared" si="3"/>
        <v>1885564.7878383887</v>
      </c>
    </row>
    <row r="20" spans="1:10" hidden="1" x14ac:dyDescent="0.15">
      <c r="D20" s="33">
        <v>18</v>
      </c>
      <c r="E20" s="30">
        <v>41425</v>
      </c>
      <c r="F20" s="42">
        <f t="shared" si="4"/>
        <v>1885564.7878383887</v>
      </c>
      <c r="G20" s="45">
        <f t="shared" si="0"/>
        <v>23156.434039582909</v>
      </c>
      <c r="H20" s="45">
        <f t="shared" si="1"/>
        <v>13964.305698870765</v>
      </c>
      <c r="I20" s="45">
        <f t="shared" si="2"/>
        <v>9192.1283407121446</v>
      </c>
      <c r="J20" s="43">
        <f t="shared" si="3"/>
        <v>1871600.482139518</v>
      </c>
    </row>
    <row r="21" spans="1:10" hidden="1" x14ac:dyDescent="0.15">
      <c r="D21" s="33">
        <v>19</v>
      </c>
      <c r="E21" s="31">
        <v>41455</v>
      </c>
      <c r="F21" s="42">
        <f t="shared" si="4"/>
        <v>1871600.482139518</v>
      </c>
      <c r="G21" s="45">
        <f t="shared" si="0"/>
        <v>23156.434039582909</v>
      </c>
      <c r="H21" s="45">
        <f t="shared" si="1"/>
        <v>14032.38168915276</v>
      </c>
      <c r="I21" s="45">
        <f t="shared" si="2"/>
        <v>9124.0523504301509</v>
      </c>
      <c r="J21" s="43">
        <f t="shared" si="3"/>
        <v>1857568.1004503653</v>
      </c>
    </row>
    <row r="22" spans="1:10" hidden="1" x14ac:dyDescent="0.15">
      <c r="D22" s="33">
        <v>20</v>
      </c>
      <c r="E22" s="30">
        <v>41486</v>
      </c>
      <c r="F22" s="42">
        <f t="shared" si="4"/>
        <v>1857568.1004503653</v>
      </c>
      <c r="G22" s="45">
        <f t="shared" si="0"/>
        <v>23156.434039582909</v>
      </c>
      <c r="H22" s="45">
        <f t="shared" si="1"/>
        <v>14100.789549887382</v>
      </c>
      <c r="I22" s="45">
        <f t="shared" si="2"/>
        <v>9055.6444896955309</v>
      </c>
      <c r="J22" s="43">
        <f t="shared" si="3"/>
        <v>1843467.3109004779</v>
      </c>
    </row>
    <row r="23" spans="1:10" hidden="1" x14ac:dyDescent="0.15">
      <c r="D23" s="33">
        <v>21</v>
      </c>
      <c r="E23" s="31">
        <v>41517</v>
      </c>
      <c r="F23" s="42">
        <f t="shared" si="4"/>
        <v>1843467.3109004779</v>
      </c>
      <c r="G23" s="45">
        <f t="shared" si="0"/>
        <v>23156.434039582909</v>
      </c>
      <c r="H23" s="45">
        <f t="shared" si="1"/>
        <v>14169.530898943081</v>
      </c>
      <c r="I23" s="45">
        <f t="shared" si="2"/>
        <v>8986.9031406398299</v>
      </c>
      <c r="J23" s="43">
        <f t="shared" si="3"/>
        <v>1829297.7800015348</v>
      </c>
    </row>
    <row r="24" spans="1:10" hidden="1" x14ac:dyDescent="0.15">
      <c r="D24" s="33">
        <v>22</v>
      </c>
      <c r="E24" s="30">
        <v>41547</v>
      </c>
      <c r="F24" s="42">
        <f t="shared" si="4"/>
        <v>1829297.7800015348</v>
      </c>
      <c r="G24" s="45">
        <f t="shared" si="0"/>
        <v>23156.434039582909</v>
      </c>
      <c r="H24" s="45">
        <f t="shared" si="1"/>
        <v>14238.607362075429</v>
      </c>
      <c r="I24" s="45">
        <f t="shared" si="2"/>
        <v>8917.8266775074826</v>
      </c>
      <c r="J24" s="43">
        <f t="shared" si="3"/>
        <v>1815059.1726394594</v>
      </c>
    </row>
    <row r="25" spans="1:10" hidden="1" x14ac:dyDescent="0.15">
      <c r="D25" s="33">
        <v>23</v>
      </c>
      <c r="E25" s="31">
        <v>41578</v>
      </c>
      <c r="F25" s="42">
        <f t="shared" si="4"/>
        <v>1815059.1726394594</v>
      </c>
      <c r="G25" s="45">
        <f t="shared" si="0"/>
        <v>23156.434039582909</v>
      </c>
      <c r="H25" s="45">
        <f t="shared" si="1"/>
        <v>14308.020572965546</v>
      </c>
      <c r="I25" s="45">
        <f t="shared" si="2"/>
        <v>8848.413466617365</v>
      </c>
      <c r="J25" s="43">
        <f t="shared" si="3"/>
        <v>1800751.1520664939</v>
      </c>
    </row>
    <row r="26" spans="1:10" hidden="1" x14ac:dyDescent="0.15">
      <c r="D26" s="33">
        <v>24</v>
      </c>
      <c r="E26" s="30">
        <v>41608</v>
      </c>
      <c r="F26" s="42">
        <f t="shared" si="4"/>
        <v>1800751.1520664939</v>
      </c>
      <c r="G26" s="45">
        <f t="shared" si="0"/>
        <v>23156.434039582909</v>
      </c>
      <c r="H26" s="45">
        <f t="shared" si="1"/>
        <v>14377.772173258756</v>
      </c>
      <c r="I26" s="45">
        <f t="shared" si="2"/>
        <v>8778.661866324157</v>
      </c>
      <c r="J26" s="43">
        <f t="shared" si="3"/>
        <v>1786373.3798932352</v>
      </c>
    </row>
    <row r="27" spans="1:10" hidden="1" x14ac:dyDescent="0.15">
      <c r="D27" s="33">
        <v>25</v>
      </c>
      <c r="E27" s="31">
        <v>41639</v>
      </c>
      <c r="F27" s="42">
        <f t="shared" si="4"/>
        <v>1786373.3798932352</v>
      </c>
      <c r="G27" s="45">
        <f t="shared" si="0"/>
        <v>23156.434039582909</v>
      </c>
      <c r="H27" s="45">
        <f t="shared" si="1"/>
        <v>14447.863812603391</v>
      </c>
      <c r="I27" s="45">
        <f t="shared" si="2"/>
        <v>8708.5702269795183</v>
      </c>
      <c r="J27" s="43">
        <f t="shared" si="3"/>
        <v>1771925.5160806319</v>
      </c>
    </row>
    <row r="28" spans="1:10" hidden="1" x14ac:dyDescent="0.15">
      <c r="D28" s="33">
        <v>26</v>
      </c>
      <c r="E28" s="30">
        <v>41670</v>
      </c>
      <c r="F28" s="42">
        <f t="shared" si="4"/>
        <v>1771925.5160806319</v>
      </c>
      <c r="G28" s="45">
        <f t="shared" si="0"/>
        <v>23156.434039582909</v>
      </c>
      <c r="H28" s="45">
        <f t="shared" si="1"/>
        <v>14518.297148689833</v>
      </c>
      <c r="I28" s="45">
        <f t="shared" si="2"/>
        <v>8638.1368908930799</v>
      </c>
      <c r="J28" s="43">
        <f t="shared" si="3"/>
        <v>1757407.218931942</v>
      </c>
    </row>
    <row r="29" spans="1:10" hidden="1" x14ac:dyDescent="0.15">
      <c r="D29" s="33">
        <v>27</v>
      </c>
      <c r="E29" s="31">
        <v>41698</v>
      </c>
      <c r="F29" s="42">
        <f t="shared" si="4"/>
        <v>1757407.218931942</v>
      </c>
      <c r="G29" s="45">
        <f t="shared" si="0"/>
        <v>23156.434039582909</v>
      </c>
      <c r="H29" s="45">
        <f t="shared" si="1"/>
        <v>14589.073847289694</v>
      </c>
      <c r="I29" s="45">
        <f t="shared" si="2"/>
        <v>8567.3601922932176</v>
      </c>
      <c r="J29" s="43">
        <f t="shared" si="3"/>
        <v>1742818.1450846524</v>
      </c>
    </row>
    <row r="30" spans="1:10" hidden="1" x14ac:dyDescent="0.15">
      <c r="D30" s="33">
        <v>28</v>
      </c>
      <c r="E30" s="30">
        <v>41729</v>
      </c>
      <c r="F30" s="42">
        <f t="shared" si="4"/>
        <v>1742818.1450846524</v>
      </c>
      <c r="G30" s="45">
        <f t="shared" si="0"/>
        <v>23156.434039582909</v>
      </c>
      <c r="H30" s="45">
        <f t="shared" si="1"/>
        <v>14660.195582295231</v>
      </c>
      <c r="I30" s="45">
        <f t="shared" si="2"/>
        <v>8496.2384572876799</v>
      </c>
      <c r="J30" s="43">
        <f t="shared" si="3"/>
        <v>1728157.949502357</v>
      </c>
    </row>
    <row r="31" spans="1:10" hidden="1" x14ac:dyDescent="0.15">
      <c r="D31" s="33">
        <v>29</v>
      </c>
      <c r="E31" s="31">
        <v>41759</v>
      </c>
      <c r="F31" s="42">
        <f t="shared" si="4"/>
        <v>1728157.949502357</v>
      </c>
      <c r="G31" s="45">
        <f t="shared" si="0"/>
        <v>23156.434039582909</v>
      </c>
      <c r="H31" s="45">
        <f t="shared" si="1"/>
        <v>14731.66403575892</v>
      </c>
      <c r="I31" s="45">
        <f t="shared" si="2"/>
        <v>8424.7700038239891</v>
      </c>
      <c r="J31" s="43">
        <f t="shared" si="3"/>
        <v>1713426.2854665981</v>
      </c>
    </row>
    <row r="32" spans="1:10" hidden="1" x14ac:dyDescent="0.15">
      <c r="D32" s="33">
        <v>30</v>
      </c>
      <c r="E32" s="30">
        <v>41790</v>
      </c>
      <c r="F32" s="42">
        <f t="shared" si="4"/>
        <v>1713426.2854665981</v>
      </c>
      <c r="G32" s="45">
        <f t="shared" si="0"/>
        <v>23156.434039582909</v>
      </c>
      <c r="H32" s="45">
        <f t="shared" si="1"/>
        <v>14803.480897933247</v>
      </c>
      <c r="I32" s="45">
        <f t="shared" si="2"/>
        <v>8352.9531416496648</v>
      </c>
      <c r="J32" s="43">
        <f t="shared" si="3"/>
        <v>1698622.8045686649</v>
      </c>
    </row>
    <row r="33" spans="4:10" hidden="1" x14ac:dyDescent="0.15">
      <c r="D33" s="33">
        <v>31</v>
      </c>
      <c r="E33" s="31">
        <v>41820</v>
      </c>
      <c r="F33" s="42">
        <f t="shared" si="4"/>
        <v>1698622.8045686649</v>
      </c>
      <c r="G33" s="45">
        <f t="shared" si="0"/>
        <v>23156.434039582909</v>
      </c>
      <c r="H33" s="45">
        <f t="shared" si="1"/>
        <v>14875.64786731067</v>
      </c>
      <c r="I33" s="45">
        <f t="shared" si="2"/>
        <v>8280.7861722722409</v>
      </c>
      <c r="J33" s="43">
        <f t="shared" si="3"/>
        <v>1683747.1567013543</v>
      </c>
    </row>
    <row r="34" spans="4:10" hidden="1" x14ac:dyDescent="0.15">
      <c r="D34" s="33">
        <v>32</v>
      </c>
      <c r="E34" s="30">
        <v>41851</v>
      </c>
      <c r="F34" s="42">
        <f t="shared" si="4"/>
        <v>1683747.1567013543</v>
      </c>
      <c r="G34" s="45">
        <f t="shared" si="0"/>
        <v>23156.434039582909</v>
      </c>
      <c r="H34" s="45">
        <f t="shared" si="1"/>
        <v>14948.166650663808</v>
      </c>
      <c r="I34" s="45">
        <f t="shared" si="2"/>
        <v>8208.2673889191028</v>
      </c>
      <c r="J34" s="43">
        <f t="shared" si="3"/>
        <v>1668798.9900506905</v>
      </c>
    </row>
    <row r="35" spans="4:10" hidden="1" x14ac:dyDescent="0.15">
      <c r="D35" s="33">
        <v>33</v>
      </c>
      <c r="E35" s="31">
        <v>41882</v>
      </c>
      <c r="F35" s="42">
        <f t="shared" si="4"/>
        <v>1668798.9900506905</v>
      </c>
      <c r="G35" s="45">
        <f t="shared" si="0"/>
        <v>23156.434039582909</v>
      </c>
      <c r="H35" s="45">
        <f t="shared" si="1"/>
        <v>15021.038963085795</v>
      </c>
      <c r="I35" s="45">
        <f t="shared" si="2"/>
        <v>8135.3950764971141</v>
      </c>
      <c r="J35" s="43">
        <f t="shared" si="3"/>
        <v>1653777.9510876047</v>
      </c>
    </row>
    <row r="36" spans="4:10" hidden="1" x14ac:dyDescent="0.15">
      <c r="D36" s="33">
        <v>34</v>
      </c>
      <c r="E36" s="30">
        <v>41912</v>
      </c>
      <c r="F36" s="42">
        <f t="shared" si="4"/>
        <v>1653777.9510876047</v>
      </c>
      <c r="G36" s="45">
        <f t="shared" si="0"/>
        <v>23156.434039582909</v>
      </c>
      <c r="H36" s="45">
        <f t="shared" si="1"/>
        <v>15094.266528030837</v>
      </c>
      <c r="I36" s="45">
        <f t="shared" si="2"/>
        <v>8062.167511552072</v>
      </c>
      <c r="J36" s="43">
        <f t="shared" si="3"/>
        <v>1638683.6845595739</v>
      </c>
    </row>
    <row r="37" spans="4:10" hidden="1" x14ac:dyDescent="0.15">
      <c r="D37" s="33">
        <v>35</v>
      </c>
      <c r="E37" s="31">
        <v>41943</v>
      </c>
      <c r="F37" s="42">
        <f t="shared" si="4"/>
        <v>1638683.6845595739</v>
      </c>
      <c r="G37" s="45">
        <f t="shared" si="0"/>
        <v>23156.434039582909</v>
      </c>
      <c r="H37" s="45">
        <f t="shared" si="1"/>
        <v>15167.85107735499</v>
      </c>
      <c r="I37" s="45">
        <f t="shared" si="2"/>
        <v>7988.5829622279207</v>
      </c>
      <c r="J37" s="43">
        <f t="shared" si="3"/>
        <v>1623515.8334822189</v>
      </c>
    </row>
    <row r="38" spans="4:10" hidden="1" x14ac:dyDescent="0.15">
      <c r="D38" s="33">
        <v>36</v>
      </c>
      <c r="E38" s="30">
        <v>41973</v>
      </c>
      <c r="F38" s="42">
        <f t="shared" si="4"/>
        <v>1623515.8334822189</v>
      </c>
      <c r="G38" s="45">
        <f t="shared" si="0"/>
        <v>23156.434039582909</v>
      </c>
      <c r="H38" s="45">
        <f t="shared" si="1"/>
        <v>15241.794351357095</v>
      </c>
      <c r="I38" s="45">
        <f t="shared" si="2"/>
        <v>7914.639688225815</v>
      </c>
      <c r="J38" s="43">
        <f t="shared" si="3"/>
        <v>1608274.0391308619</v>
      </c>
    </row>
    <row r="39" spans="4:10" hidden="1" x14ac:dyDescent="0.15">
      <c r="D39" s="33">
        <v>37</v>
      </c>
      <c r="E39" s="31">
        <v>42004</v>
      </c>
      <c r="F39" s="42">
        <f t="shared" si="4"/>
        <v>1608274.0391308619</v>
      </c>
      <c r="G39" s="45">
        <f t="shared" si="0"/>
        <v>23156.434039582909</v>
      </c>
      <c r="H39" s="45">
        <f t="shared" si="1"/>
        <v>15316.098098819961</v>
      </c>
      <c r="I39" s="45">
        <f t="shared" si="2"/>
        <v>7840.3359407629505</v>
      </c>
      <c r="J39" s="43">
        <f t="shared" si="3"/>
        <v>1592957.9410320418</v>
      </c>
    </row>
    <row r="40" spans="4:10" hidden="1" x14ac:dyDescent="0.15">
      <c r="D40" s="33">
        <v>38</v>
      </c>
      <c r="E40" s="30">
        <v>42035</v>
      </c>
      <c r="F40" s="42">
        <f t="shared" si="4"/>
        <v>1592957.9410320418</v>
      </c>
      <c r="G40" s="45">
        <f t="shared" si="0"/>
        <v>23156.434039582909</v>
      </c>
      <c r="H40" s="45">
        <f t="shared" si="1"/>
        <v>15390.764077051708</v>
      </c>
      <c r="I40" s="45">
        <f t="shared" si="2"/>
        <v>7765.6699625312031</v>
      </c>
      <c r="J40" s="43">
        <f t="shared" si="3"/>
        <v>1577567.17695499</v>
      </c>
    </row>
    <row r="41" spans="4:10" hidden="1" x14ac:dyDescent="0.15">
      <c r="D41" s="33">
        <v>39</v>
      </c>
      <c r="E41" s="31">
        <v>42063</v>
      </c>
      <c r="F41" s="42">
        <f t="shared" si="4"/>
        <v>1577567.17695499</v>
      </c>
      <c r="G41" s="45">
        <f t="shared" si="0"/>
        <v>23156.434039582909</v>
      </c>
      <c r="H41" s="45">
        <f t="shared" si="1"/>
        <v>15465.794051927336</v>
      </c>
      <c r="I41" s="45">
        <f t="shared" si="2"/>
        <v>7690.6399876555752</v>
      </c>
      <c r="J41" s="43">
        <f t="shared" si="3"/>
        <v>1562101.3829030627</v>
      </c>
    </row>
    <row r="42" spans="4:10" hidden="1" x14ac:dyDescent="0.15">
      <c r="D42" s="33">
        <v>40</v>
      </c>
      <c r="E42" s="30">
        <v>42094</v>
      </c>
      <c r="F42" s="42">
        <f t="shared" si="4"/>
        <v>1562101.3829030627</v>
      </c>
      <c r="G42" s="45">
        <f t="shared" si="0"/>
        <v>23156.434039582909</v>
      </c>
      <c r="H42" s="45">
        <f t="shared" si="1"/>
        <v>15541.189797930479</v>
      </c>
      <c r="I42" s="45">
        <f t="shared" si="2"/>
        <v>7615.2442416524282</v>
      </c>
      <c r="J42" s="43">
        <f t="shared" si="3"/>
        <v>1546560.1931051323</v>
      </c>
    </row>
    <row r="43" spans="4:10" hidden="1" x14ac:dyDescent="0.15">
      <c r="D43" s="33">
        <v>41</v>
      </c>
      <c r="E43" s="31">
        <v>42124</v>
      </c>
      <c r="F43" s="42">
        <f t="shared" si="4"/>
        <v>1546560.1931051323</v>
      </c>
      <c r="G43" s="45">
        <f t="shared" si="0"/>
        <v>23156.434039582909</v>
      </c>
      <c r="H43" s="45">
        <f t="shared" si="1"/>
        <v>15616.953098195392</v>
      </c>
      <c r="I43" s="45">
        <f t="shared" si="2"/>
        <v>7539.4809413875182</v>
      </c>
      <c r="J43" s="43">
        <f t="shared" si="3"/>
        <v>1530943.2400069369</v>
      </c>
    </row>
    <row r="44" spans="4:10" hidden="1" x14ac:dyDescent="0.15">
      <c r="D44" s="33">
        <v>42</v>
      </c>
      <c r="E44" s="30">
        <v>42155</v>
      </c>
      <c r="F44" s="42">
        <f t="shared" si="4"/>
        <v>1530943.2400069369</v>
      </c>
      <c r="G44" s="45">
        <f t="shared" si="0"/>
        <v>23156.434039582909</v>
      </c>
      <c r="H44" s="45">
        <f t="shared" si="1"/>
        <v>15693.085744549096</v>
      </c>
      <c r="I44" s="45">
        <f t="shared" si="2"/>
        <v>7463.3482950338166</v>
      </c>
      <c r="J44" s="43">
        <f t="shared" si="3"/>
        <v>1515250.1542623879</v>
      </c>
    </row>
    <row r="45" spans="4:10" hidden="1" x14ac:dyDescent="0.15">
      <c r="D45" s="33">
        <v>43</v>
      </c>
      <c r="E45" s="31">
        <v>42185</v>
      </c>
      <c r="F45" s="42">
        <f t="shared" si="4"/>
        <v>1515250.1542623879</v>
      </c>
      <c r="G45" s="45">
        <f t="shared" si="0"/>
        <v>23156.434039582909</v>
      </c>
      <c r="H45" s="45">
        <f t="shared" si="1"/>
        <v>15769.589537553773</v>
      </c>
      <c r="I45" s="45">
        <f t="shared" si="2"/>
        <v>7386.8445020291401</v>
      </c>
      <c r="J45" s="43">
        <f t="shared" si="3"/>
        <v>1499480.5647248342</v>
      </c>
    </row>
    <row r="46" spans="4:10" hidden="1" x14ac:dyDescent="0.15">
      <c r="D46" s="33">
        <v>44</v>
      </c>
      <c r="E46" s="30">
        <v>42216</v>
      </c>
      <c r="F46" s="42">
        <f t="shared" si="4"/>
        <v>1499480.5647248342</v>
      </c>
      <c r="G46" s="45">
        <f t="shared" si="0"/>
        <v>23156.434039582909</v>
      </c>
      <c r="H46" s="45">
        <f t="shared" si="1"/>
        <v>15846.466286549345</v>
      </c>
      <c r="I46" s="45">
        <f t="shared" si="2"/>
        <v>7309.9677530335639</v>
      </c>
      <c r="J46" s="43">
        <f t="shared" si="3"/>
        <v>1483634.0984382848</v>
      </c>
    </row>
    <row r="47" spans="4:10" hidden="1" x14ac:dyDescent="0.15">
      <c r="D47" s="33">
        <v>45</v>
      </c>
      <c r="E47" s="31">
        <v>42247</v>
      </c>
      <c r="F47" s="42">
        <f t="shared" si="4"/>
        <v>1483634.0984382848</v>
      </c>
      <c r="G47" s="45">
        <f t="shared" si="0"/>
        <v>23156.434039582909</v>
      </c>
      <c r="H47" s="45">
        <f t="shared" si="1"/>
        <v>15923.717809696274</v>
      </c>
      <c r="I47" s="45">
        <f t="shared" si="2"/>
        <v>7232.716229886636</v>
      </c>
      <c r="J47" s="43">
        <f t="shared" si="3"/>
        <v>1467710.3806285886</v>
      </c>
    </row>
    <row r="48" spans="4:10" hidden="1" x14ac:dyDescent="0.15">
      <c r="D48" s="33">
        <v>46</v>
      </c>
      <c r="E48" s="30">
        <v>42277</v>
      </c>
      <c r="F48" s="42">
        <f t="shared" si="4"/>
        <v>1467710.3806285886</v>
      </c>
      <c r="G48" s="45">
        <f t="shared" si="0"/>
        <v>23156.434039582909</v>
      </c>
      <c r="H48" s="45">
        <f t="shared" si="1"/>
        <v>16001.345934018544</v>
      </c>
      <c r="I48" s="45">
        <f t="shared" si="2"/>
        <v>7155.0881055643667</v>
      </c>
      <c r="J48" s="43">
        <f t="shared" si="3"/>
        <v>1451709.0346945701</v>
      </c>
    </row>
    <row r="49" spans="4:10" hidden="1" x14ac:dyDescent="0.15">
      <c r="D49" s="33">
        <v>47</v>
      </c>
      <c r="E49" s="31">
        <v>42308</v>
      </c>
      <c r="F49" s="42">
        <f t="shared" si="4"/>
        <v>1451709.0346945701</v>
      </c>
      <c r="G49" s="45">
        <f t="shared" si="0"/>
        <v>23156.434039582909</v>
      </c>
      <c r="H49" s="45">
        <f t="shared" si="1"/>
        <v>16079.352495446883</v>
      </c>
      <c r="I49" s="45">
        <f t="shared" si="2"/>
        <v>7077.0815441360273</v>
      </c>
      <c r="J49" s="43">
        <f t="shared" si="3"/>
        <v>1435629.6821991233</v>
      </c>
    </row>
    <row r="50" spans="4:10" hidden="1" x14ac:dyDescent="0.15">
      <c r="D50" s="33">
        <v>48</v>
      </c>
      <c r="E50" s="30">
        <v>42338</v>
      </c>
      <c r="F50" s="42">
        <f t="shared" si="4"/>
        <v>1435629.6821991233</v>
      </c>
      <c r="G50" s="45">
        <f t="shared" si="0"/>
        <v>23156.434039582909</v>
      </c>
      <c r="H50" s="45">
        <f t="shared" si="1"/>
        <v>16157.739338862184</v>
      </c>
      <c r="I50" s="45">
        <f t="shared" si="2"/>
        <v>6998.6947007207236</v>
      </c>
      <c r="J50" s="43">
        <f t="shared" si="3"/>
        <v>1419471.9428602611</v>
      </c>
    </row>
    <row r="51" spans="4:10" hidden="1" x14ac:dyDescent="0.15">
      <c r="D51" s="33">
        <v>49</v>
      </c>
      <c r="E51" s="31">
        <v>42369</v>
      </c>
      <c r="F51" s="42">
        <f t="shared" si="4"/>
        <v>1419471.9428602611</v>
      </c>
      <c r="G51" s="45">
        <f t="shared" si="0"/>
        <v>23156.434039582909</v>
      </c>
      <c r="H51" s="45">
        <f t="shared" si="1"/>
        <v>16236.50831813914</v>
      </c>
      <c r="I51" s="45">
        <f t="shared" si="2"/>
        <v>6919.9257214437703</v>
      </c>
      <c r="J51" s="43">
        <f t="shared" si="3"/>
        <v>1403235.4345421218</v>
      </c>
    </row>
    <row r="52" spans="4:10" hidden="1" x14ac:dyDescent="0.15">
      <c r="D52" s="33">
        <v>50</v>
      </c>
      <c r="E52" s="30">
        <v>42400</v>
      </c>
      <c r="F52" s="42">
        <f t="shared" si="4"/>
        <v>1403235.4345421218</v>
      </c>
      <c r="G52" s="45">
        <f t="shared" si="0"/>
        <v>23156.434039582909</v>
      </c>
      <c r="H52" s="45">
        <f t="shared" si="1"/>
        <v>16315.661296190068</v>
      </c>
      <c r="I52" s="45">
        <f t="shared" si="2"/>
        <v>6840.7727433928412</v>
      </c>
      <c r="J52" s="43">
        <f t="shared" si="3"/>
        <v>1386919.7732459318</v>
      </c>
    </row>
    <row r="53" spans="4:10" hidden="1" x14ac:dyDescent="0.15">
      <c r="D53" s="33">
        <v>51</v>
      </c>
      <c r="E53" s="31">
        <v>42429</v>
      </c>
      <c r="F53" s="42">
        <f t="shared" si="4"/>
        <v>1386919.7732459318</v>
      </c>
      <c r="G53" s="45">
        <f t="shared" si="0"/>
        <v>23156.434039582909</v>
      </c>
      <c r="H53" s="45">
        <f t="shared" si="1"/>
        <v>16395.200145008996</v>
      </c>
      <c r="I53" s="45">
        <f t="shared" si="2"/>
        <v>6761.2338945739157</v>
      </c>
      <c r="J53" s="43">
        <f t="shared" si="3"/>
        <v>1370524.5731009229</v>
      </c>
    </row>
    <row r="54" spans="4:10" hidden="1" x14ac:dyDescent="0.15">
      <c r="D54" s="33">
        <v>52</v>
      </c>
      <c r="E54" s="30">
        <v>42460</v>
      </c>
      <c r="F54" s="42">
        <f t="shared" si="4"/>
        <v>1370524.5731009229</v>
      </c>
      <c r="G54" s="45">
        <f t="shared" si="0"/>
        <v>23156.434039582909</v>
      </c>
      <c r="H54" s="45">
        <f t="shared" si="1"/>
        <v>16475.126745715916</v>
      </c>
      <c r="I54" s="45">
        <f t="shared" si="2"/>
        <v>6681.3072938669966</v>
      </c>
      <c r="J54" s="43">
        <f t="shared" si="3"/>
        <v>1354049.4463552069</v>
      </c>
    </row>
    <row r="55" spans="4:10" hidden="1" x14ac:dyDescent="0.15">
      <c r="D55" s="33">
        <v>53</v>
      </c>
      <c r="E55" s="31">
        <v>42490</v>
      </c>
      <c r="F55" s="42">
        <f t="shared" si="4"/>
        <v>1354049.4463552069</v>
      </c>
      <c r="G55" s="45">
        <f t="shared" si="0"/>
        <v>23156.434039582909</v>
      </c>
      <c r="H55" s="45">
        <f t="shared" si="1"/>
        <v>16555.44298860128</v>
      </c>
      <c r="I55" s="45">
        <f t="shared" si="2"/>
        <v>6600.9910509816327</v>
      </c>
      <c r="J55" s="43">
        <f t="shared" si="3"/>
        <v>1337494.0033666056</v>
      </c>
    </row>
    <row r="56" spans="4:10" hidden="1" x14ac:dyDescent="0.15">
      <c r="D56" s="33">
        <v>54</v>
      </c>
      <c r="E56" s="30">
        <v>42521</v>
      </c>
      <c r="F56" s="42">
        <f t="shared" si="4"/>
        <v>1337494.0033666056</v>
      </c>
      <c r="G56" s="45">
        <f t="shared" si="0"/>
        <v>23156.434039582909</v>
      </c>
      <c r="H56" s="45">
        <f t="shared" si="1"/>
        <v>16636.150773170713</v>
      </c>
      <c r="I56" s="45">
        <f t="shared" si="2"/>
        <v>6520.2832664121997</v>
      </c>
      <c r="J56" s="43">
        <f t="shared" si="3"/>
        <v>1320857.852593435</v>
      </c>
    </row>
    <row r="57" spans="4:10" hidden="1" x14ac:dyDescent="0.15">
      <c r="D57" s="33">
        <v>55</v>
      </c>
      <c r="E57" s="31">
        <v>42551</v>
      </c>
      <c r="F57" s="42">
        <f t="shared" si="4"/>
        <v>1320857.852593435</v>
      </c>
      <c r="G57" s="45">
        <f t="shared" si="0"/>
        <v>23156.434039582909</v>
      </c>
      <c r="H57" s="45">
        <f t="shared" si="1"/>
        <v>16717.252008189917</v>
      </c>
      <c r="I57" s="45">
        <f t="shared" si="2"/>
        <v>6439.1820313929929</v>
      </c>
      <c r="J57" s="43">
        <f t="shared" si="3"/>
        <v>1304140.6005852451</v>
      </c>
    </row>
    <row r="58" spans="4:10" hidden="1" x14ac:dyDescent="0.15">
      <c r="D58" s="33">
        <v>56</v>
      </c>
      <c r="E58" s="30">
        <v>42582</v>
      </c>
      <c r="F58" s="42">
        <f t="shared" si="4"/>
        <v>1304140.6005852451</v>
      </c>
      <c r="G58" s="45">
        <f t="shared" si="0"/>
        <v>23156.434039582909</v>
      </c>
      <c r="H58" s="45">
        <f t="shared" si="1"/>
        <v>16798.748611729839</v>
      </c>
      <c r="I58" s="45">
        <f t="shared" si="2"/>
        <v>6357.6854278530673</v>
      </c>
      <c r="J58" s="43">
        <f t="shared" si="3"/>
        <v>1287341.8519735152</v>
      </c>
    </row>
    <row r="59" spans="4:10" hidden="1" x14ac:dyDescent="0.15">
      <c r="D59" s="33">
        <v>57</v>
      </c>
      <c r="E59" s="31">
        <v>42613</v>
      </c>
      <c r="F59" s="42">
        <f t="shared" si="4"/>
        <v>1287341.8519735152</v>
      </c>
      <c r="G59" s="45">
        <f t="shared" si="0"/>
        <v>23156.434039582909</v>
      </c>
      <c r="H59" s="45">
        <f t="shared" si="1"/>
        <v>16880.642511212027</v>
      </c>
      <c r="I59" s="45">
        <f t="shared" si="2"/>
        <v>6275.7915283708844</v>
      </c>
      <c r="J59" s="43">
        <f t="shared" si="3"/>
        <v>1270461.2094623032</v>
      </c>
    </row>
    <row r="60" spans="4:10" hidden="1" x14ac:dyDescent="0.15">
      <c r="D60" s="33">
        <v>58</v>
      </c>
      <c r="E60" s="30">
        <v>42643</v>
      </c>
      <c r="F60" s="42">
        <f t="shared" si="4"/>
        <v>1270461.2094623032</v>
      </c>
      <c r="G60" s="45">
        <f t="shared" si="0"/>
        <v>23156.434039582909</v>
      </c>
      <c r="H60" s="45">
        <f t="shared" si="1"/>
        <v>16962.935643454184</v>
      </c>
      <c r="I60" s="45">
        <f t="shared" si="2"/>
        <v>6193.4983961287271</v>
      </c>
      <c r="J60" s="43">
        <f t="shared" si="3"/>
        <v>1253498.2738188491</v>
      </c>
    </row>
    <row r="61" spans="4:10" hidden="1" x14ac:dyDescent="0.15">
      <c r="D61" s="33">
        <v>59</v>
      </c>
      <c r="E61" s="31">
        <v>42674</v>
      </c>
      <c r="F61" s="42">
        <f t="shared" si="4"/>
        <v>1253498.2738188491</v>
      </c>
      <c r="G61" s="45">
        <f t="shared" si="0"/>
        <v>23156.434039582909</v>
      </c>
      <c r="H61" s="45">
        <f t="shared" si="1"/>
        <v>17045.629954716023</v>
      </c>
      <c r="I61" s="45">
        <f t="shared" si="2"/>
        <v>6110.804084866887</v>
      </c>
      <c r="J61" s="43">
        <f t="shared" si="3"/>
        <v>1236452.6438641332</v>
      </c>
    </row>
    <row r="62" spans="4:10" hidden="1" x14ac:dyDescent="0.15">
      <c r="D62" s="33">
        <v>60</v>
      </c>
      <c r="E62" s="30">
        <v>42704</v>
      </c>
      <c r="F62" s="42">
        <f t="shared" si="4"/>
        <v>1236452.6438641332</v>
      </c>
      <c r="G62" s="45">
        <f t="shared" si="0"/>
        <v>23156.434039582909</v>
      </c>
      <c r="H62" s="45">
        <f t="shared" si="1"/>
        <v>17128.727400745265</v>
      </c>
      <c r="I62" s="45">
        <f t="shared" si="2"/>
        <v>6027.7066388376461</v>
      </c>
      <c r="J62" s="43">
        <f t="shared" si="3"/>
        <v>1219323.9164633879</v>
      </c>
    </row>
    <row r="63" spans="4:10" hidden="1" x14ac:dyDescent="0.15">
      <c r="D63" s="33">
        <v>61</v>
      </c>
      <c r="E63" s="31">
        <v>42735</v>
      </c>
      <c r="F63" s="42">
        <f t="shared" si="4"/>
        <v>1219323.9164633879</v>
      </c>
      <c r="G63" s="45">
        <f t="shared" si="0"/>
        <v>23156.434039582909</v>
      </c>
      <c r="H63" s="45">
        <f t="shared" si="1"/>
        <v>17212.229946823896</v>
      </c>
      <c r="I63" s="45">
        <f t="shared" si="2"/>
        <v>5944.2040927590124</v>
      </c>
      <c r="J63" s="43">
        <f t="shared" si="3"/>
        <v>1202111.6865165641</v>
      </c>
    </row>
    <row r="64" spans="4:10" hidden="1" x14ac:dyDescent="0.15">
      <c r="D64" s="33">
        <v>62</v>
      </c>
      <c r="E64" s="30">
        <v>42766</v>
      </c>
      <c r="F64" s="42">
        <f t="shared" si="4"/>
        <v>1202111.6865165641</v>
      </c>
      <c r="G64" s="45">
        <f t="shared" si="0"/>
        <v>23156.434039582909</v>
      </c>
      <c r="H64" s="45">
        <f t="shared" si="1"/>
        <v>17296.139567814665</v>
      </c>
      <c r="I64" s="45">
        <f t="shared" si="2"/>
        <v>5860.2944717682467</v>
      </c>
      <c r="J64" s="43">
        <f t="shared" si="3"/>
        <v>1184815.5469487493</v>
      </c>
    </row>
    <row r="65" spans="4:10" hidden="1" x14ac:dyDescent="0.15">
      <c r="D65" s="33">
        <v>63</v>
      </c>
      <c r="E65" s="31">
        <v>42794</v>
      </c>
      <c r="F65" s="42">
        <f t="shared" si="4"/>
        <v>1184815.5469487493</v>
      </c>
      <c r="G65" s="45">
        <f t="shared" si="0"/>
        <v>23156.434039582909</v>
      </c>
      <c r="H65" s="45">
        <f t="shared" si="1"/>
        <v>17380.45824820776</v>
      </c>
      <c r="I65" s="45">
        <f t="shared" si="2"/>
        <v>5775.97579137515</v>
      </c>
      <c r="J65" s="43">
        <f t="shared" si="3"/>
        <v>1167435.0887005415</v>
      </c>
    </row>
    <row r="66" spans="4:10" hidden="1" x14ac:dyDescent="0.15">
      <c r="D66" s="33">
        <v>64</v>
      </c>
      <c r="E66" s="30">
        <v>42825</v>
      </c>
      <c r="F66" s="42">
        <f t="shared" si="4"/>
        <v>1167435.0887005415</v>
      </c>
      <c r="G66" s="45">
        <f t="shared" si="0"/>
        <v>23156.434039582909</v>
      </c>
      <c r="H66" s="45">
        <f t="shared" si="1"/>
        <v>17465.187982167776</v>
      </c>
      <c r="I66" s="45">
        <f t="shared" si="2"/>
        <v>5691.2460574151391</v>
      </c>
      <c r="J66" s="43">
        <f t="shared" si="3"/>
        <v>1149969.9007183737</v>
      </c>
    </row>
    <row r="67" spans="4:10" hidden="1" x14ac:dyDescent="0.15">
      <c r="D67" s="33">
        <v>65</v>
      </c>
      <c r="E67" s="31">
        <v>42855</v>
      </c>
      <c r="F67" s="42">
        <f t="shared" si="4"/>
        <v>1149969.9007183737</v>
      </c>
      <c r="G67" s="45">
        <f t="shared" si="0"/>
        <v>23156.434039582909</v>
      </c>
      <c r="H67" s="45">
        <f t="shared" si="1"/>
        <v>17550.330773580841</v>
      </c>
      <c r="I67" s="45">
        <f t="shared" si="2"/>
        <v>5606.1032660020692</v>
      </c>
      <c r="J67" s="43">
        <f t="shared" si="3"/>
        <v>1132419.5699447929</v>
      </c>
    </row>
    <row r="68" spans="4:10" hidden="1" x14ac:dyDescent="0.15">
      <c r="D68" s="33">
        <v>66</v>
      </c>
      <c r="E68" s="30">
        <v>42886</v>
      </c>
      <c r="F68" s="42">
        <f t="shared" si="4"/>
        <v>1132419.5699447929</v>
      </c>
      <c r="G68" s="45">
        <f t="shared" si="0"/>
        <v>23156.434039582909</v>
      </c>
      <c r="H68" s="45">
        <f t="shared" si="1"/>
        <v>17635.888636102049</v>
      </c>
      <c r="I68" s="45">
        <f t="shared" si="2"/>
        <v>5520.5454034808618</v>
      </c>
      <c r="J68" s="43">
        <f t="shared" si="3"/>
        <v>1114783.6813086909</v>
      </c>
    </row>
    <row r="69" spans="4:10" hidden="1" x14ac:dyDescent="0.15">
      <c r="D69" s="33">
        <v>67</v>
      </c>
      <c r="E69" s="31">
        <v>42916</v>
      </c>
      <c r="F69" s="42">
        <f t="shared" si="4"/>
        <v>1114783.6813086909</v>
      </c>
      <c r="G69" s="45">
        <f t="shared" ref="G69:G123" si="5">PMT($B$4,$B$5*12,-$B$3,,0)</f>
        <v>23156.434039582909</v>
      </c>
      <c r="H69" s="45">
        <f t="shared" ref="H69:H123" si="6">PPMT($B$4,D69-1,$B$5*12,-$B$3)</f>
        <v>17721.863593203045</v>
      </c>
      <c r="I69" s="45">
        <f t="shared" ref="I69:I123" si="7">IPMT($B$4,D69-1,$B$5*12,-$B$3)</f>
        <v>5434.5704463798656</v>
      </c>
      <c r="J69" s="43">
        <f t="shared" ref="J69:J123" si="8">F69-H69</f>
        <v>1097061.8177154879</v>
      </c>
    </row>
    <row r="70" spans="4:10" hidden="1" x14ac:dyDescent="0.15">
      <c r="D70" s="33">
        <v>68</v>
      </c>
      <c r="E70" s="30">
        <v>42947</v>
      </c>
      <c r="F70" s="42">
        <f t="shared" ref="F70:F123" si="9">J69</f>
        <v>1097061.8177154879</v>
      </c>
      <c r="G70" s="45">
        <f t="shared" si="5"/>
        <v>23156.434039582909</v>
      </c>
      <c r="H70" s="45">
        <f t="shared" si="6"/>
        <v>17808.25767821991</v>
      </c>
      <c r="I70" s="45">
        <f t="shared" si="7"/>
        <v>5348.1763613630001</v>
      </c>
      <c r="J70" s="43">
        <f t="shared" si="8"/>
        <v>1079253.5600372681</v>
      </c>
    </row>
    <row r="71" spans="4:10" hidden="1" x14ac:dyDescent="0.15">
      <c r="D71" s="33">
        <v>69</v>
      </c>
      <c r="E71" s="31">
        <v>42978</v>
      </c>
      <c r="F71" s="42">
        <f t="shared" si="9"/>
        <v>1079253.5600372681</v>
      </c>
      <c r="G71" s="45">
        <f t="shared" si="5"/>
        <v>23156.434039582909</v>
      </c>
      <c r="H71" s="45">
        <f t="shared" si="6"/>
        <v>17895.072934401232</v>
      </c>
      <c r="I71" s="45">
        <f t="shared" si="7"/>
        <v>5261.3611051816788</v>
      </c>
      <c r="J71" s="43">
        <f t="shared" si="8"/>
        <v>1061358.4871028669</v>
      </c>
    </row>
    <row r="72" spans="4:10" hidden="1" x14ac:dyDescent="0.15">
      <c r="D72" s="33">
        <v>70</v>
      </c>
      <c r="E72" s="30">
        <v>43008</v>
      </c>
      <c r="F72" s="42">
        <f t="shared" si="9"/>
        <v>1061358.4871028669</v>
      </c>
      <c r="G72" s="45">
        <f t="shared" si="5"/>
        <v>23156.434039582909</v>
      </c>
      <c r="H72" s="45">
        <f t="shared" si="6"/>
        <v>17982.311414956435</v>
      </c>
      <c r="I72" s="45">
        <f t="shared" si="7"/>
        <v>5174.1226246264723</v>
      </c>
      <c r="J72" s="43">
        <f t="shared" si="8"/>
        <v>1043376.1756879104</v>
      </c>
    </row>
    <row r="73" spans="4:10" hidden="1" x14ac:dyDescent="0.15">
      <c r="D73" s="33">
        <v>71</v>
      </c>
      <c r="E73" s="31">
        <v>43039</v>
      </c>
      <c r="F73" s="42">
        <f t="shared" si="9"/>
        <v>1043376.1756879104</v>
      </c>
      <c r="G73" s="45">
        <f t="shared" si="5"/>
        <v>23156.434039582909</v>
      </c>
      <c r="H73" s="45">
        <f t="shared" si="6"/>
        <v>18069.97518310435</v>
      </c>
      <c r="I73" s="45">
        <f t="shared" si="7"/>
        <v>5086.4588564785599</v>
      </c>
      <c r="J73" s="43">
        <f t="shared" si="8"/>
        <v>1025306.200504806</v>
      </c>
    </row>
    <row r="74" spans="4:10" hidden="1" x14ac:dyDescent="0.15">
      <c r="D74" s="33">
        <v>72</v>
      </c>
      <c r="E74" s="30">
        <v>43069</v>
      </c>
      <c r="F74" s="42">
        <f t="shared" si="9"/>
        <v>1025306.200504806</v>
      </c>
      <c r="G74" s="45">
        <f t="shared" si="5"/>
        <v>23156.434039582909</v>
      </c>
      <c r="H74" s="45">
        <f t="shared" si="6"/>
        <v>18158.066312121984</v>
      </c>
      <c r="I74" s="45">
        <f t="shared" si="7"/>
        <v>4998.3677274609263</v>
      </c>
      <c r="J74" s="43">
        <f t="shared" si="8"/>
        <v>1007148.134192684</v>
      </c>
    </row>
    <row r="75" spans="4:10" hidden="1" x14ac:dyDescent="0.15">
      <c r="D75" s="33">
        <v>73</v>
      </c>
      <c r="E75" s="31">
        <v>43100</v>
      </c>
      <c r="F75" s="42">
        <f t="shared" si="9"/>
        <v>1007148.134192684</v>
      </c>
      <c r="G75" s="45">
        <f t="shared" si="5"/>
        <v>23156.434039582909</v>
      </c>
      <c r="H75" s="45">
        <f t="shared" si="6"/>
        <v>18246.586885393579</v>
      </c>
      <c r="I75" s="45">
        <f t="shared" si="7"/>
        <v>4909.8471541893314</v>
      </c>
      <c r="J75" s="43">
        <f t="shared" si="8"/>
        <v>988901.54730729037</v>
      </c>
    </row>
    <row r="76" spans="4:10" hidden="1" x14ac:dyDescent="0.15">
      <c r="D76" s="33">
        <v>74</v>
      </c>
      <c r="E76" s="30">
        <v>43131</v>
      </c>
      <c r="F76" s="42">
        <f t="shared" si="9"/>
        <v>988901.54730729037</v>
      </c>
      <c r="G76" s="45">
        <f t="shared" si="5"/>
        <v>23156.434039582909</v>
      </c>
      <c r="H76" s="45">
        <f t="shared" si="6"/>
        <v>18335.538996459873</v>
      </c>
      <c r="I76" s="45">
        <f t="shared" si="7"/>
        <v>4820.8950431230369</v>
      </c>
      <c r="J76" s="43">
        <f t="shared" si="8"/>
        <v>970566.00831083045</v>
      </c>
    </row>
    <row r="77" spans="4:10" hidden="1" x14ac:dyDescent="0.15">
      <c r="D77" s="33">
        <v>75</v>
      </c>
      <c r="E77" s="31">
        <v>43159</v>
      </c>
      <c r="F77" s="42">
        <f t="shared" si="9"/>
        <v>970566.00831083045</v>
      </c>
      <c r="G77" s="45">
        <f t="shared" si="5"/>
        <v>23156.434039582909</v>
      </c>
      <c r="H77" s="45">
        <f t="shared" si="6"/>
        <v>18424.924749067613</v>
      </c>
      <c r="I77" s="45">
        <f t="shared" si="7"/>
        <v>4731.509290515296</v>
      </c>
      <c r="J77" s="43">
        <f t="shared" si="8"/>
        <v>952141.08356176282</v>
      </c>
    </row>
    <row r="78" spans="4:10" hidden="1" x14ac:dyDescent="0.15">
      <c r="D78" s="33">
        <v>76</v>
      </c>
      <c r="E78" s="30">
        <v>43190</v>
      </c>
      <c r="F78" s="42">
        <f t="shared" si="9"/>
        <v>952141.08356176282</v>
      </c>
      <c r="G78" s="45">
        <f t="shared" si="5"/>
        <v>23156.434039582909</v>
      </c>
      <c r="H78" s="45">
        <f t="shared" si="6"/>
        <v>18514.746257219318</v>
      </c>
      <c r="I78" s="45">
        <f t="shared" si="7"/>
        <v>4641.6877823635914</v>
      </c>
      <c r="J78" s="43">
        <f t="shared" si="8"/>
        <v>933626.33730454347</v>
      </c>
    </row>
    <row r="79" spans="4:10" hidden="1" x14ac:dyDescent="0.15">
      <c r="D79" s="33">
        <v>77</v>
      </c>
      <c r="E79" s="31">
        <v>43220</v>
      </c>
      <c r="F79" s="42">
        <f t="shared" si="9"/>
        <v>933626.33730454347</v>
      </c>
      <c r="G79" s="45">
        <f t="shared" si="5"/>
        <v>23156.434039582909</v>
      </c>
      <c r="H79" s="45">
        <f t="shared" si="6"/>
        <v>18605.005645223264</v>
      </c>
      <c r="I79" s="45">
        <f t="shared" si="7"/>
        <v>4551.4283943596465</v>
      </c>
      <c r="J79" s="43">
        <f t="shared" si="8"/>
        <v>915021.33165932016</v>
      </c>
    </row>
    <row r="80" spans="4:10" hidden="1" x14ac:dyDescent="0.15">
      <c r="D80" s="33">
        <v>78</v>
      </c>
      <c r="E80" s="30">
        <v>43251</v>
      </c>
      <c r="F80" s="42">
        <f t="shared" si="9"/>
        <v>915021.33165932016</v>
      </c>
      <c r="G80" s="45">
        <f t="shared" si="5"/>
        <v>23156.434039582909</v>
      </c>
      <c r="H80" s="45">
        <f t="shared" si="6"/>
        <v>18695.705047743726</v>
      </c>
      <c r="I80" s="45">
        <f t="shared" si="7"/>
        <v>4460.7289918391843</v>
      </c>
      <c r="J80" s="43">
        <f t="shared" si="8"/>
        <v>896325.62661157642</v>
      </c>
    </row>
    <row r="81" spans="4:10" hidden="1" x14ac:dyDescent="0.15">
      <c r="D81" s="33">
        <v>79</v>
      </c>
      <c r="E81" s="31">
        <v>43281</v>
      </c>
      <c r="F81" s="42">
        <f t="shared" si="9"/>
        <v>896325.62661157642</v>
      </c>
      <c r="G81" s="45">
        <f t="shared" si="5"/>
        <v>23156.434039582909</v>
      </c>
      <c r="H81" s="45">
        <f t="shared" si="6"/>
        <v>18786.846609851476</v>
      </c>
      <c r="I81" s="45">
        <f t="shared" si="7"/>
        <v>4369.5874297314331</v>
      </c>
      <c r="J81" s="43">
        <f t="shared" si="8"/>
        <v>877538.78000172495</v>
      </c>
    </row>
    <row r="82" spans="4:10" hidden="1" x14ac:dyDescent="0.15">
      <c r="D82" s="33">
        <v>80</v>
      </c>
      <c r="E82" s="30">
        <v>43312</v>
      </c>
      <c r="F82" s="42">
        <f t="shared" si="9"/>
        <v>877538.78000172495</v>
      </c>
      <c r="G82" s="45">
        <f t="shared" si="5"/>
        <v>23156.434039582909</v>
      </c>
      <c r="H82" s="45">
        <f t="shared" si="6"/>
        <v>18878.432487074504</v>
      </c>
      <c r="I82" s="45">
        <f t="shared" si="7"/>
        <v>4278.0015525084063</v>
      </c>
      <c r="J82" s="43">
        <f t="shared" si="8"/>
        <v>858660.34751465044</v>
      </c>
    </row>
    <row r="83" spans="4:10" hidden="1" x14ac:dyDescent="0.15">
      <c r="D83" s="33">
        <v>81</v>
      </c>
      <c r="E83" s="31">
        <v>43343</v>
      </c>
      <c r="F83" s="42">
        <f t="shared" si="9"/>
        <v>858660.34751465044</v>
      </c>
      <c r="G83" s="45">
        <f t="shared" si="5"/>
        <v>23156.434039582909</v>
      </c>
      <c r="H83" s="45">
        <f t="shared" si="6"/>
        <v>18970.464845448994</v>
      </c>
      <c r="I83" s="45">
        <f t="shared" si="7"/>
        <v>4185.9691941339188</v>
      </c>
      <c r="J83" s="43">
        <f t="shared" si="8"/>
        <v>839689.88266920147</v>
      </c>
    </row>
    <row r="84" spans="4:10" hidden="1" x14ac:dyDescent="0.15">
      <c r="D84" s="33">
        <v>82</v>
      </c>
      <c r="E84" s="30">
        <v>43373</v>
      </c>
      <c r="F84" s="42">
        <f t="shared" si="9"/>
        <v>839689.88266920147</v>
      </c>
      <c r="G84" s="45">
        <f t="shared" si="5"/>
        <v>23156.434039582909</v>
      </c>
      <c r="H84" s="45">
        <f t="shared" si="6"/>
        <v>19062.945861570559</v>
      </c>
      <c r="I84" s="45">
        <f t="shared" si="7"/>
        <v>4093.4881780123555</v>
      </c>
      <c r="J84" s="43">
        <f t="shared" si="8"/>
        <v>820626.93680763093</v>
      </c>
    </row>
    <row r="85" spans="4:10" hidden="1" x14ac:dyDescent="0.15">
      <c r="D85" s="33">
        <v>83</v>
      </c>
      <c r="E85" s="31">
        <v>43404</v>
      </c>
      <c r="F85" s="42">
        <f t="shared" si="9"/>
        <v>820626.93680763093</v>
      </c>
      <c r="G85" s="45">
        <f t="shared" si="5"/>
        <v>23156.434039582909</v>
      </c>
      <c r="H85" s="45">
        <f t="shared" si="6"/>
        <v>19155.877722645713</v>
      </c>
      <c r="I85" s="45">
        <f t="shared" si="7"/>
        <v>4000.5563169371981</v>
      </c>
      <c r="J85" s="43">
        <f t="shared" si="8"/>
        <v>801471.05908498517</v>
      </c>
    </row>
    <row r="86" spans="4:10" hidden="1" x14ac:dyDescent="0.15">
      <c r="D86" s="33">
        <v>84</v>
      </c>
      <c r="E86" s="30">
        <v>43434</v>
      </c>
      <c r="F86" s="42">
        <f t="shared" si="9"/>
        <v>801471.05908498517</v>
      </c>
      <c r="G86" s="45">
        <f t="shared" si="5"/>
        <v>23156.434039582909</v>
      </c>
      <c r="H86" s="45">
        <f t="shared" si="6"/>
        <v>19249.262626543608</v>
      </c>
      <c r="I86" s="45">
        <f t="shared" si="7"/>
        <v>3907.1714130393007</v>
      </c>
      <c r="J86" s="43">
        <f t="shared" si="8"/>
        <v>782221.79645844153</v>
      </c>
    </row>
    <row r="87" spans="4:10" hidden="1" x14ac:dyDescent="0.15">
      <c r="D87" s="33">
        <v>85</v>
      </c>
      <c r="E87" s="31">
        <v>43465</v>
      </c>
      <c r="F87" s="42">
        <f t="shared" si="9"/>
        <v>782221.79645844153</v>
      </c>
      <c r="G87" s="45">
        <f t="shared" si="5"/>
        <v>23156.434039582909</v>
      </c>
      <c r="H87" s="45">
        <f t="shared" si="6"/>
        <v>19343.102781848011</v>
      </c>
      <c r="I87" s="45">
        <f t="shared" si="7"/>
        <v>3813.3312577349006</v>
      </c>
      <c r="J87" s="43">
        <f t="shared" si="8"/>
        <v>762878.69367659348</v>
      </c>
    </row>
    <row r="88" spans="4:10" hidden="1" x14ac:dyDescent="0.15">
      <c r="D88" s="33">
        <v>86</v>
      </c>
      <c r="E88" s="30">
        <v>43496</v>
      </c>
      <c r="F88" s="42">
        <f t="shared" si="9"/>
        <v>762878.69367659348</v>
      </c>
      <c r="G88" s="45">
        <f t="shared" si="5"/>
        <v>23156.434039582909</v>
      </c>
      <c r="H88" s="45">
        <f t="shared" si="6"/>
        <v>19437.400407909518</v>
      </c>
      <c r="I88" s="45">
        <f t="shared" si="7"/>
        <v>3719.0336316733915</v>
      </c>
      <c r="J88" s="43">
        <f t="shared" si="8"/>
        <v>743441.29326868395</v>
      </c>
    </row>
    <row r="89" spans="4:10" hidden="1" x14ac:dyDescent="0.15">
      <c r="D89" s="33">
        <v>87</v>
      </c>
      <c r="E89" s="31">
        <v>43524</v>
      </c>
      <c r="F89" s="42">
        <f t="shared" si="9"/>
        <v>743441.29326868395</v>
      </c>
      <c r="G89" s="45">
        <f t="shared" si="5"/>
        <v>23156.434039582909</v>
      </c>
      <c r="H89" s="45">
        <f t="shared" si="6"/>
        <v>19532.157734898079</v>
      </c>
      <c r="I89" s="45">
        <f t="shared" si="7"/>
        <v>3624.2763046848327</v>
      </c>
      <c r="J89" s="43">
        <f t="shared" si="8"/>
        <v>723909.13553378591</v>
      </c>
    </row>
    <row r="90" spans="4:10" hidden="1" x14ac:dyDescent="0.15">
      <c r="D90" s="33">
        <v>88</v>
      </c>
      <c r="E90" s="30">
        <v>43555</v>
      </c>
      <c r="F90" s="42">
        <f t="shared" si="9"/>
        <v>723909.13553378591</v>
      </c>
      <c r="G90" s="45">
        <f t="shared" si="5"/>
        <v>23156.434039582909</v>
      </c>
      <c r="H90" s="45">
        <f t="shared" si="6"/>
        <v>19627.377003855705</v>
      </c>
      <c r="I90" s="45">
        <f t="shared" si="7"/>
        <v>3529.0570357272045</v>
      </c>
      <c r="J90" s="43">
        <f t="shared" si="8"/>
        <v>704281.75852993026</v>
      </c>
    </row>
    <row r="91" spans="4:10" hidden="1" x14ac:dyDescent="0.15">
      <c r="D91" s="33">
        <v>89</v>
      </c>
      <c r="E91" s="31">
        <v>43585</v>
      </c>
      <c r="F91" s="42">
        <f t="shared" si="9"/>
        <v>704281.75852993026</v>
      </c>
      <c r="G91" s="45">
        <f t="shared" si="5"/>
        <v>23156.434039582909</v>
      </c>
      <c r="H91" s="45">
        <f t="shared" si="6"/>
        <v>19723.060466749503</v>
      </c>
      <c r="I91" s="45">
        <f t="shared" si="7"/>
        <v>3433.3735728334082</v>
      </c>
      <c r="J91" s="43">
        <f t="shared" si="8"/>
        <v>684558.69806318078</v>
      </c>
    </row>
    <row r="92" spans="4:10" hidden="1" x14ac:dyDescent="0.15">
      <c r="D92" s="33">
        <v>90</v>
      </c>
      <c r="E92" s="30">
        <v>43616</v>
      </c>
      <c r="F92" s="42">
        <f t="shared" si="9"/>
        <v>684558.69806318078</v>
      </c>
      <c r="G92" s="45">
        <f t="shared" si="5"/>
        <v>23156.434039582909</v>
      </c>
      <c r="H92" s="45">
        <f t="shared" si="6"/>
        <v>19819.210386524908</v>
      </c>
      <c r="I92" s="45">
        <f t="shared" si="7"/>
        <v>3337.2236530580044</v>
      </c>
      <c r="J92" s="43">
        <f t="shared" si="8"/>
        <v>664739.48767665587</v>
      </c>
    </row>
    <row r="93" spans="4:10" hidden="1" x14ac:dyDescent="0.15">
      <c r="D93" s="33">
        <v>91</v>
      </c>
      <c r="E93" s="31">
        <v>43646</v>
      </c>
      <c r="F93" s="42">
        <f t="shared" si="9"/>
        <v>664739.48767665587</v>
      </c>
      <c r="G93" s="45">
        <f t="shared" si="5"/>
        <v>23156.434039582909</v>
      </c>
      <c r="H93" s="45">
        <f t="shared" si="6"/>
        <v>19915.829037159216</v>
      </c>
      <c r="I93" s="45">
        <f t="shared" si="7"/>
        <v>3240.6050024236952</v>
      </c>
      <c r="J93" s="43">
        <f t="shared" si="8"/>
        <v>644823.65863949666</v>
      </c>
    </row>
    <row r="94" spans="4:10" hidden="1" x14ac:dyDescent="0.15">
      <c r="D94" s="33">
        <v>92</v>
      </c>
      <c r="E94" s="30">
        <v>43677</v>
      </c>
      <c r="F94" s="42">
        <f t="shared" si="9"/>
        <v>644823.65863949666</v>
      </c>
      <c r="G94" s="45">
        <f t="shared" si="5"/>
        <v>23156.434039582909</v>
      </c>
      <c r="H94" s="45">
        <f t="shared" si="6"/>
        <v>20012.918703715368</v>
      </c>
      <c r="I94" s="45">
        <f t="shared" si="7"/>
        <v>3143.5153358675443</v>
      </c>
      <c r="J94" s="43">
        <f t="shared" si="8"/>
        <v>624810.73993578134</v>
      </c>
    </row>
    <row r="95" spans="4:10" hidden="1" x14ac:dyDescent="0.15">
      <c r="D95" s="33">
        <v>93</v>
      </c>
      <c r="E95" s="31">
        <v>43708</v>
      </c>
      <c r="F95" s="42">
        <f t="shared" si="9"/>
        <v>624810.73993578134</v>
      </c>
      <c r="G95" s="45">
        <f t="shared" si="5"/>
        <v>23156.434039582909</v>
      </c>
      <c r="H95" s="45">
        <f t="shared" si="6"/>
        <v>20110.481682395977</v>
      </c>
      <c r="I95" s="45">
        <f t="shared" si="7"/>
        <v>3045.9523571869322</v>
      </c>
      <c r="J95" s="43">
        <f t="shared" si="8"/>
        <v>604700.25825338531</v>
      </c>
    </row>
    <row r="96" spans="4:10" hidden="1" x14ac:dyDescent="0.15">
      <c r="D96" s="33">
        <v>94</v>
      </c>
      <c r="E96" s="30">
        <v>43738</v>
      </c>
      <c r="F96" s="42">
        <f t="shared" si="9"/>
        <v>604700.25825338531</v>
      </c>
      <c r="G96" s="45">
        <f t="shared" si="5"/>
        <v>23156.434039582909</v>
      </c>
      <c r="H96" s="45">
        <f t="shared" si="6"/>
        <v>20208.520280597659</v>
      </c>
      <c r="I96" s="45">
        <f t="shared" si="7"/>
        <v>2947.9137589852517</v>
      </c>
      <c r="J96" s="43">
        <f t="shared" si="8"/>
        <v>584491.7379727877</v>
      </c>
    </row>
    <row r="97" spans="4:10" hidden="1" x14ac:dyDescent="0.15">
      <c r="D97" s="33">
        <v>95</v>
      </c>
      <c r="E97" s="31">
        <v>43769</v>
      </c>
      <c r="F97" s="42">
        <f t="shared" si="9"/>
        <v>584491.7379727877</v>
      </c>
      <c r="G97" s="45">
        <f t="shared" si="5"/>
        <v>23156.434039582909</v>
      </c>
      <c r="H97" s="45">
        <f t="shared" si="6"/>
        <v>20307.036816965574</v>
      </c>
      <c r="I97" s="45">
        <f t="shared" si="7"/>
        <v>2849.3972226173373</v>
      </c>
      <c r="J97" s="43">
        <f t="shared" si="8"/>
        <v>564184.70115582214</v>
      </c>
    </row>
    <row r="98" spans="4:10" hidden="1" x14ac:dyDescent="0.15">
      <c r="D98" s="33">
        <v>96</v>
      </c>
      <c r="E98" s="30">
        <v>43799</v>
      </c>
      <c r="F98" s="42">
        <f t="shared" si="9"/>
        <v>564184.70115582214</v>
      </c>
      <c r="G98" s="45">
        <f t="shared" si="5"/>
        <v>23156.434039582909</v>
      </c>
      <c r="H98" s="45">
        <f t="shared" si="6"/>
        <v>20406.033621448281</v>
      </c>
      <c r="I98" s="45">
        <f t="shared" si="7"/>
        <v>2750.4004181346313</v>
      </c>
      <c r="J98" s="43">
        <f t="shared" si="8"/>
        <v>543778.66753437382</v>
      </c>
    </row>
    <row r="99" spans="4:10" hidden="1" x14ac:dyDescent="0.15">
      <c r="D99" s="33">
        <v>97</v>
      </c>
      <c r="E99" s="31">
        <v>43830</v>
      </c>
      <c r="F99" s="42">
        <f t="shared" si="9"/>
        <v>543778.66753437382</v>
      </c>
      <c r="G99" s="45">
        <f t="shared" si="5"/>
        <v>23156.434039582909</v>
      </c>
      <c r="H99" s="45">
        <f t="shared" si="6"/>
        <v>20505.51303535284</v>
      </c>
      <c r="I99" s="45">
        <f t="shared" si="7"/>
        <v>2650.9210042300701</v>
      </c>
      <c r="J99" s="43">
        <f t="shared" si="8"/>
        <v>523273.15449902095</v>
      </c>
    </row>
    <row r="100" spans="4:10" hidden="1" x14ac:dyDescent="0.15">
      <c r="D100" s="33">
        <v>98</v>
      </c>
      <c r="E100" s="30">
        <v>43861</v>
      </c>
      <c r="F100" s="42">
        <f t="shared" si="9"/>
        <v>523273.15449902095</v>
      </c>
      <c r="G100" s="45">
        <f t="shared" si="5"/>
        <v>23156.434039582909</v>
      </c>
      <c r="H100" s="45">
        <f t="shared" si="6"/>
        <v>20605.477411400185</v>
      </c>
      <c r="I100" s="45">
        <f t="shared" si="7"/>
        <v>2550.9566281827256</v>
      </c>
      <c r="J100" s="43">
        <f t="shared" si="8"/>
        <v>502667.67708762077</v>
      </c>
    </row>
    <row r="101" spans="4:10" hidden="1" x14ac:dyDescent="0.15">
      <c r="D101" s="33">
        <v>99</v>
      </c>
      <c r="E101" s="31">
        <v>43890</v>
      </c>
      <c r="F101" s="42">
        <f t="shared" si="9"/>
        <v>502667.67708762077</v>
      </c>
      <c r="G101" s="45">
        <f t="shared" si="5"/>
        <v>23156.434039582909</v>
      </c>
      <c r="H101" s="45">
        <f t="shared" si="6"/>
        <v>20705.92911378076</v>
      </c>
      <c r="I101" s="45">
        <f t="shared" si="7"/>
        <v>2450.5049258021495</v>
      </c>
      <c r="J101" s="43">
        <f t="shared" si="8"/>
        <v>481961.74797383999</v>
      </c>
    </row>
    <row r="102" spans="4:10" hidden="1" x14ac:dyDescent="0.15">
      <c r="D102" s="33">
        <v>100</v>
      </c>
      <c r="E102" s="30">
        <v>43921</v>
      </c>
      <c r="F102" s="42">
        <f t="shared" si="9"/>
        <v>481961.74797383999</v>
      </c>
      <c r="G102" s="45">
        <f t="shared" si="5"/>
        <v>23156.434039582909</v>
      </c>
      <c r="H102" s="45">
        <f t="shared" si="6"/>
        <v>20806.870518210442</v>
      </c>
      <c r="I102" s="45">
        <f t="shared" si="7"/>
        <v>2349.5635213724681</v>
      </c>
      <c r="J102" s="43">
        <f t="shared" si="8"/>
        <v>461154.87745562952</v>
      </c>
    </row>
    <row r="103" spans="4:10" hidden="1" x14ac:dyDescent="0.15">
      <c r="D103" s="33">
        <v>101</v>
      </c>
      <c r="E103" s="31">
        <v>43951</v>
      </c>
      <c r="F103" s="42">
        <f t="shared" si="9"/>
        <v>461154.87745562952</v>
      </c>
      <c r="G103" s="45">
        <f t="shared" si="5"/>
        <v>23156.434039582909</v>
      </c>
      <c r="H103" s="45">
        <f t="shared" si="6"/>
        <v>20908.304011986718</v>
      </c>
      <c r="I103" s="45">
        <f t="shared" si="7"/>
        <v>2248.1300275961921</v>
      </c>
      <c r="J103" s="43">
        <f t="shared" si="8"/>
        <v>440246.57344364282</v>
      </c>
    </row>
    <row r="104" spans="4:10" hidden="1" x14ac:dyDescent="0.15">
      <c r="D104" s="33">
        <v>102</v>
      </c>
      <c r="E104" s="30">
        <v>43982</v>
      </c>
      <c r="F104" s="42">
        <f t="shared" si="9"/>
        <v>440246.57344364282</v>
      </c>
      <c r="G104" s="45">
        <f t="shared" si="5"/>
        <v>23156.434039582909</v>
      </c>
      <c r="H104" s="45">
        <f t="shared" si="6"/>
        <v>21010.231994045153</v>
      </c>
      <c r="I104" s="45">
        <f t="shared" si="7"/>
        <v>2146.2020455377574</v>
      </c>
      <c r="J104" s="43">
        <f t="shared" si="8"/>
        <v>419236.34144959768</v>
      </c>
    </row>
    <row r="105" spans="4:10" hidden="1" x14ac:dyDescent="0.15">
      <c r="D105" s="33">
        <v>103</v>
      </c>
      <c r="E105" s="31">
        <v>44012</v>
      </c>
      <c r="F105" s="42">
        <f t="shared" si="9"/>
        <v>419236.34144959768</v>
      </c>
      <c r="G105" s="45">
        <f t="shared" si="5"/>
        <v>23156.434039582909</v>
      </c>
      <c r="H105" s="45">
        <f t="shared" si="6"/>
        <v>21112.65687501612</v>
      </c>
      <c r="I105" s="45">
        <f t="shared" si="7"/>
        <v>2043.777164566787</v>
      </c>
      <c r="J105" s="43">
        <f t="shared" si="8"/>
        <v>398123.68457458157</v>
      </c>
    </row>
    <row r="106" spans="4:10" hidden="1" x14ac:dyDescent="0.15">
      <c r="D106" s="33">
        <v>104</v>
      </c>
      <c r="E106" s="30">
        <v>44043</v>
      </c>
      <c r="F106" s="42">
        <f t="shared" si="9"/>
        <v>398123.68457458157</v>
      </c>
      <c r="G106" s="45">
        <f t="shared" si="5"/>
        <v>23156.434039582909</v>
      </c>
      <c r="H106" s="45">
        <f t="shared" si="6"/>
        <v>21215.581077281829</v>
      </c>
      <c r="I106" s="45">
        <f t="shared" si="7"/>
        <v>1940.8529623010834</v>
      </c>
      <c r="J106" s="43">
        <f t="shared" si="8"/>
        <v>376908.10349729971</v>
      </c>
    </row>
    <row r="107" spans="4:10" hidden="1" x14ac:dyDescent="0.15">
      <c r="D107" s="33">
        <v>105</v>
      </c>
      <c r="E107" s="31">
        <v>44074</v>
      </c>
      <c r="F107" s="42">
        <f t="shared" si="9"/>
        <v>376908.10349729971</v>
      </c>
      <c r="G107" s="45">
        <f t="shared" si="5"/>
        <v>23156.434039582909</v>
      </c>
      <c r="H107" s="45">
        <f t="shared" si="6"/>
        <v>21319.007035033577</v>
      </c>
      <c r="I107" s="45">
        <f t="shared" si="7"/>
        <v>1837.4270045493345</v>
      </c>
      <c r="J107" s="43">
        <f t="shared" si="8"/>
        <v>355589.09646226611</v>
      </c>
    </row>
    <row r="108" spans="4:10" hidden="1" x14ac:dyDescent="0.15">
      <c r="D108" s="33">
        <v>106</v>
      </c>
      <c r="E108" s="30">
        <v>44104</v>
      </c>
      <c r="F108" s="42">
        <f t="shared" si="9"/>
        <v>355589.09646226611</v>
      </c>
      <c r="G108" s="45">
        <f t="shared" si="5"/>
        <v>23156.434039582909</v>
      </c>
      <c r="H108" s="45">
        <f t="shared" si="6"/>
        <v>21422.937194329366</v>
      </c>
      <c r="I108" s="45">
        <f t="shared" si="7"/>
        <v>1733.4968452535459</v>
      </c>
      <c r="J108" s="43">
        <f t="shared" si="8"/>
        <v>334166.15926793672</v>
      </c>
    </row>
    <row r="109" spans="4:10" hidden="1" x14ac:dyDescent="0.15">
      <c r="D109" s="33">
        <v>107</v>
      </c>
      <c r="E109" s="31">
        <v>44135</v>
      </c>
      <c r="F109" s="42">
        <f t="shared" si="9"/>
        <v>334166.15926793672</v>
      </c>
      <c r="G109" s="45">
        <f t="shared" si="5"/>
        <v>23156.434039582909</v>
      </c>
      <c r="H109" s="45">
        <f t="shared" si="6"/>
        <v>21527.374013151719</v>
      </c>
      <c r="I109" s="45">
        <f t="shared" si="7"/>
        <v>1629.0600264311904</v>
      </c>
      <c r="J109" s="43">
        <f t="shared" si="8"/>
        <v>312638.78525478498</v>
      </c>
    </row>
    <row r="110" spans="4:10" hidden="1" x14ac:dyDescent="0.15">
      <c r="D110" s="33">
        <v>108</v>
      </c>
      <c r="E110" s="30">
        <v>44165</v>
      </c>
      <c r="F110" s="42">
        <f t="shared" si="9"/>
        <v>312638.78525478498</v>
      </c>
      <c r="G110" s="45">
        <f t="shared" si="5"/>
        <v>23156.434039582909</v>
      </c>
      <c r="H110" s="45">
        <f t="shared" si="6"/>
        <v>21632.319961465833</v>
      </c>
      <c r="I110" s="45">
        <f t="shared" si="7"/>
        <v>1524.1140781170757</v>
      </c>
      <c r="J110" s="43">
        <f t="shared" si="8"/>
        <v>291006.46529331914</v>
      </c>
    </row>
    <row r="111" spans="4:10" hidden="1" x14ac:dyDescent="0.15">
      <c r="D111" s="33">
        <v>109</v>
      </c>
      <c r="E111" s="31">
        <v>44196</v>
      </c>
      <c r="F111" s="42">
        <f t="shared" si="9"/>
        <v>291006.46529331914</v>
      </c>
      <c r="G111" s="45">
        <f t="shared" si="5"/>
        <v>23156.434039582909</v>
      </c>
      <c r="H111" s="45">
        <f t="shared" si="6"/>
        <v>21737.777521277982</v>
      </c>
      <c r="I111" s="45">
        <f t="shared" si="7"/>
        <v>1418.6565183049297</v>
      </c>
      <c r="J111" s="43">
        <f t="shared" si="8"/>
        <v>269268.68777204119</v>
      </c>
    </row>
    <row r="112" spans="4:10" hidden="1" x14ac:dyDescent="0.15">
      <c r="D112" s="33">
        <v>110</v>
      </c>
      <c r="E112" s="30">
        <v>44227</v>
      </c>
      <c r="F112" s="42">
        <f t="shared" si="9"/>
        <v>269268.68777204119</v>
      </c>
      <c r="G112" s="45">
        <f t="shared" si="5"/>
        <v>23156.434039582909</v>
      </c>
      <c r="H112" s="45">
        <f t="shared" si="6"/>
        <v>21843.749186694211</v>
      </c>
      <c r="I112" s="45">
        <f t="shared" si="7"/>
        <v>1312.6848528886994</v>
      </c>
      <c r="J112" s="43">
        <f t="shared" si="8"/>
        <v>247424.93858534697</v>
      </c>
    </row>
    <row r="113" spans="4:10" hidden="1" x14ac:dyDescent="0.15">
      <c r="D113" s="33">
        <v>111</v>
      </c>
      <c r="E113" s="31">
        <v>44255</v>
      </c>
      <c r="F113" s="42">
        <f t="shared" si="9"/>
        <v>247424.93858534697</v>
      </c>
      <c r="G113" s="45">
        <f t="shared" si="5"/>
        <v>23156.434039582909</v>
      </c>
      <c r="H113" s="45">
        <f t="shared" si="6"/>
        <v>21950.237463979345</v>
      </c>
      <c r="I113" s="45">
        <f t="shared" si="7"/>
        <v>1206.1965756035652</v>
      </c>
      <c r="J113" s="43">
        <f t="shared" si="8"/>
        <v>225474.70112136763</v>
      </c>
    </row>
    <row r="114" spans="4:10" hidden="1" x14ac:dyDescent="0.15">
      <c r="D114" s="33">
        <v>112</v>
      </c>
      <c r="E114" s="30">
        <v>44286</v>
      </c>
      <c r="F114" s="42">
        <f t="shared" si="9"/>
        <v>225474.70112136763</v>
      </c>
      <c r="G114" s="45">
        <f t="shared" si="5"/>
        <v>23156.434039582909</v>
      </c>
      <c r="H114" s="45">
        <f t="shared" si="6"/>
        <v>22057.244871616243</v>
      </c>
      <c r="I114" s="45">
        <f t="shared" si="7"/>
        <v>1099.189167966666</v>
      </c>
      <c r="J114" s="43">
        <f t="shared" si="8"/>
        <v>203417.45624975138</v>
      </c>
    </row>
    <row r="115" spans="4:10" hidden="1" x14ac:dyDescent="0.15">
      <c r="D115" s="33">
        <v>113</v>
      </c>
      <c r="E115" s="31">
        <v>44316</v>
      </c>
      <c r="F115" s="42">
        <f t="shared" si="9"/>
        <v>203417.45624975138</v>
      </c>
      <c r="G115" s="45">
        <f t="shared" si="5"/>
        <v>23156.434039582909</v>
      </c>
      <c r="H115" s="45">
        <f t="shared" si="6"/>
        <v>22164.773940365372</v>
      </c>
      <c r="I115" s="45">
        <f t="shared" si="7"/>
        <v>991.66009921753687</v>
      </c>
      <c r="J115" s="43">
        <f t="shared" si="8"/>
        <v>181252.682309386</v>
      </c>
    </row>
    <row r="116" spans="4:10" hidden="1" x14ac:dyDescent="0.15">
      <c r="D116" s="33">
        <v>114</v>
      </c>
      <c r="E116" s="30">
        <v>44347</v>
      </c>
      <c r="F116" s="42">
        <f t="shared" si="9"/>
        <v>181252.682309386</v>
      </c>
      <c r="G116" s="45">
        <f t="shared" si="5"/>
        <v>23156.434039582909</v>
      </c>
      <c r="H116" s="45">
        <f t="shared" si="6"/>
        <v>22272.827213324654</v>
      </c>
      <c r="I116" s="45">
        <f t="shared" si="7"/>
        <v>883.60682625825552</v>
      </c>
      <c r="J116" s="43">
        <f t="shared" si="8"/>
        <v>158979.85509606134</v>
      </c>
    </row>
    <row r="117" spans="4:10" hidden="1" x14ac:dyDescent="0.15">
      <c r="D117" s="33">
        <v>115</v>
      </c>
      <c r="E117" s="31">
        <v>44377</v>
      </c>
      <c r="F117" s="42">
        <f t="shared" si="9"/>
        <v>158979.85509606134</v>
      </c>
      <c r="G117" s="45">
        <f t="shared" si="5"/>
        <v>23156.434039582909</v>
      </c>
      <c r="H117" s="45">
        <f t="shared" si="6"/>
        <v>22381.407245989616</v>
      </c>
      <c r="I117" s="45">
        <f t="shared" si="7"/>
        <v>775.02679359329784</v>
      </c>
      <c r="J117" s="43">
        <f t="shared" si="8"/>
        <v>136598.44785007171</v>
      </c>
    </row>
    <row r="118" spans="4:10" hidden="1" x14ac:dyDescent="0.15">
      <c r="D118" s="33">
        <v>116</v>
      </c>
      <c r="E118" s="30">
        <v>44408</v>
      </c>
      <c r="F118" s="42">
        <f t="shared" si="9"/>
        <v>136598.44785007171</v>
      </c>
      <c r="G118" s="45">
        <f t="shared" si="5"/>
        <v>23156.434039582909</v>
      </c>
      <c r="H118" s="45">
        <f t="shared" si="6"/>
        <v>22490.516606313809</v>
      </c>
      <c r="I118" s="45">
        <f t="shared" si="7"/>
        <v>665.91743326909841</v>
      </c>
      <c r="J118" s="43">
        <f t="shared" si="8"/>
        <v>114107.93124375789</v>
      </c>
    </row>
    <row r="119" spans="4:10" hidden="1" x14ac:dyDescent="0.15">
      <c r="D119" s="33">
        <v>117</v>
      </c>
      <c r="E119" s="31">
        <v>44439</v>
      </c>
      <c r="F119" s="42">
        <f t="shared" si="9"/>
        <v>114107.93124375789</v>
      </c>
      <c r="G119" s="45">
        <f t="shared" si="5"/>
        <v>23156.434039582909</v>
      </c>
      <c r="H119" s="45">
        <f t="shared" si="6"/>
        <v>22600.157874769593</v>
      </c>
      <c r="I119" s="45">
        <f t="shared" si="7"/>
        <v>556.2761648133187</v>
      </c>
      <c r="J119" s="43">
        <f t="shared" si="8"/>
        <v>91507.773368988303</v>
      </c>
    </row>
    <row r="120" spans="4:10" hidden="1" x14ac:dyDescent="0.15">
      <c r="D120" s="33">
        <v>118</v>
      </c>
      <c r="E120" s="30">
        <v>44469</v>
      </c>
      <c r="F120" s="42">
        <f t="shared" si="9"/>
        <v>91507.773368988303</v>
      </c>
      <c r="G120" s="45">
        <f t="shared" si="5"/>
        <v>23156.434039582909</v>
      </c>
      <c r="H120" s="45">
        <f t="shared" si="6"/>
        <v>22710.333644409093</v>
      </c>
      <c r="I120" s="45">
        <f t="shared" si="7"/>
        <v>446.10039517381699</v>
      </c>
      <c r="J120" s="43">
        <f t="shared" si="8"/>
        <v>68797.439724579206</v>
      </c>
    </row>
    <row r="121" spans="4:10" hidden="1" x14ac:dyDescent="0.15">
      <c r="D121" s="33">
        <v>119</v>
      </c>
      <c r="E121" s="31">
        <v>44500</v>
      </c>
      <c r="F121" s="42">
        <f t="shared" si="9"/>
        <v>68797.439724579206</v>
      </c>
      <c r="G121" s="45">
        <f t="shared" si="5"/>
        <v>23156.434039582909</v>
      </c>
      <c r="H121" s="45">
        <f t="shared" si="6"/>
        <v>22821.046520925585</v>
      </c>
      <c r="I121" s="45">
        <f t="shared" si="7"/>
        <v>335.38751865732263</v>
      </c>
      <c r="J121" s="43">
        <f t="shared" si="8"/>
        <v>45976.393203653621</v>
      </c>
    </row>
    <row r="122" spans="4:10" hidden="1" x14ac:dyDescent="0.15">
      <c r="D122" s="33">
        <v>120</v>
      </c>
      <c r="E122" s="30">
        <v>44530</v>
      </c>
      <c r="F122" s="42">
        <f t="shared" si="9"/>
        <v>45976.393203653621</v>
      </c>
      <c r="G122" s="45">
        <f t="shared" si="5"/>
        <v>23156.434039582909</v>
      </c>
      <c r="H122" s="45">
        <f t="shared" si="6"/>
        <v>22932.2991227151</v>
      </c>
      <c r="I122" s="45">
        <f t="shared" si="7"/>
        <v>224.13491686781049</v>
      </c>
      <c r="J122" s="43">
        <f t="shared" si="8"/>
        <v>23044.094080938521</v>
      </c>
    </row>
    <row r="123" spans="4:10" x14ac:dyDescent="0.15">
      <c r="D123" s="33">
        <v>121</v>
      </c>
      <c r="E123" s="31">
        <v>44561</v>
      </c>
      <c r="F123" s="42">
        <f t="shared" si="9"/>
        <v>23044.094080938521</v>
      </c>
      <c r="G123" s="46">
        <f t="shared" si="5"/>
        <v>23156.434039582909</v>
      </c>
      <c r="H123" s="46">
        <f t="shared" si="6"/>
        <v>23044.094080938332</v>
      </c>
      <c r="I123" s="44">
        <f t="shared" si="7"/>
        <v>112.33995864457435</v>
      </c>
      <c r="J123" s="44">
        <f t="shared" si="8"/>
        <v>1.8917489796876907E-10</v>
      </c>
    </row>
    <row r="124" spans="4:10" x14ac:dyDescent="0.15">
      <c r="D124" s="24"/>
      <c r="E124" s="24" t="s">
        <v>83</v>
      </c>
      <c r="F124" s="34"/>
      <c r="G124" s="35">
        <f>SUM(G3:G123)</f>
        <v>2778772.0847499543</v>
      </c>
      <c r="H124" s="35">
        <f>SUM(H3:H123)</f>
        <v>2100000.0000000014</v>
      </c>
      <c r="I124" s="35">
        <f>SUM(I3:I123)</f>
        <v>678772.0847499487</v>
      </c>
      <c r="J124" s="35"/>
    </row>
    <row r="125" spans="4:10" x14ac:dyDescent="0.15">
      <c r="H125" s="45"/>
    </row>
  </sheetData>
  <phoneticPr fontId="3" type="noConversion"/>
  <printOptions headings="1"/>
  <pageMargins left="0.75" right="0.75" top="1" bottom="1" header="0.5" footer="0.5"/>
  <pageSetup paperSize="9" orientation="portrait" r:id="rId1"/>
  <headerFooter alignWithMargins="0"/>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T117"/>
  <sheetViews>
    <sheetView showGridLines="0" workbookViewId="0">
      <selection activeCell="L12" sqref="L12"/>
    </sheetView>
  </sheetViews>
  <sheetFormatPr defaultColWidth="8" defaultRowHeight="14.25" x14ac:dyDescent="0.2"/>
  <cols>
    <col min="1" max="1" width="20.625" style="12" bestFit="1" customWidth="1"/>
    <col min="2" max="2" width="6.375" style="12" customWidth="1"/>
    <col min="3" max="3" width="1.375" style="12" customWidth="1"/>
    <col min="4" max="4" width="5.375" style="12" customWidth="1"/>
    <col min="5" max="12" width="7.5" style="12" bestFit="1" customWidth="1"/>
    <col min="13" max="13" width="0.875" style="12" customWidth="1"/>
    <col min="14" max="19" width="5.125" style="12" customWidth="1"/>
    <col min="20" max="20" width="5.5" style="12" customWidth="1"/>
    <col min="21" max="256" width="8" style="12"/>
    <col min="257" max="257" width="18.75" style="12" customWidth="1"/>
    <col min="258" max="258" width="6.375" style="12" customWidth="1"/>
    <col min="259" max="259" width="1.375" style="12" customWidth="1"/>
    <col min="260" max="261" width="5.375" style="12" customWidth="1"/>
    <col min="262" max="262" width="5.25" style="12" customWidth="1"/>
    <col min="263" max="263" width="5.375" style="12" customWidth="1"/>
    <col min="264" max="264" width="5" style="12" customWidth="1"/>
    <col min="265" max="265" width="5.25" style="12" customWidth="1"/>
    <col min="266" max="266" width="5.625" style="12" customWidth="1"/>
    <col min="267" max="267" width="5.25" style="12" customWidth="1"/>
    <col min="268" max="268" width="5.375" style="12" customWidth="1"/>
    <col min="269" max="269" width="0.875" style="12" customWidth="1"/>
    <col min="270" max="275" width="5.125" style="12" customWidth="1"/>
    <col min="276" max="276" width="5.5" style="12" customWidth="1"/>
    <col min="277" max="512" width="8" style="12"/>
    <col min="513" max="513" width="18.75" style="12" customWidth="1"/>
    <col min="514" max="514" width="6.375" style="12" customWidth="1"/>
    <col min="515" max="515" width="1.375" style="12" customWidth="1"/>
    <col min="516" max="517" width="5.375" style="12" customWidth="1"/>
    <col min="518" max="518" width="5.25" style="12" customWidth="1"/>
    <col min="519" max="519" width="5.375" style="12" customWidth="1"/>
    <col min="520" max="520" width="5" style="12" customWidth="1"/>
    <col min="521" max="521" width="5.25" style="12" customWidth="1"/>
    <col min="522" max="522" width="5.625" style="12" customWidth="1"/>
    <col min="523" max="523" width="5.25" style="12" customWidth="1"/>
    <col min="524" max="524" width="5.375" style="12" customWidth="1"/>
    <col min="525" max="525" width="0.875" style="12" customWidth="1"/>
    <col min="526" max="531" width="5.125" style="12" customWidth="1"/>
    <col min="532" max="532" width="5.5" style="12" customWidth="1"/>
    <col min="533" max="768" width="8" style="12"/>
    <col min="769" max="769" width="18.75" style="12" customWidth="1"/>
    <col min="770" max="770" width="6.375" style="12" customWidth="1"/>
    <col min="771" max="771" width="1.375" style="12" customWidth="1"/>
    <col min="772" max="773" width="5.375" style="12" customWidth="1"/>
    <col min="774" max="774" width="5.25" style="12" customWidth="1"/>
    <col min="775" max="775" width="5.375" style="12" customWidth="1"/>
    <col min="776" max="776" width="5" style="12" customWidth="1"/>
    <col min="777" max="777" width="5.25" style="12" customWidth="1"/>
    <col min="778" max="778" width="5.625" style="12" customWidth="1"/>
    <col min="779" max="779" width="5.25" style="12" customWidth="1"/>
    <col min="780" max="780" width="5.375" style="12" customWidth="1"/>
    <col min="781" max="781" width="0.875" style="12" customWidth="1"/>
    <col min="782" max="787" width="5.125" style="12" customWidth="1"/>
    <col min="788" max="788" width="5.5" style="12" customWidth="1"/>
    <col min="789" max="1024" width="8" style="12"/>
    <col min="1025" max="1025" width="18.75" style="12" customWidth="1"/>
    <col min="1026" max="1026" width="6.375" style="12" customWidth="1"/>
    <col min="1027" max="1027" width="1.375" style="12" customWidth="1"/>
    <col min="1028" max="1029" width="5.375" style="12" customWidth="1"/>
    <col min="1030" max="1030" width="5.25" style="12" customWidth="1"/>
    <col min="1031" max="1031" width="5.375" style="12" customWidth="1"/>
    <col min="1032" max="1032" width="5" style="12" customWidth="1"/>
    <col min="1033" max="1033" width="5.25" style="12" customWidth="1"/>
    <col min="1034" max="1034" width="5.625" style="12" customWidth="1"/>
    <col min="1035" max="1035" width="5.25" style="12" customWidth="1"/>
    <col min="1036" max="1036" width="5.375" style="12" customWidth="1"/>
    <col min="1037" max="1037" width="0.875" style="12" customWidth="1"/>
    <col min="1038" max="1043" width="5.125" style="12" customWidth="1"/>
    <col min="1044" max="1044" width="5.5" style="12" customWidth="1"/>
    <col min="1045" max="1280" width="8" style="12"/>
    <col min="1281" max="1281" width="18.75" style="12" customWidth="1"/>
    <col min="1282" max="1282" width="6.375" style="12" customWidth="1"/>
    <col min="1283" max="1283" width="1.375" style="12" customWidth="1"/>
    <col min="1284" max="1285" width="5.375" style="12" customWidth="1"/>
    <col min="1286" max="1286" width="5.25" style="12" customWidth="1"/>
    <col min="1287" max="1287" width="5.375" style="12" customWidth="1"/>
    <col min="1288" max="1288" width="5" style="12" customWidth="1"/>
    <col min="1289" max="1289" width="5.25" style="12" customWidth="1"/>
    <col min="1290" max="1290" width="5.625" style="12" customWidth="1"/>
    <col min="1291" max="1291" width="5.25" style="12" customWidth="1"/>
    <col min="1292" max="1292" width="5.375" style="12" customWidth="1"/>
    <col min="1293" max="1293" width="0.875" style="12" customWidth="1"/>
    <col min="1294" max="1299" width="5.125" style="12" customWidth="1"/>
    <col min="1300" max="1300" width="5.5" style="12" customWidth="1"/>
    <col min="1301" max="1536" width="8" style="12"/>
    <col min="1537" max="1537" width="18.75" style="12" customWidth="1"/>
    <col min="1538" max="1538" width="6.375" style="12" customWidth="1"/>
    <col min="1539" max="1539" width="1.375" style="12" customWidth="1"/>
    <col min="1540" max="1541" width="5.375" style="12" customWidth="1"/>
    <col min="1542" max="1542" width="5.25" style="12" customWidth="1"/>
    <col min="1543" max="1543" width="5.375" style="12" customWidth="1"/>
    <col min="1544" max="1544" width="5" style="12" customWidth="1"/>
    <col min="1545" max="1545" width="5.25" style="12" customWidth="1"/>
    <col min="1546" max="1546" width="5.625" style="12" customWidth="1"/>
    <col min="1547" max="1547" width="5.25" style="12" customWidth="1"/>
    <col min="1548" max="1548" width="5.375" style="12" customWidth="1"/>
    <col min="1549" max="1549" width="0.875" style="12" customWidth="1"/>
    <col min="1550" max="1555" width="5.125" style="12" customWidth="1"/>
    <col min="1556" max="1556" width="5.5" style="12" customWidth="1"/>
    <col min="1557" max="1792" width="8" style="12"/>
    <col min="1793" max="1793" width="18.75" style="12" customWidth="1"/>
    <col min="1794" max="1794" width="6.375" style="12" customWidth="1"/>
    <col min="1795" max="1795" width="1.375" style="12" customWidth="1"/>
    <col min="1796" max="1797" width="5.375" style="12" customWidth="1"/>
    <col min="1798" max="1798" width="5.25" style="12" customWidth="1"/>
    <col min="1799" max="1799" width="5.375" style="12" customWidth="1"/>
    <col min="1800" max="1800" width="5" style="12" customWidth="1"/>
    <col min="1801" max="1801" width="5.25" style="12" customWidth="1"/>
    <col min="1802" max="1802" width="5.625" style="12" customWidth="1"/>
    <col min="1803" max="1803" width="5.25" style="12" customWidth="1"/>
    <col min="1804" max="1804" width="5.375" style="12" customWidth="1"/>
    <col min="1805" max="1805" width="0.875" style="12" customWidth="1"/>
    <col min="1806" max="1811" width="5.125" style="12" customWidth="1"/>
    <col min="1812" max="1812" width="5.5" style="12" customWidth="1"/>
    <col min="1813" max="2048" width="8" style="12"/>
    <col min="2049" max="2049" width="18.75" style="12" customWidth="1"/>
    <col min="2050" max="2050" width="6.375" style="12" customWidth="1"/>
    <col min="2051" max="2051" width="1.375" style="12" customWidth="1"/>
    <col min="2052" max="2053" width="5.375" style="12" customWidth="1"/>
    <col min="2054" max="2054" width="5.25" style="12" customWidth="1"/>
    <col min="2055" max="2055" width="5.375" style="12" customWidth="1"/>
    <col min="2056" max="2056" width="5" style="12" customWidth="1"/>
    <col min="2057" max="2057" width="5.25" style="12" customWidth="1"/>
    <col min="2058" max="2058" width="5.625" style="12" customWidth="1"/>
    <col min="2059" max="2059" width="5.25" style="12" customWidth="1"/>
    <col min="2060" max="2060" width="5.375" style="12" customWidth="1"/>
    <col min="2061" max="2061" width="0.875" style="12" customWidth="1"/>
    <col min="2062" max="2067" width="5.125" style="12" customWidth="1"/>
    <col min="2068" max="2068" width="5.5" style="12" customWidth="1"/>
    <col min="2069" max="2304" width="8" style="12"/>
    <col min="2305" max="2305" width="18.75" style="12" customWidth="1"/>
    <col min="2306" max="2306" width="6.375" style="12" customWidth="1"/>
    <col min="2307" max="2307" width="1.375" style="12" customWidth="1"/>
    <col min="2308" max="2309" width="5.375" style="12" customWidth="1"/>
    <col min="2310" max="2310" width="5.25" style="12" customWidth="1"/>
    <col min="2311" max="2311" width="5.375" style="12" customWidth="1"/>
    <col min="2312" max="2312" width="5" style="12" customWidth="1"/>
    <col min="2313" max="2313" width="5.25" style="12" customWidth="1"/>
    <col min="2314" max="2314" width="5.625" style="12" customWidth="1"/>
    <col min="2315" max="2315" width="5.25" style="12" customWidth="1"/>
    <col min="2316" max="2316" width="5.375" style="12" customWidth="1"/>
    <col min="2317" max="2317" width="0.875" style="12" customWidth="1"/>
    <col min="2318" max="2323" width="5.125" style="12" customWidth="1"/>
    <col min="2324" max="2324" width="5.5" style="12" customWidth="1"/>
    <col min="2325" max="2560" width="8" style="12"/>
    <col min="2561" max="2561" width="18.75" style="12" customWidth="1"/>
    <col min="2562" max="2562" width="6.375" style="12" customWidth="1"/>
    <col min="2563" max="2563" width="1.375" style="12" customWidth="1"/>
    <col min="2564" max="2565" width="5.375" style="12" customWidth="1"/>
    <col min="2566" max="2566" width="5.25" style="12" customWidth="1"/>
    <col min="2567" max="2567" width="5.375" style="12" customWidth="1"/>
    <col min="2568" max="2568" width="5" style="12" customWidth="1"/>
    <col min="2569" max="2569" width="5.25" style="12" customWidth="1"/>
    <col min="2570" max="2570" width="5.625" style="12" customWidth="1"/>
    <col min="2571" max="2571" width="5.25" style="12" customWidth="1"/>
    <col min="2572" max="2572" width="5.375" style="12" customWidth="1"/>
    <col min="2573" max="2573" width="0.875" style="12" customWidth="1"/>
    <col min="2574" max="2579" width="5.125" style="12" customWidth="1"/>
    <col min="2580" max="2580" width="5.5" style="12" customWidth="1"/>
    <col min="2581" max="2816" width="8" style="12"/>
    <col min="2817" max="2817" width="18.75" style="12" customWidth="1"/>
    <col min="2818" max="2818" width="6.375" style="12" customWidth="1"/>
    <col min="2819" max="2819" width="1.375" style="12" customWidth="1"/>
    <col min="2820" max="2821" width="5.375" style="12" customWidth="1"/>
    <col min="2822" max="2822" width="5.25" style="12" customWidth="1"/>
    <col min="2823" max="2823" width="5.375" style="12" customWidth="1"/>
    <col min="2824" max="2824" width="5" style="12" customWidth="1"/>
    <col min="2825" max="2825" width="5.25" style="12" customWidth="1"/>
    <col min="2826" max="2826" width="5.625" style="12" customWidth="1"/>
    <col min="2827" max="2827" width="5.25" style="12" customWidth="1"/>
    <col min="2828" max="2828" width="5.375" style="12" customWidth="1"/>
    <col min="2829" max="2829" width="0.875" style="12" customWidth="1"/>
    <col min="2830" max="2835" width="5.125" style="12" customWidth="1"/>
    <col min="2836" max="2836" width="5.5" style="12" customWidth="1"/>
    <col min="2837" max="3072" width="8" style="12"/>
    <col min="3073" max="3073" width="18.75" style="12" customWidth="1"/>
    <col min="3074" max="3074" width="6.375" style="12" customWidth="1"/>
    <col min="3075" max="3075" width="1.375" style="12" customWidth="1"/>
    <col min="3076" max="3077" width="5.375" style="12" customWidth="1"/>
    <col min="3078" max="3078" width="5.25" style="12" customWidth="1"/>
    <col min="3079" max="3079" width="5.375" style="12" customWidth="1"/>
    <col min="3080" max="3080" width="5" style="12" customWidth="1"/>
    <col min="3081" max="3081" width="5.25" style="12" customWidth="1"/>
    <col min="3082" max="3082" width="5.625" style="12" customWidth="1"/>
    <col min="3083" max="3083" width="5.25" style="12" customWidth="1"/>
    <col min="3084" max="3084" width="5.375" style="12" customWidth="1"/>
    <col min="3085" max="3085" width="0.875" style="12" customWidth="1"/>
    <col min="3086" max="3091" width="5.125" style="12" customWidth="1"/>
    <col min="3092" max="3092" width="5.5" style="12" customWidth="1"/>
    <col min="3093" max="3328" width="8" style="12"/>
    <col min="3329" max="3329" width="18.75" style="12" customWidth="1"/>
    <col min="3330" max="3330" width="6.375" style="12" customWidth="1"/>
    <col min="3331" max="3331" width="1.375" style="12" customWidth="1"/>
    <col min="3332" max="3333" width="5.375" style="12" customWidth="1"/>
    <col min="3334" max="3334" width="5.25" style="12" customWidth="1"/>
    <col min="3335" max="3335" width="5.375" style="12" customWidth="1"/>
    <col min="3336" max="3336" width="5" style="12" customWidth="1"/>
    <col min="3337" max="3337" width="5.25" style="12" customWidth="1"/>
    <col min="3338" max="3338" width="5.625" style="12" customWidth="1"/>
    <col min="3339" max="3339" width="5.25" style="12" customWidth="1"/>
    <col min="3340" max="3340" width="5.375" style="12" customWidth="1"/>
    <col min="3341" max="3341" width="0.875" style="12" customWidth="1"/>
    <col min="3342" max="3347" width="5.125" style="12" customWidth="1"/>
    <col min="3348" max="3348" width="5.5" style="12" customWidth="1"/>
    <col min="3349" max="3584" width="8" style="12"/>
    <col min="3585" max="3585" width="18.75" style="12" customWidth="1"/>
    <col min="3586" max="3586" width="6.375" style="12" customWidth="1"/>
    <col min="3587" max="3587" width="1.375" style="12" customWidth="1"/>
    <col min="3588" max="3589" width="5.375" style="12" customWidth="1"/>
    <col min="3590" max="3590" width="5.25" style="12" customWidth="1"/>
    <col min="3591" max="3591" width="5.375" style="12" customWidth="1"/>
    <col min="3592" max="3592" width="5" style="12" customWidth="1"/>
    <col min="3593" max="3593" width="5.25" style="12" customWidth="1"/>
    <col min="3594" max="3594" width="5.625" style="12" customWidth="1"/>
    <col min="3595" max="3595" width="5.25" style="12" customWidth="1"/>
    <col min="3596" max="3596" width="5.375" style="12" customWidth="1"/>
    <col min="3597" max="3597" width="0.875" style="12" customWidth="1"/>
    <col min="3598" max="3603" width="5.125" style="12" customWidth="1"/>
    <col min="3604" max="3604" width="5.5" style="12" customWidth="1"/>
    <col min="3605" max="3840" width="8" style="12"/>
    <col min="3841" max="3841" width="18.75" style="12" customWidth="1"/>
    <col min="3842" max="3842" width="6.375" style="12" customWidth="1"/>
    <col min="3843" max="3843" width="1.375" style="12" customWidth="1"/>
    <col min="3844" max="3845" width="5.375" style="12" customWidth="1"/>
    <col min="3846" max="3846" width="5.25" style="12" customWidth="1"/>
    <col min="3847" max="3847" width="5.375" style="12" customWidth="1"/>
    <col min="3848" max="3848" width="5" style="12" customWidth="1"/>
    <col min="3849" max="3849" width="5.25" style="12" customWidth="1"/>
    <col min="3850" max="3850" width="5.625" style="12" customWidth="1"/>
    <col min="3851" max="3851" width="5.25" style="12" customWidth="1"/>
    <col min="3852" max="3852" width="5.375" style="12" customWidth="1"/>
    <col min="3853" max="3853" width="0.875" style="12" customWidth="1"/>
    <col min="3854" max="3859" width="5.125" style="12" customWidth="1"/>
    <col min="3860" max="3860" width="5.5" style="12" customWidth="1"/>
    <col min="3861" max="4096" width="8" style="12"/>
    <col min="4097" max="4097" width="18.75" style="12" customWidth="1"/>
    <col min="4098" max="4098" width="6.375" style="12" customWidth="1"/>
    <col min="4099" max="4099" width="1.375" style="12" customWidth="1"/>
    <col min="4100" max="4101" width="5.375" style="12" customWidth="1"/>
    <col min="4102" max="4102" width="5.25" style="12" customWidth="1"/>
    <col min="4103" max="4103" width="5.375" style="12" customWidth="1"/>
    <col min="4104" max="4104" width="5" style="12" customWidth="1"/>
    <col min="4105" max="4105" width="5.25" style="12" customWidth="1"/>
    <col min="4106" max="4106" width="5.625" style="12" customWidth="1"/>
    <col min="4107" max="4107" width="5.25" style="12" customWidth="1"/>
    <col min="4108" max="4108" width="5.375" style="12" customWidth="1"/>
    <col min="4109" max="4109" width="0.875" style="12" customWidth="1"/>
    <col min="4110" max="4115" width="5.125" style="12" customWidth="1"/>
    <col min="4116" max="4116" width="5.5" style="12" customWidth="1"/>
    <col min="4117" max="4352" width="8" style="12"/>
    <col min="4353" max="4353" width="18.75" style="12" customWidth="1"/>
    <col min="4354" max="4354" width="6.375" style="12" customWidth="1"/>
    <col min="4355" max="4355" width="1.375" style="12" customWidth="1"/>
    <col min="4356" max="4357" width="5.375" style="12" customWidth="1"/>
    <col min="4358" max="4358" width="5.25" style="12" customWidth="1"/>
    <col min="4359" max="4359" width="5.375" style="12" customWidth="1"/>
    <col min="4360" max="4360" width="5" style="12" customWidth="1"/>
    <col min="4361" max="4361" width="5.25" style="12" customWidth="1"/>
    <col min="4362" max="4362" width="5.625" style="12" customWidth="1"/>
    <col min="4363" max="4363" width="5.25" style="12" customWidth="1"/>
    <col min="4364" max="4364" width="5.375" style="12" customWidth="1"/>
    <col min="4365" max="4365" width="0.875" style="12" customWidth="1"/>
    <col min="4366" max="4371" width="5.125" style="12" customWidth="1"/>
    <col min="4372" max="4372" width="5.5" style="12" customWidth="1"/>
    <col min="4373" max="4608" width="8" style="12"/>
    <col min="4609" max="4609" width="18.75" style="12" customWidth="1"/>
    <col min="4610" max="4610" width="6.375" style="12" customWidth="1"/>
    <col min="4611" max="4611" width="1.375" style="12" customWidth="1"/>
    <col min="4612" max="4613" width="5.375" style="12" customWidth="1"/>
    <col min="4614" max="4614" width="5.25" style="12" customWidth="1"/>
    <col min="4615" max="4615" width="5.375" style="12" customWidth="1"/>
    <col min="4616" max="4616" width="5" style="12" customWidth="1"/>
    <col min="4617" max="4617" width="5.25" style="12" customWidth="1"/>
    <col min="4618" max="4618" width="5.625" style="12" customWidth="1"/>
    <col min="4619" max="4619" width="5.25" style="12" customWidth="1"/>
    <col min="4620" max="4620" width="5.375" style="12" customWidth="1"/>
    <col min="4621" max="4621" width="0.875" style="12" customWidth="1"/>
    <col min="4622" max="4627" width="5.125" style="12" customWidth="1"/>
    <col min="4628" max="4628" width="5.5" style="12" customWidth="1"/>
    <col min="4629" max="4864" width="8" style="12"/>
    <col min="4865" max="4865" width="18.75" style="12" customWidth="1"/>
    <col min="4866" max="4866" width="6.375" style="12" customWidth="1"/>
    <col min="4867" max="4867" width="1.375" style="12" customWidth="1"/>
    <col min="4868" max="4869" width="5.375" style="12" customWidth="1"/>
    <col min="4870" max="4870" width="5.25" style="12" customWidth="1"/>
    <col min="4871" max="4871" width="5.375" style="12" customWidth="1"/>
    <col min="4872" max="4872" width="5" style="12" customWidth="1"/>
    <col min="4873" max="4873" width="5.25" style="12" customWidth="1"/>
    <col min="4874" max="4874" width="5.625" style="12" customWidth="1"/>
    <col min="4875" max="4875" width="5.25" style="12" customWidth="1"/>
    <col min="4876" max="4876" width="5.375" style="12" customWidth="1"/>
    <col min="4877" max="4877" width="0.875" style="12" customWidth="1"/>
    <col min="4878" max="4883" width="5.125" style="12" customWidth="1"/>
    <col min="4884" max="4884" width="5.5" style="12" customWidth="1"/>
    <col min="4885" max="5120" width="8" style="12"/>
    <col min="5121" max="5121" width="18.75" style="12" customWidth="1"/>
    <col min="5122" max="5122" width="6.375" style="12" customWidth="1"/>
    <col min="5123" max="5123" width="1.375" style="12" customWidth="1"/>
    <col min="5124" max="5125" width="5.375" style="12" customWidth="1"/>
    <col min="5126" max="5126" width="5.25" style="12" customWidth="1"/>
    <col min="5127" max="5127" width="5.375" style="12" customWidth="1"/>
    <col min="5128" max="5128" width="5" style="12" customWidth="1"/>
    <col min="5129" max="5129" width="5.25" style="12" customWidth="1"/>
    <col min="5130" max="5130" width="5.625" style="12" customWidth="1"/>
    <col min="5131" max="5131" width="5.25" style="12" customWidth="1"/>
    <col min="5132" max="5132" width="5.375" style="12" customWidth="1"/>
    <col min="5133" max="5133" width="0.875" style="12" customWidth="1"/>
    <col min="5134" max="5139" width="5.125" style="12" customWidth="1"/>
    <col min="5140" max="5140" width="5.5" style="12" customWidth="1"/>
    <col min="5141" max="5376" width="8" style="12"/>
    <col min="5377" max="5377" width="18.75" style="12" customWidth="1"/>
    <col min="5378" max="5378" width="6.375" style="12" customWidth="1"/>
    <col min="5379" max="5379" width="1.375" style="12" customWidth="1"/>
    <col min="5380" max="5381" width="5.375" style="12" customWidth="1"/>
    <col min="5382" max="5382" width="5.25" style="12" customWidth="1"/>
    <col min="5383" max="5383" width="5.375" style="12" customWidth="1"/>
    <col min="5384" max="5384" width="5" style="12" customWidth="1"/>
    <col min="5385" max="5385" width="5.25" style="12" customWidth="1"/>
    <col min="5386" max="5386" width="5.625" style="12" customWidth="1"/>
    <col min="5387" max="5387" width="5.25" style="12" customWidth="1"/>
    <col min="5388" max="5388" width="5.375" style="12" customWidth="1"/>
    <col min="5389" max="5389" width="0.875" style="12" customWidth="1"/>
    <col min="5390" max="5395" width="5.125" style="12" customWidth="1"/>
    <col min="5396" max="5396" width="5.5" style="12" customWidth="1"/>
    <col min="5397" max="5632" width="8" style="12"/>
    <col min="5633" max="5633" width="18.75" style="12" customWidth="1"/>
    <col min="5634" max="5634" width="6.375" style="12" customWidth="1"/>
    <col min="5635" max="5635" width="1.375" style="12" customWidth="1"/>
    <col min="5636" max="5637" width="5.375" style="12" customWidth="1"/>
    <col min="5638" max="5638" width="5.25" style="12" customWidth="1"/>
    <col min="5639" max="5639" width="5.375" style="12" customWidth="1"/>
    <col min="5640" max="5640" width="5" style="12" customWidth="1"/>
    <col min="5641" max="5641" width="5.25" style="12" customWidth="1"/>
    <col min="5642" max="5642" width="5.625" style="12" customWidth="1"/>
    <col min="5643" max="5643" width="5.25" style="12" customWidth="1"/>
    <col min="5644" max="5644" width="5.375" style="12" customWidth="1"/>
    <col min="5645" max="5645" width="0.875" style="12" customWidth="1"/>
    <col min="5646" max="5651" width="5.125" style="12" customWidth="1"/>
    <col min="5652" max="5652" width="5.5" style="12" customWidth="1"/>
    <col min="5653" max="5888" width="8" style="12"/>
    <col min="5889" max="5889" width="18.75" style="12" customWidth="1"/>
    <col min="5890" max="5890" width="6.375" style="12" customWidth="1"/>
    <col min="5891" max="5891" width="1.375" style="12" customWidth="1"/>
    <col min="5892" max="5893" width="5.375" style="12" customWidth="1"/>
    <col min="5894" max="5894" width="5.25" style="12" customWidth="1"/>
    <col min="5895" max="5895" width="5.375" style="12" customWidth="1"/>
    <col min="5896" max="5896" width="5" style="12" customWidth="1"/>
    <col min="5897" max="5897" width="5.25" style="12" customWidth="1"/>
    <col min="5898" max="5898" width="5.625" style="12" customWidth="1"/>
    <col min="5899" max="5899" width="5.25" style="12" customWidth="1"/>
    <col min="5900" max="5900" width="5.375" style="12" customWidth="1"/>
    <col min="5901" max="5901" width="0.875" style="12" customWidth="1"/>
    <col min="5902" max="5907" width="5.125" style="12" customWidth="1"/>
    <col min="5908" max="5908" width="5.5" style="12" customWidth="1"/>
    <col min="5909" max="6144" width="8" style="12"/>
    <col min="6145" max="6145" width="18.75" style="12" customWidth="1"/>
    <col min="6146" max="6146" width="6.375" style="12" customWidth="1"/>
    <col min="6147" max="6147" width="1.375" style="12" customWidth="1"/>
    <col min="6148" max="6149" width="5.375" style="12" customWidth="1"/>
    <col min="6150" max="6150" width="5.25" style="12" customWidth="1"/>
    <col min="6151" max="6151" width="5.375" style="12" customWidth="1"/>
    <col min="6152" max="6152" width="5" style="12" customWidth="1"/>
    <col min="6153" max="6153" width="5.25" style="12" customWidth="1"/>
    <col min="6154" max="6154" width="5.625" style="12" customWidth="1"/>
    <col min="6155" max="6155" width="5.25" style="12" customWidth="1"/>
    <col min="6156" max="6156" width="5.375" style="12" customWidth="1"/>
    <col min="6157" max="6157" width="0.875" style="12" customWidth="1"/>
    <col min="6158" max="6163" width="5.125" style="12" customWidth="1"/>
    <col min="6164" max="6164" width="5.5" style="12" customWidth="1"/>
    <col min="6165" max="6400" width="8" style="12"/>
    <col min="6401" max="6401" width="18.75" style="12" customWidth="1"/>
    <col min="6402" max="6402" width="6.375" style="12" customWidth="1"/>
    <col min="6403" max="6403" width="1.375" style="12" customWidth="1"/>
    <col min="6404" max="6405" width="5.375" style="12" customWidth="1"/>
    <col min="6406" max="6406" width="5.25" style="12" customWidth="1"/>
    <col min="6407" max="6407" width="5.375" style="12" customWidth="1"/>
    <col min="6408" max="6408" width="5" style="12" customWidth="1"/>
    <col min="6409" max="6409" width="5.25" style="12" customWidth="1"/>
    <col min="6410" max="6410" width="5.625" style="12" customWidth="1"/>
    <col min="6411" max="6411" width="5.25" style="12" customWidth="1"/>
    <col min="6412" max="6412" width="5.375" style="12" customWidth="1"/>
    <col min="6413" max="6413" width="0.875" style="12" customWidth="1"/>
    <col min="6414" max="6419" width="5.125" style="12" customWidth="1"/>
    <col min="6420" max="6420" width="5.5" style="12" customWidth="1"/>
    <col min="6421" max="6656" width="8" style="12"/>
    <col min="6657" max="6657" width="18.75" style="12" customWidth="1"/>
    <col min="6658" max="6658" width="6.375" style="12" customWidth="1"/>
    <col min="6659" max="6659" width="1.375" style="12" customWidth="1"/>
    <col min="6660" max="6661" width="5.375" style="12" customWidth="1"/>
    <col min="6662" max="6662" width="5.25" style="12" customWidth="1"/>
    <col min="6663" max="6663" width="5.375" style="12" customWidth="1"/>
    <col min="6664" max="6664" width="5" style="12" customWidth="1"/>
    <col min="6665" max="6665" width="5.25" style="12" customWidth="1"/>
    <col min="6666" max="6666" width="5.625" style="12" customWidth="1"/>
    <col min="6667" max="6667" width="5.25" style="12" customWidth="1"/>
    <col min="6668" max="6668" width="5.375" style="12" customWidth="1"/>
    <col min="6669" max="6669" width="0.875" style="12" customWidth="1"/>
    <col min="6670" max="6675" width="5.125" style="12" customWidth="1"/>
    <col min="6676" max="6676" width="5.5" style="12" customWidth="1"/>
    <col min="6677" max="6912" width="8" style="12"/>
    <col min="6913" max="6913" width="18.75" style="12" customWidth="1"/>
    <col min="6914" max="6914" width="6.375" style="12" customWidth="1"/>
    <col min="6915" max="6915" width="1.375" style="12" customWidth="1"/>
    <col min="6916" max="6917" width="5.375" style="12" customWidth="1"/>
    <col min="6918" max="6918" width="5.25" style="12" customWidth="1"/>
    <col min="6919" max="6919" width="5.375" style="12" customWidth="1"/>
    <col min="6920" max="6920" width="5" style="12" customWidth="1"/>
    <col min="6921" max="6921" width="5.25" style="12" customWidth="1"/>
    <col min="6922" max="6922" width="5.625" style="12" customWidth="1"/>
    <col min="6923" max="6923" width="5.25" style="12" customWidth="1"/>
    <col min="6924" max="6924" width="5.375" style="12" customWidth="1"/>
    <col min="6925" max="6925" width="0.875" style="12" customWidth="1"/>
    <col min="6926" max="6931" width="5.125" style="12" customWidth="1"/>
    <col min="6932" max="6932" width="5.5" style="12" customWidth="1"/>
    <col min="6933" max="7168" width="8" style="12"/>
    <col min="7169" max="7169" width="18.75" style="12" customWidth="1"/>
    <col min="7170" max="7170" width="6.375" style="12" customWidth="1"/>
    <col min="7171" max="7171" width="1.375" style="12" customWidth="1"/>
    <col min="7172" max="7173" width="5.375" style="12" customWidth="1"/>
    <col min="7174" max="7174" width="5.25" style="12" customWidth="1"/>
    <col min="7175" max="7175" width="5.375" style="12" customWidth="1"/>
    <col min="7176" max="7176" width="5" style="12" customWidth="1"/>
    <col min="7177" max="7177" width="5.25" style="12" customWidth="1"/>
    <col min="7178" max="7178" width="5.625" style="12" customWidth="1"/>
    <col min="7179" max="7179" width="5.25" style="12" customWidth="1"/>
    <col min="7180" max="7180" width="5.375" style="12" customWidth="1"/>
    <col min="7181" max="7181" width="0.875" style="12" customWidth="1"/>
    <col min="7182" max="7187" width="5.125" style="12" customWidth="1"/>
    <col min="7188" max="7188" width="5.5" style="12" customWidth="1"/>
    <col min="7189" max="7424" width="8" style="12"/>
    <col min="7425" max="7425" width="18.75" style="12" customWidth="1"/>
    <col min="7426" max="7426" width="6.375" style="12" customWidth="1"/>
    <col min="7427" max="7427" width="1.375" style="12" customWidth="1"/>
    <col min="7428" max="7429" width="5.375" style="12" customWidth="1"/>
    <col min="7430" max="7430" width="5.25" style="12" customWidth="1"/>
    <col min="7431" max="7431" width="5.375" style="12" customWidth="1"/>
    <col min="7432" max="7432" width="5" style="12" customWidth="1"/>
    <col min="7433" max="7433" width="5.25" style="12" customWidth="1"/>
    <col min="7434" max="7434" width="5.625" style="12" customWidth="1"/>
    <col min="7435" max="7435" width="5.25" style="12" customWidth="1"/>
    <col min="7436" max="7436" width="5.375" style="12" customWidth="1"/>
    <col min="7437" max="7437" width="0.875" style="12" customWidth="1"/>
    <col min="7438" max="7443" width="5.125" style="12" customWidth="1"/>
    <col min="7444" max="7444" width="5.5" style="12" customWidth="1"/>
    <col min="7445" max="7680" width="8" style="12"/>
    <col min="7681" max="7681" width="18.75" style="12" customWidth="1"/>
    <col min="7682" max="7682" width="6.375" style="12" customWidth="1"/>
    <col min="7683" max="7683" width="1.375" style="12" customWidth="1"/>
    <col min="7684" max="7685" width="5.375" style="12" customWidth="1"/>
    <col min="7686" max="7686" width="5.25" style="12" customWidth="1"/>
    <col min="7687" max="7687" width="5.375" style="12" customWidth="1"/>
    <col min="7688" max="7688" width="5" style="12" customWidth="1"/>
    <col min="7689" max="7689" width="5.25" style="12" customWidth="1"/>
    <col min="7690" max="7690" width="5.625" style="12" customWidth="1"/>
    <col min="7691" max="7691" width="5.25" style="12" customWidth="1"/>
    <col min="7692" max="7692" width="5.375" style="12" customWidth="1"/>
    <col min="7693" max="7693" width="0.875" style="12" customWidth="1"/>
    <col min="7694" max="7699" width="5.125" style="12" customWidth="1"/>
    <col min="7700" max="7700" width="5.5" style="12" customWidth="1"/>
    <col min="7701" max="7936" width="8" style="12"/>
    <col min="7937" max="7937" width="18.75" style="12" customWidth="1"/>
    <col min="7938" max="7938" width="6.375" style="12" customWidth="1"/>
    <col min="7939" max="7939" width="1.375" style="12" customWidth="1"/>
    <col min="7940" max="7941" width="5.375" style="12" customWidth="1"/>
    <col min="7942" max="7942" width="5.25" style="12" customWidth="1"/>
    <col min="7943" max="7943" width="5.375" style="12" customWidth="1"/>
    <col min="7944" max="7944" width="5" style="12" customWidth="1"/>
    <col min="7945" max="7945" width="5.25" style="12" customWidth="1"/>
    <col min="7946" max="7946" width="5.625" style="12" customWidth="1"/>
    <col min="7947" max="7947" width="5.25" style="12" customWidth="1"/>
    <col min="7948" max="7948" width="5.375" style="12" customWidth="1"/>
    <col min="7949" max="7949" width="0.875" style="12" customWidth="1"/>
    <col min="7950" max="7955" width="5.125" style="12" customWidth="1"/>
    <col min="7956" max="7956" width="5.5" style="12" customWidth="1"/>
    <col min="7957" max="8192" width="8" style="12"/>
    <col min="8193" max="8193" width="18.75" style="12" customWidth="1"/>
    <col min="8194" max="8194" width="6.375" style="12" customWidth="1"/>
    <col min="8195" max="8195" width="1.375" style="12" customWidth="1"/>
    <col min="8196" max="8197" width="5.375" style="12" customWidth="1"/>
    <col min="8198" max="8198" width="5.25" style="12" customWidth="1"/>
    <col min="8199" max="8199" width="5.375" style="12" customWidth="1"/>
    <col min="8200" max="8200" width="5" style="12" customWidth="1"/>
    <col min="8201" max="8201" width="5.25" style="12" customWidth="1"/>
    <col min="8202" max="8202" width="5.625" style="12" customWidth="1"/>
    <col min="8203" max="8203" width="5.25" style="12" customWidth="1"/>
    <col min="8204" max="8204" width="5.375" style="12" customWidth="1"/>
    <col min="8205" max="8205" width="0.875" style="12" customWidth="1"/>
    <col min="8206" max="8211" width="5.125" style="12" customWidth="1"/>
    <col min="8212" max="8212" width="5.5" style="12" customWidth="1"/>
    <col min="8213" max="8448" width="8" style="12"/>
    <col min="8449" max="8449" width="18.75" style="12" customWidth="1"/>
    <col min="8450" max="8450" width="6.375" style="12" customWidth="1"/>
    <col min="8451" max="8451" width="1.375" style="12" customWidth="1"/>
    <col min="8452" max="8453" width="5.375" style="12" customWidth="1"/>
    <col min="8454" max="8454" width="5.25" style="12" customWidth="1"/>
    <col min="8455" max="8455" width="5.375" style="12" customWidth="1"/>
    <col min="8456" max="8456" width="5" style="12" customWidth="1"/>
    <col min="8457" max="8457" width="5.25" style="12" customWidth="1"/>
    <col min="8458" max="8458" width="5.625" style="12" customWidth="1"/>
    <col min="8459" max="8459" width="5.25" style="12" customWidth="1"/>
    <col min="8460" max="8460" width="5.375" style="12" customWidth="1"/>
    <col min="8461" max="8461" width="0.875" style="12" customWidth="1"/>
    <col min="8462" max="8467" width="5.125" style="12" customWidth="1"/>
    <col min="8468" max="8468" width="5.5" style="12" customWidth="1"/>
    <col min="8469" max="8704" width="8" style="12"/>
    <col min="8705" max="8705" width="18.75" style="12" customWidth="1"/>
    <col min="8706" max="8706" width="6.375" style="12" customWidth="1"/>
    <col min="8707" max="8707" width="1.375" style="12" customWidth="1"/>
    <col min="8708" max="8709" width="5.375" style="12" customWidth="1"/>
    <col min="8710" max="8710" width="5.25" style="12" customWidth="1"/>
    <col min="8711" max="8711" width="5.375" style="12" customWidth="1"/>
    <col min="8712" max="8712" width="5" style="12" customWidth="1"/>
    <col min="8713" max="8713" width="5.25" style="12" customWidth="1"/>
    <col min="8714" max="8714" width="5.625" style="12" customWidth="1"/>
    <col min="8715" max="8715" width="5.25" style="12" customWidth="1"/>
    <col min="8716" max="8716" width="5.375" style="12" customWidth="1"/>
    <col min="8717" max="8717" width="0.875" style="12" customWidth="1"/>
    <col min="8718" max="8723" width="5.125" style="12" customWidth="1"/>
    <col min="8724" max="8724" width="5.5" style="12" customWidth="1"/>
    <col min="8725" max="8960" width="8" style="12"/>
    <col min="8961" max="8961" width="18.75" style="12" customWidth="1"/>
    <col min="8962" max="8962" width="6.375" style="12" customWidth="1"/>
    <col min="8963" max="8963" width="1.375" style="12" customWidth="1"/>
    <col min="8964" max="8965" width="5.375" style="12" customWidth="1"/>
    <col min="8966" max="8966" width="5.25" style="12" customWidth="1"/>
    <col min="8967" max="8967" width="5.375" style="12" customWidth="1"/>
    <col min="8968" max="8968" width="5" style="12" customWidth="1"/>
    <col min="8969" max="8969" width="5.25" style="12" customWidth="1"/>
    <col min="8970" max="8970" width="5.625" style="12" customWidth="1"/>
    <col min="8971" max="8971" width="5.25" style="12" customWidth="1"/>
    <col min="8972" max="8972" width="5.375" style="12" customWidth="1"/>
    <col min="8973" max="8973" width="0.875" style="12" customWidth="1"/>
    <col min="8974" max="8979" width="5.125" style="12" customWidth="1"/>
    <col min="8980" max="8980" width="5.5" style="12" customWidth="1"/>
    <col min="8981" max="9216" width="8" style="12"/>
    <col min="9217" max="9217" width="18.75" style="12" customWidth="1"/>
    <col min="9218" max="9218" width="6.375" style="12" customWidth="1"/>
    <col min="9219" max="9219" width="1.375" style="12" customWidth="1"/>
    <col min="9220" max="9221" width="5.375" style="12" customWidth="1"/>
    <col min="9222" max="9222" width="5.25" style="12" customWidth="1"/>
    <col min="9223" max="9223" width="5.375" style="12" customWidth="1"/>
    <col min="9224" max="9224" width="5" style="12" customWidth="1"/>
    <col min="9225" max="9225" width="5.25" style="12" customWidth="1"/>
    <col min="9226" max="9226" width="5.625" style="12" customWidth="1"/>
    <col min="9227" max="9227" width="5.25" style="12" customWidth="1"/>
    <col min="9228" max="9228" width="5.375" style="12" customWidth="1"/>
    <col min="9229" max="9229" width="0.875" style="12" customWidth="1"/>
    <col min="9230" max="9235" width="5.125" style="12" customWidth="1"/>
    <col min="9236" max="9236" width="5.5" style="12" customWidth="1"/>
    <col min="9237" max="9472" width="8" style="12"/>
    <col min="9473" max="9473" width="18.75" style="12" customWidth="1"/>
    <col min="9474" max="9474" width="6.375" style="12" customWidth="1"/>
    <col min="9475" max="9475" width="1.375" style="12" customWidth="1"/>
    <col min="9476" max="9477" width="5.375" style="12" customWidth="1"/>
    <col min="9478" max="9478" width="5.25" style="12" customWidth="1"/>
    <col min="9479" max="9479" width="5.375" style="12" customWidth="1"/>
    <col min="9480" max="9480" width="5" style="12" customWidth="1"/>
    <col min="9481" max="9481" width="5.25" style="12" customWidth="1"/>
    <col min="9482" max="9482" width="5.625" style="12" customWidth="1"/>
    <col min="9483" max="9483" width="5.25" style="12" customWidth="1"/>
    <col min="9484" max="9484" width="5.375" style="12" customWidth="1"/>
    <col min="9485" max="9485" width="0.875" style="12" customWidth="1"/>
    <col min="9486" max="9491" width="5.125" style="12" customWidth="1"/>
    <col min="9492" max="9492" width="5.5" style="12" customWidth="1"/>
    <col min="9493" max="9728" width="8" style="12"/>
    <col min="9729" max="9729" width="18.75" style="12" customWidth="1"/>
    <col min="9730" max="9730" width="6.375" style="12" customWidth="1"/>
    <col min="9731" max="9731" width="1.375" style="12" customWidth="1"/>
    <col min="9732" max="9733" width="5.375" style="12" customWidth="1"/>
    <col min="9734" max="9734" width="5.25" style="12" customWidth="1"/>
    <col min="9735" max="9735" width="5.375" style="12" customWidth="1"/>
    <col min="9736" max="9736" width="5" style="12" customWidth="1"/>
    <col min="9737" max="9737" width="5.25" style="12" customWidth="1"/>
    <col min="9738" max="9738" width="5.625" style="12" customWidth="1"/>
    <col min="9739" max="9739" width="5.25" style="12" customWidth="1"/>
    <col min="9740" max="9740" width="5.375" style="12" customWidth="1"/>
    <col min="9741" max="9741" width="0.875" style="12" customWidth="1"/>
    <col min="9742" max="9747" width="5.125" style="12" customWidth="1"/>
    <col min="9748" max="9748" width="5.5" style="12" customWidth="1"/>
    <col min="9749" max="9984" width="8" style="12"/>
    <col min="9985" max="9985" width="18.75" style="12" customWidth="1"/>
    <col min="9986" max="9986" width="6.375" style="12" customWidth="1"/>
    <col min="9987" max="9987" width="1.375" style="12" customWidth="1"/>
    <col min="9988" max="9989" width="5.375" style="12" customWidth="1"/>
    <col min="9990" max="9990" width="5.25" style="12" customWidth="1"/>
    <col min="9991" max="9991" width="5.375" style="12" customWidth="1"/>
    <col min="9992" max="9992" width="5" style="12" customWidth="1"/>
    <col min="9993" max="9993" width="5.25" style="12" customWidth="1"/>
    <col min="9994" max="9994" width="5.625" style="12" customWidth="1"/>
    <col min="9995" max="9995" width="5.25" style="12" customWidth="1"/>
    <col min="9996" max="9996" width="5.375" style="12" customWidth="1"/>
    <col min="9997" max="9997" width="0.875" style="12" customWidth="1"/>
    <col min="9998" max="10003" width="5.125" style="12" customWidth="1"/>
    <col min="10004" max="10004" width="5.5" style="12" customWidth="1"/>
    <col min="10005" max="10240" width="8" style="12"/>
    <col min="10241" max="10241" width="18.75" style="12" customWidth="1"/>
    <col min="10242" max="10242" width="6.375" style="12" customWidth="1"/>
    <col min="10243" max="10243" width="1.375" style="12" customWidth="1"/>
    <col min="10244" max="10245" width="5.375" style="12" customWidth="1"/>
    <col min="10246" max="10246" width="5.25" style="12" customWidth="1"/>
    <col min="10247" max="10247" width="5.375" style="12" customWidth="1"/>
    <col min="10248" max="10248" width="5" style="12" customWidth="1"/>
    <col min="10249" max="10249" width="5.25" style="12" customWidth="1"/>
    <col min="10250" max="10250" width="5.625" style="12" customWidth="1"/>
    <col min="10251" max="10251" width="5.25" style="12" customWidth="1"/>
    <col min="10252" max="10252" width="5.375" style="12" customWidth="1"/>
    <col min="10253" max="10253" width="0.875" style="12" customWidth="1"/>
    <col min="10254" max="10259" width="5.125" style="12" customWidth="1"/>
    <col min="10260" max="10260" width="5.5" style="12" customWidth="1"/>
    <col min="10261" max="10496" width="8" style="12"/>
    <col min="10497" max="10497" width="18.75" style="12" customWidth="1"/>
    <col min="10498" max="10498" width="6.375" style="12" customWidth="1"/>
    <col min="10499" max="10499" width="1.375" style="12" customWidth="1"/>
    <col min="10500" max="10501" width="5.375" style="12" customWidth="1"/>
    <col min="10502" max="10502" width="5.25" style="12" customWidth="1"/>
    <col min="10503" max="10503" width="5.375" style="12" customWidth="1"/>
    <col min="10504" max="10504" width="5" style="12" customWidth="1"/>
    <col min="10505" max="10505" width="5.25" style="12" customWidth="1"/>
    <col min="10506" max="10506" width="5.625" style="12" customWidth="1"/>
    <col min="10507" max="10507" width="5.25" style="12" customWidth="1"/>
    <col min="10508" max="10508" width="5.375" style="12" customWidth="1"/>
    <col min="10509" max="10509" width="0.875" style="12" customWidth="1"/>
    <col min="10510" max="10515" width="5.125" style="12" customWidth="1"/>
    <col min="10516" max="10516" width="5.5" style="12" customWidth="1"/>
    <col min="10517" max="10752" width="8" style="12"/>
    <col min="10753" max="10753" width="18.75" style="12" customWidth="1"/>
    <col min="10754" max="10754" width="6.375" style="12" customWidth="1"/>
    <col min="10755" max="10755" width="1.375" style="12" customWidth="1"/>
    <col min="10756" max="10757" width="5.375" style="12" customWidth="1"/>
    <col min="10758" max="10758" width="5.25" style="12" customWidth="1"/>
    <col min="10759" max="10759" width="5.375" style="12" customWidth="1"/>
    <col min="10760" max="10760" width="5" style="12" customWidth="1"/>
    <col min="10761" max="10761" width="5.25" style="12" customWidth="1"/>
    <col min="10762" max="10762" width="5.625" style="12" customWidth="1"/>
    <col min="10763" max="10763" width="5.25" style="12" customWidth="1"/>
    <col min="10764" max="10764" width="5.375" style="12" customWidth="1"/>
    <col min="10765" max="10765" width="0.875" style="12" customWidth="1"/>
    <col min="10766" max="10771" width="5.125" style="12" customWidth="1"/>
    <col min="10772" max="10772" width="5.5" style="12" customWidth="1"/>
    <col min="10773" max="11008" width="8" style="12"/>
    <col min="11009" max="11009" width="18.75" style="12" customWidth="1"/>
    <col min="11010" max="11010" width="6.375" style="12" customWidth="1"/>
    <col min="11011" max="11011" width="1.375" style="12" customWidth="1"/>
    <col min="11012" max="11013" width="5.375" style="12" customWidth="1"/>
    <col min="11014" max="11014" width="5.25" style="12" customWidth="1"/>
    <col min="11015" max="11015" width="5.375" style="12" customWidth="1"/>
    <col min="11016" max="11016" width="5" style="12" customWidth="1"/>
    <col min="11017" max="11017" width="5.25" style="12" customWidth="1"/>
    <col min="11018" max="11018" width="5.625" style="12" customWidth="1"/>
    <col min="11019" max="11019" width="5.25" style="12" customWidth="1"/>
    <col min="11020" max="11020" width="5.375" style="12" customWidth="1"/>
    <col min="11021" max="11021" width="0.875" style="12" customWidth="1"/>
    <col min="11022" max="11027" width="5.125" style="12" customWidth="1"/>
    <col min="11028" max="11028" width="5.5" style="12" customWidth="1"/>
    <col min="11029" max="11264" width="8" style="12"/>
    <col min="11265" max="11265" width="18.75" style="12" customWidth="1"/>
    <col min="11266" max="11266" width="6.375" style="12" customWidth="1"/>
    <col min="11267" max="11267" width="1.375" style="12" customWidth="1"/>
    <col min="11268" max="11269" width="5.375" style="12" customWidth="1"/>
    <col min="11270" max="11270" width="5.25" style="12" customWidth="1"/>
    <col min="11271" max="11271" width="5.375" style="12" customWidth="1"/>
    <col min="11272" max="11272" width="5" style="12" customWidth="1"/>
    <col min="11273" max="11273" width="5.25" style="12" customWidth="1"/>
    <col min="11274" max="11274" width="5.625" style="12" customWidth="1"/>
    <col min="11275" max="11275" width="5.25" style="12" customWidth="1"/>
    <col min="11276" max="11276" width="5.375" style="12" customWidth="1"/>
    <col min="11277" max="11277" width="0.875" style="12" customWidth="1"/>
    <col min="11278" max="11283" width="5.125" style="12" customWidth="1"/>
    <col min="11284" max="11284" width="5.5" style="12" customWidth="1"/>
    <col min="11285" max="11520" width="8" style="12"/>
    <col min="11521" max="11521" width="18.75" style="12" customWidth="1"/>
    <col min="11522" max="11522" width="6.375" style="12" customWidth="1"/>
    <col min="11523" max="11523" width="1.375" style="12" customWidth="1"/>
    <col min="11524" max="11525" width="5.375" style="12" customWidth="1"/>
    <col min="11526" max="11526" width="5.25" style="12" customWidth="1"/>
    <col min="11527" max="11527" width="5.375" style="12" customWidth="1"/>
    <col min="11528" max="11528" width="5" style="12" customWidth="1"/>
    <col min="11529" max="11529" width="5.25" style="12" customWidth="1"/>
    <col min="11530" max="11530" width="5.625" style="12" customWidth="1"/>
    <col min="11531" max="11531" width="5.25" style="12" customWidth="1"/>
    <col min="11532" max="11532" width="5.375" style="12" customWidth="1"/>
    <col min="11533" max="11533" width="0.875" style="12" customWidth="1"/>
    <col min="11534" max="11539" width="5.125" style="12" customWidth="1"/>
    <col min="11540" max="11540" width="5.5" style="12" customWidth="1"/>
    <col min="11541" max="11776" width="8" style="12"/>
    <col min="11777" max="11777" width="18.75" style="12" customWidth="1"/>
    <col min="11778" max="11778" width="6.375" style="12" customWidth="1"/>
    <col min="11779" max="11779" width="1.375" style="12" customWidth="1"/>
    <col min="11780" max="11781" width="5.375" style="12" customWidth="1"/>
    <col min="11782" max="11782" width="5.25" style="12" customWidth="1"/>
    <col min="11783" max="11783" width="5.375" style="12" customWidth="1"/>
    <col min="11784" max="11784" width="5" style="12" customWidth="1"/>
    <col min="11785" max="11785" width="5.25" style="12" customWidth="1"/>
    <col min="11786" max="11786" width="5.625" style="12" customWidth="1"/>
    <col min="11787" max="11787" width="5.25" style="12" customWidth="1"/>
    <col min="11788" max="11788" width="5.375" style="12" customWidth="1"/>
    <col min="11789" max="11789" width="0.875" style="12" customWidth="1"/>
    <col min="11790" max="11795" width="5.125" style="12" customWidth="1"/>
    <col min="11796" max="11796" width="5.5" style="12" customWidth="1"/>
    <col min="11797" max="12032" width="8" style="12"/>
    <col min="12033" max="12033" width="18.75" style="12" customWidth="1"/>
    <col min="12034" max="12034" width="6.375" style="12" customWidth="1"/>
    <col min="12035" max="12035" width="1.375" style="12" customWidth="1"/>
    <col min="12036" max="12037" width="5.375" style="12" customWidth="1"/>
    <col min="12038" max="12038" width="5.25" style="12" customWidth="1"/>
    <col min="12039" max="12039" width="5.375" style="12" customWidth="1"/>
    <col min="12040" max="12040" width="5" style="12" customWidth="1"/>
    <col min="12041" max="12041" width="5.25" style="12" customWidth="1"/>
    <col min="12042" max="12042" width="5.625" style="12" customWidth="1"/>
    <col min="12043" max="12043" width="5.25" style="12" customWidth="1"/>
    <col min="12044" max="12044" width="5.375" style="12" customWidth="1"/>
    <col min="12045" max="12045" width="0.875" style="12" customWidth="1"/>
    <col min="12046" max="12051" width="5.125" style="12" customWidth="1"/>
    <col min="12052" max="12052" width="5.5" style="12" customWidth="1"/>
    <col min="12053" max="12288" width="8" style="12"/>
    <col min="12289" max="12289" width="18.75" style="12" customWidth="1"/>
    <col min="12290" max="12290" width="6.375" style="12" customWidth="1"/>
    <col min="12291" max="12291" width="1.375" style="12" customWidth="1"/>
    <col min="12292" max="12293" width="5.375" style="12" customWidth="1"/>
    <col min="12294" max="12294" width="5.25" style="12" customWidth="1"/>
    <col min="12295" max="12295" width="5.375" style="12" customWidth="1"/>
    <col min="12296" max="12296" width="5" style="12" customWidth="1"/>
    <col min="12297" max="12297" width="5.25" style="12" customWidth="1"/>
    <col min="12298" max="12298" width="5.625" style="12" customWidth="1"/>
    <col min="12299" max="12299" width="5.25" style="12" customWidth="1"/>
    <col min="12300" max="12300" width="5.375" style="12" customWidth="1"/>
    <col min="12301" max="12301" width="0.875" style="12" customWidth="1"/>
    <col min="12302" max="12307" width="5.125" style="12" customWidth="1"/>
    <col min="12308" max="12308" width="5.5" style="12" customWidth="1"/>
    <col min="12309" max="12544" width="8" style="12"/>
    <col min="12545" max="12545" width="18.75" style="12" customWidth="1"/>
    <col min="12546" max="12546" width="6.375" style="12" customWidth="1"/>
    <col min="12547" max="12547" width="1.375" style="12" customWidth="1"/>
    <col min="12548" max="12549" width="5.375" style="12" customWidth="1"/>
    <col min="12550" max="12550" width="5.25" style="12" customWidth="1"/>
    <col min="12551" max="12551" width="5.375" style="12" customWidth="1"/>
    <col min="12552" max="12552" width="5" style="12" customWidth="1"/>
    <col min="12553" max="12553" width="5.25" style="12" customWidth="1"/>
    <col min="12554" max="12554" width="5.625" style="12" customWidth="1"/>
    <col min="12555" max="12555" width="5.25" style="12" customWidth="1"/>
    <col min="12556" max="12556" width="5.375" style="12" customWidth="1"/>
    <col min="12557" max="12557" width="0.875" style="12" customWidth="1"/>
    <col min="12558" max="12563" width="5.125" style="12" customWidth="1"/>
    <col min="12564" max="12564" width="5.5" style="12" customWidth="1"/>
    <col min="12565" max="12800" width="8" style="12"/>
    <col min="12801" max="12801" width="18.75" style="12" customWidth="1"/>
    <col min="12802" max="12802" width="6.375" style="12" customWidth="1"/>
    <col min="12803" max="12803" width="1.375" style="12" customWidth="1"/>
    <col min="12804" max="12805" width="5.375" style="12" customWidth="1"/>
    <col min="12806" max="12806" width="5.25" style="12" customWidth="1"/>
    <col min="12807" max="12807" width="5.375" style="12" customWidth="1"/>
    <col min="12808" max="12808" width="5" style="12" customWidth="1"/>
    <col min="12809" max="12809" width="5.25" style="12" customWidth="1"/>
    <col min="12810" max="12810" width="5.625" style="12" customWidth="1"/>
    <col min="12811" max="12811" width="5.25" style="12" customWidth="1"/>
    <col min="12812" max="12812" width="5.375" style="12" customWidth="1"/>
    <col min="12813" max="12813" width="0.875" style="12" customWidth="1"/>
    <col min="12814" max="12819" width="5.125" style="12" customWidth="1"/>
    <col min="12820" max="12820" width="5.5" style="12" customWidth="1"/>
    <col min="12821" max="13056" width="8" style="12"/>
    <col min="13057" max="13057" width="18.75" style="12" customWidth="1"/>
    <col min="13058" max="13058" width="6.375" style="12" customWidth="1"/>
    <col min="13059" max="13059" width="1.375" style="12" customWidth="1"/>
    <col min="13060" max="13061" width="5.375" style="12" customWidth="1"/>
    <col min="13062" max="13062" width="5.25" style="12" customWidth="1"/>
    <col min="13063" max="13063" width="5.375" style="12" customWidth="1"/>
    <col min="13064" max="13064" width="5" style="12" customWidth="1"/>
    <col min="13065" max="13065" width="5.25" style="12" customWidth="1"/>
    <col min="13066" max="13066" width="5.625" style="12" customWidth="1"/>
    <col min="13067" max="13067" width="5.25" style="12" customWidth="1"/>
    <col min="13068" max="13068" width="5.375" style="12" customWidth="1"/>
    <col min="13069" max="13069" width="0.875" style="12" customWidth="1"/>
    <col min="13070" max="13075" width="5.125" style="12" customWidth="1"/>
    <col min="13076" max="13076" width="5.5" style="12" customWidth="1"/>
    <col min="13077" max="13312" width="8" style="12"/>
    <col min="13313" max="13313" width="18.75" style="12" customWidth="1"/>
    <col min="13314" max="13314" width="6.375" style="12" customWidth="1"/>
    <col min="13315" max="13315" width="1.375" style="12" customWidth="1"/>
    <col min="13316" max="13317" width="5.375" style="12" customWidth="1"/>
    <col min="13318" max="13318" width="5.25" style="12" customWidth="1"/>
    <col min="13319" max="13319" width="5.375" style="12" customWidth="1"/>
    <col min="13320" max="13320" width="5" style="12" customWidth="1"/>
    <col min="13321" max="13321" width="5.25" style="12" customWidth="1"/>
    <col min="13322" max="13322" width="5.625" style="12" customWidth="1"/>
    <col min="13323" max="13323" width="5.25" style="12" customWidth="1"/>
    <col min="13324" max="13324" width="5.375" style="12" customWidth="1"/>
    <col min="13325" max="13325" width="0.875" style="12" customWidth="1"/>
    <col min="13326" max="13331" width="5.125" style="12" customWidth="1"/>
    <col min="13332" max="13332" width="5.5" style="12" customWidth="1"/>
    <col min="13333" max="13568" width="8" style="12"/>
    <col min="13569" max="13569" width="18.75" style="12" customWidth="1"/>
    <col min="13570" max="13570" width="6.375" style="12" customWidth="1"/>
    <col min="13571" max="13571" width="1.375" style="12" customWidth="1"/>
    <col min="13572" max="13573" width="5.375" style="12" customWidth="1"/>
    <col min="13574" max="13574" width="5.25" style="12" customWidth="1"/>
    <col min="13575" max="13575" width="5.375" style="12" customWidth="1"/>
    <col min="13576" max="13576" width="5" style="12" customWidth="1"/>
    <col min="13577" max="13577" width="5.25" style="12" customWidth="1"/>
    <col min="13578" max="13578" width="5.625" style="12" customWidth="1"/>
    <col min="13579" max="13579" width="5.25" style="12" customWidth="1"/>
    <col min="13580" max="13580" width="5.375" style="12" customWidth="1"/>
    <col min="13581" max="13581" width="0.875" style="12" customWidth="1"/>
    <col min="13582" max="13587" width="5.125" style="12" customWidth="1"/>
    <col min="13588" max="13588" width="5.5" style="12" customWidth="1"/>
    <col min="13589" max="13824" width="8" style="12"/>
    <col min="13825" max="13825" width="18.75" style="12" customWidth="1"/>
    <col min="13826" max="13826" width="6.375" style="12" customWidth="1"/>
    <col min="13827" max="13827" width="1.375" style="12" customWidth="1"/>
    <col min="13828" max="13829" width="5.375" style="12" customWidth="1"/>
    <col min="13830" max="13830" width="5.25" style="12" customWidth="1"/>
    <col min="13831" max="13831" width="5.375" style="12" customWidth="1"/>
    <col min="13832" max="13832" width="5" style="12" customWidth="1"/>
    <col min="13833" max="13833" width="5.25" style="12" customWidth="1"/>
    <col min="13834" max="13834" width="5.625" style="12" customWidth="1"/>
    <col min="13835" max="13835" width="5.25" style="12" customWidth="1"/>
    <col min="13836" max="13836" width="5.375" style="12" customWidth="1"/>
    <col min="13837" max="13837" width="0.875" style="12" customWidth="1"/>
    <col min="13838" max="13843" width="5.125" style="12" customWidth="1"/>
    <col min="13844" max="13844" width="5.5" style="12" customWidth="1"/>
    <col min="13845" max="14080" width="8" style="12"/>
    <col min="14081" max="14081" width="18.75" style="12" customWidth="1"/>
    <col min="14082" max="14082" width="6.375" style="12" customWidth="1"/>
    <col min="14083" max="14083" width="1.375" style="12" customWidth="1"/>
    <col min="14084" max="14085" width="5.375" style="12" customWidth="1"/>
    <col min="14086" max="14086" width="5.25" style="12" customWidth="1"/>
    <col min="14087" max="14087" width="5.375" style="12" customWidth="1"/>
    <col min="14088" max="14088" width="5" style="12" customWidth="1"/>
    <col min="14089" max="14089" width="5.25" style="12" customWidth="1"/>
    <col min="14090" max="14090" width="5.625" style="12" customWidth="1"/>
    <col min="14091" max="14091" width="5.25" style="12" customWidth="1"/>
    <col min="14092" max="14092" width="5.375" style="12" customWidth="1"/>
    <col min="14093" max="14093" width="0.875" style="12" customWidth="1"/>
    <col min="14094" max="14099" width="5.125" style="12" customWidth="1"/>
    <col min="14100" max="14100" width="5.5" style="12" customWidth="1"/>
    <col min="14101" max="14336" width="8" style="12"/>
    <col min="14337" max="14337" width="18.75" style="12" customWidth="1"/>
    <col min="14338" max="14338" width="6.375" style="12" customWidth="1"/>
    <col min="14339" max="14339" width="1.375" style="12" customWidth="1"/>
    <col min="14340" max="14341" width="5.375" style="12" customWidth="1"/>
    <col min="14342" max="14342" width="5.25" style="12" customWidth="1"/>
    <col min="14343" max="14343" width="5.375" style="12" customWidth="1"/>
    <col min="14344" max="14344" width="5" style="12" customWidth="1"/>
    <col min="14345" max="14345" width="5.25" style="12" customWidth="1"/>
    <col min="14346" max="14346" width="5.625" style="12" customWidth="1"/>
    <col min="14347" max="14347" width="5.25" style="12" customWidth="1"/>
    <col min="14348" max="14348" width="5.375" style="12" customWidth="1"/>
    <col min="14349" max="14349" width="0.875" style="12" customWidth="1"/>
    <col min="14350" max="14355" width="5.125" style="12" customWidth="1"/>
    <col min="14356" max="14356" width="5.5" style="12" customWidth="1"/>
    <col min="14357" max="14592" width="8" style="12"/>
    <col min="14593" max="14593" width="18.75" style="12" customWidth="1"/>
    <col min="14594" max="14594" width="6.375" style="12" customWidth="1"/>
    <col min="14595" max="14595" width="1.375" style="12" customWidth="1"/>
    <col min="14596" max="14597" width="5.375" style="12" customWidth="1"/>
    <col min="14598" max="14598" width="5.25" style="12" customWidth="1"/>
    <col min="14599" max="14599" width="5.375" style="12" customWidth="1"/>
    <col min="14600" max="14600" width="5" style="12" customWidth="1"/>
    <col min="14601" max="14601" width="5.25" style="12" customWidth="1"/>
    <col min="14602" max="14602" width="5.625" style="12" customWidth="1"/>
    <col min="14603" max="14603" width="5.25" style="12" customWidth="1"/>
    <col min="14604" max="14604" width="5.375" style="12" customWidth="1"/>
    <col min="14605" max="14605" width="0.875" style="12" customWidth="1"/>
    <col min="14606" max="14611" width="5.125" style="12" customWidth="1"/>
    <col min="14612" max="14612" width="5.5" style="12" customWidth="1"/>
    <col min="14613" max="14848" width="8" style="12"/>
    <col min="14849" max="14849" width="18.75" style="12" customWidth="1"/>
    <col min="14850" max="14850" width="6.375" style="12" customWidth="1"/>
    <col min="14851" max="14851" width="1.375" style="12" customWidth="1"/>
    <col min="14852" max="14853" width="5.375" style="12" customWidth="1"/>
    <col min="14854" max="14854" width="5.25" style="12" customWidth="1"/>
    <col min="14855" max="14855" width="5.375" style="12" customWidth="1"/>
    <col min="14856" max="14856" width="5" style="12" customWidth="1"/>
    <col min="14857" max="14857" width="5.25" style="12" customWidth="1"/>
    <col min="14858" max="14858" width="5.625" style="12" customWidth="1"/>
    <col min="14859" max="14859" width="5.25" style="12" customWidth="1"/>
    <col min="14860" max="14860" width="5.375" style="12" customWidth="1"/>
    <col min="14861" max="14861" width="0.875" style="12" customWidth="1"/>
    <col min="14862" max="14867" width="5.125" style="12" customWidth="1"/>
    <col min="14868" max="14868" width="5.5" style="12" customWidth="1"/>
    <col min="14869" max="15104" width="8" style="12"/>
    <col min="15105" max="15105" width="18.75" style="12" customWidth="1"/>
    <col min="15106" max="15106" width="6.375" style="12" customWidth="1"/>
    <col min="15107" max="15107" width="1.375" style="12" customWidth="1"/>
    <col min="15108" max="15109" width="5.375" style="12" customWidth="1"/>
    <col min="15110" max="15110" width="5.25" style="12" customWidth="1"/>
    <col min="15111" max="15111" width="5.375" style="12" customWidth="1"/>
    <col min="15112" max="15112" width="5" style="12" customWidth="1"/>
    <col min="15113" max="15113" width="5.25" style="12" customWidth="1"/>
    <col min="15114" max="15114" width="5.625" style="12" customWidth="1"/>
    <col min="15115" max="15115" width="5.25" style="12" customWidth="1"/>
    <col min="15116" max="15116" width="5.375" style="12" customWidth="1"/>
    <col min="15117" max="15117" width="0.875" style="12" customWidth="1"/>
    <col min="15118" max="15123" width="5.125" style="12" customWidth="1"/>
    <col min="15124" max="15124" width="5.5" style="12" customWidth="1"/>
    <col min="15125" max="15360" width="8" style="12"/>
    <col min="15361" max="15361" width="18.75" style="12" customWidth="1"/>
    <col min="15362" max="15362" width="6.375" style="12" customWidth="1"/>
    <col min="15363" max="15363" width="1.375" style="12" customWidth="1"/>
    <col min="15364" max="15365" width="5.375" style="12" customWidth="1"/>
    <col min="15366" max="15366" width="5.25" style="12" customWidth="1"/>
    <col min="15367" max="15367" width="5.375" style="12" customWidth="1"/>
    <col min="15368" max="15368" width="5" style="12" customWidth="1"/>
    <col min="15369" max="15369" width="5.25" style="12" customWidth="1"/>
    <col min="15370" max="15370" width="5.625" style="12" customWidth="1"/>
    <col min="15371" max="15371" width="5.25" style="12" customWidth="1"/>
    <col min="15372" max="15372" width="5.375" style="12" customWidth="1"/>
    <col min="15373" max="15373" width="0.875" style="12" customWidth="1"/>
    <col min="15374" max="15379" width="5.125" style="12" customWidth="1"/>
    <col min="15380" max="15380" width="5.5" style="12" customWidth="1"/>
    <col min="15381" max="15616" width="8" style="12"/>
    <col min="15617" max="15617" width="18.75" style="12" customWidth="1"/>
    <col min="15618" max="15618" width="6.375" style="12" customWidth="1"/>
    <col min="15619" max="15619" width="1.375" style="12" customWidth="1"/>
    <col min="15620" max="15621" width="5.375" style="12" customWidth="1"/>
    <col min="15622" max="15622" width="5.25" style="12" customWidth="1"/>
    <col min="15623" max="15623" width="5.375" style="12" customWidth="1"/>
    <col min="15624" max="15624" width="5" style="12" customWidth="1"/>
    <col min="15625" max="15625" width="5.25" style="12" customWidth="1"/>
    <col min="15626" max="15626" width="5.625" style="12" customWidth="1"/>
    <col min="15627" max="15627" width="5.25" style="12" customWidth="1"/>
    <col min="15628" max="15628" width="5.375" style="12" customWidth="1"/>
    <col min="15629" max="15629" width="0.875" style="12" customWidth="1"/>
    <col min="15630" max="15635" width="5.125" style="12" customWidth="1"/>
    <col min="15636" max="15636" width="5.5" style="12" customWidth="1"/>
    <col min="15637" max="15872" width="8" style="12"/>
    <col min="15873" max="15873" width="18.75" style="12" customWidth="1"/>
    <col min="15874" max="15874" width="6.375" style="12" customWidth="1"/>
    <col min="15875" max="15875" width="1.375" style="12" customWidth="1"/>
    <col min="15876" max="15877" width="5.375" style="12" customWidth="1"/>
    <col min="15878" max="15878" width="5.25" style="12" customWidth="1"/>
    <col min="15879" max="15879" width="5.375" style="12" customWidth="1"/>
    <col min="15880" max="15880" width="5" style="12" customWidth="1"/>
    <col min="15881" max="15881" width="5.25" style="12" customWidth="1"/>
    <col min="15882" max="15882" width="5.625" style="12" customWidth="1"/>
    <col min="15883" max="15883" width="5.25" style="12" customWidth="1"/>
    <col min="15884" max="15884" width="5.375" style="12" customWidth="1"/>
    <col min="15885" max="15885" width="0.875" style="12" customWidth="1"/>
    <col min="15886" max="15891" width="5.125" style="12" customWidth="1"/>
    <col min="15892" max="15892" width="5.5" style="12" customWidth="1"/>
    <col min="15893" max="16128" width="8" style="12"/>
    <col min="16129" max="16129" width="18.75" style="12" customWidth="1"/>
    <col min="16130" max="16130" width="6.375" style="12" customWidth="1"/>
    <col min="16131" max="16131" width="1.375" style="12" customWidth="1"/>
    <col min="16132" max="16133" width="5.375" style="12" customWidth="1"/>
    <col min="16134" max="16134" width="5.25" style="12" customWidth="1"/>
    <col min="16135" max="16135" width="5.375" style="12" customWidth="1"/>
    <col min="16136" max="16136" width="5" style="12" customWidth="1"/>
    <col min="16137" max="16137" width="5.25" style="12" customWidth="1"/>
    <col min="16138" max="16138" width="5.625" style="12" customWidth="1"/>
    <col min="16139" max="16139" width="5.25" style="12" customWidth="1"/>
    <col min="16140" max="16140" width="5.375" style="12" customWidth="1"/>
    <col min="16141" max="16141" width="0.875" style="12" customWidth="1"/>
    <col min="16142" max="16147" width="5.125" style="12" customWidth="1"/>
    <col min="16148" max="16148" width="5.5" style="12" customWidth="1"/>
    <col min="16149" max="16384" width="8" style="12"/>
  </cols>
  <sheetData>
    <row r="1" spans="1:20" ht="27.75" customHeight="1" x14ac:dyDescent="0.2">
      <c r="D1" s="13"/>
      <c r="E1" s="14" t="s">
        <v>44</v>
      </c>
      <c r="F1" s="14" t="s">
        <v>45</v>
      </c>
      <c r="G1" s="14" t="s">
        <v>46</v>
      </c>
      <c r="H1" s="14" t="s">
        <v>47</v>
      </c>
      <c r="I1" s="14" t="s">
        <v>48</v>
      </c>
      <c r="J1" s="14" t="s">
        <v>49</v>
      </c>
      <c r="K1" s="14" t="s">
        <v>50</v>
      </c>
    </row>
    <row r="2" spans="1:20" x14ac:dyDescent="0.2">
      <c r="A2" s="17" t="s">
        <v>51</v>
      </c>
      <c r="B2" s="15">
        <v>65</v>
      </c>
      <c r="D2" s="15">
        <v>0</v>
      </c>
      <c r="E2" s="15"/>
      <c r="G2" s="15"/>
      <c r="H2" s="15"/>
      <c r="I2" s="15">
        <v>90</v>
      </c>
      <c r="J2" s="15"/>
      <c r="K2" s="15"/>
      <c r="M2" s="16"/>
      <c r="N2" s="16"/>
      <c r="O2" s="16"/>
      <c r="P2" s="16"/>
      <c r="Q2" s="16"/>
      <c r="R2" s="16"/>
      <c r="S2" s="16"/>
      <c r="T2" s="16"/>
    </row>
    <row r="3" spans="1:20" x14ac:dyDescent="0.2">
      <c r="A3" s="17" t="s">
        <v>52</v>
      </c>
      <c r="B3" s="15">
        <v>95</v>
      </c>
      <c r="D3" s="15">
        <v>1</v>
      </c>
      <c r="E3" s="15">
        <f ca="1">$B$2+ROUND(RAND()*($B$3-$B$2),0)</f>
        <v>74</v>
      </c>
      <c r="F3" s="15">
        <f>I2+J2*5</f>
        <v>90</v>
      </c>
      <c r="G3" s="15">
        <f>K2</f>
        <v>0</v>
      </c>
      <c r="H3" s="15">
        <f ca="1">E3-G3</f>
        <v>74</v>
      </c>
      <c r="I3" s="15">
        <f ca="1">IF(F3&gt;=E3,F3-E3,0)</f>
        <v>16</v>
      </c>
      <c r="J3" s="15">
        <f ca="1">(ROUND(($B$8-I3)/5,0)*5)/5</f>
        <v>15</v>
      </c>
      <c r="K3" s="15">
        <f ca="1">IF(E3-F3&gt;0,E3-F3,0)</f>
        <v>0</v>
      </c>
    </row>
    <row r="4" spans="1:20" ht="15" x14ac:dyDescent="0.25">
      <c r="A4" s="17" t="s">
        <v>53</v>
      </c>
      <c r="B4" s="15">
        <v>5</v>
      </c>
      <c r="D4" s="15">
        <v>2</v>
      </c>
      <c r="E4" s="15">
        <f t="shared" ref="E4:E9" ca="1" si="0">$B$2+ROUND(RAND()*($B$3-$B$2),0)</f>
        <v>76</v>
      </c>
      <c r="F4" s="15">
        <f t="shared" ref="F4:F9" ca="1" si="1">I3+J3*5</f>
        <v>91</v>
      </c>
      <c r="G4" s="15">
        <f ca="1">I3</f>
        <v>16</v>
      </c>
      <c r="H4" s="15">
        <f t="shared" ref="H4:H9" ca="1" si="2">E4-G4</f>
        <v>60</v>
      </c>
      <c r="I4" s="15">
        <f t="shared" ref="I4:I9" ca="1" si="3">IF(F4&gt;=E4,F4-E4,0)</f>
        <v>15</v>
      </c>
      <c r="J4" s="15">
        <f t="shared" ref="J4:J9" ca="1" si="4">(ROUND(($B$8-I4)/5,0)*5)/5</f>
        <v>15</v>
      </c>
      <c r="K4" s="15">
        <f t="shared" ref="K4:K9" ca="1" si="5">IF(E4-F4&gt;0,E4-F4,0)</f>
        <v>0</v>
      </c>
    </row>
    <row r="5" spans="1:20" x14ac:dyDescent="0.2">
      <c r="A5" s="17" t="s">
        <v>54</v>
      </c>
      <c r="B5" s="15">
        <v>80</v>
      </c>
      <c r="D5" s="15">
        <v>3</v>
      </c>
      <c r="E5" s="15">
        <f t="shared" ca="1" si="0"/>
        <v>92</v>
      </c>
      <c r="F5" s="15">
        <f t="shared" ca="1" si="1"/>
        <v>90</v>
      </c>
      <c r="G5" s="15">
        <f t="shared" ref="G5:G9" ca="1" si="6">I4</f>
        <v>15</v>
      </c>
      <c r="H5" s="15">
        <f t="shared" ca="1" si="2"/>
        <v>77</v>
      </c>
      <c r="I5" s="15">
        <f t="shared" ca="1" si="3"/>
        <v>0</v>
      </c>
      <c r="J5" s="15">
        <f t="shared" ca="1" si="4"/>
        <v>18</v>
      </c>
      <c r="K5" s="15">
        <f t="shared" ca="1" si="5"/>
        <v>2</v>
      </c>
    </row>
    <row r="6" spans="1:20" x14ac:dyDescent="0.2">
      <c r="A6" s="17" t="s">
        <v>55</v>
      </c>
      <c r="B6" s="15">
        <v>30</v>
      </c>
      <c r="D6" s="15">
        <v>4</v>
      </c>
      <c r="E6" s="15">
        <f t="shared" ca="1" si="0"/>
        <v>80</v>
      </c>
      <c r="F6" s="15">
        <f t="shared" ca="1" si="1"/>
        <v>90</v>
      </c>
      <c r="G6" s="15">
        <f t="shared" ca="1" si="6"/>
        <v>0</v>
      </c>
      <c r="H6" s="15">
        <f t="shared" ca="1" si="2"/>
        <v>80</v>
      </c>
      <c r="I6" s="15">
        <f t="shared" ca="1" si="3"/>
        <v>10</v>
      </c>
      <c r="J6" s="15">
        <f t="shared" ca="1" si="4"/>
        <v>16</v>
      </c>
      <c r="K6" s="15">
        <f t="shared" ca="1" si="5"/>
        <v>0</v>
      </c>
    </row>
    <row r="7" spans="1:20" x14ac:dyDescent="0.2">
      <c r="A7" s="17" t="s">
        <v>56</v>
      </c>
      <c r="B7" s="15">
        <v>15</v>
      </c>
      <c r="D7" s="15">
        <v>5</v>
      </c>
      <c r="E7" s="15">
        <f t="shared" ca="1" si="0"/>
        <v>78</v>
      </c>
      <c r="F7" s="15">
        <f t="shared" ca="1" si="1"/>
        <v>90</v>
      </c>
      <c r="G7" s="15">
        <f t="shared" ca="1" si="6"/>
        <v>10</v>
      </c>
      <c r="H7" s="15">
        <f t="shared" ca="1" si="2"/>
        <v>68</v>
      </c>
      <c r="I7" s="15">
        <f t="shared" ca="1" si="3"/>
        <v>12</v>
      </c>
      <c r="J7" s="15">
        <f t="shared" ca="1" si="4"/>
        <v>16</v>
      </c>
      <c r="K7" s="15">
        <f t="shared" ca="1" si="5"/>
        <v>0</v>
      </c>
    </row>
    <row r="8" spans="1:20" x14ac:dyDescent="0.2">
      <c r="A8" s="17" t="s">
        <v>57</v>
      </c>
      <c r="B8" s="15">
        <v>90</v>
      </c>
      <c r="D8" s="15">
        <v>6</v>
      </c>
      <c r="E8" s="15">
        <f t="shared" ca="1" si="0"/>
        <v>68</v>
      </c>
      <c r="F8" s="15">
        <f t="shared" ca="1" si="1"/>
        <v>92</v>
      </c>
      <c r="G8" s="15">
        <f t="shared" ca="1" si="6"/>
        <v>12</v>
      </c>
      <c r="H8" s="15">
        <f t="shared" ca="1" si="2"/>
        <v>56</v>
      </c>
      <c r="I8" s="15">
        <f t="shared" ca="1" si="3"/>
        <v>24</v>
      </c>
      <c r="J8" s="15">
        <f t="shared" ca="1" si="4"/>
        <v>13</v>
      </c>
      <c r="K8" s="15">
        <f t="shared" ca="1" si="5"/>
        <v>0</v>
      </c>
    </row>
    <row r="9" spans="1:20" x14ac:dyDescent="0.2">
      <c r="A9" s="18"/>
      <c r="B9" s="18"/>
      <c r="D9" s="15">
        <v>7</v>
      </c>
      <c r="E9" s="15">
        <f t="shared" ca="1" si="0"/>
        <v>80</v>
      </c>
      <c r="F9" s="15">
        <f t="shared" ca="1" si="1"/>
        <v>89</v>
      </c>
      <c r="G9" s="15">
        <f t="shared" ca="1" si="6"/>
        <v>24</v>
      </c>
      <c r="H9" s="15">
        <f t="shared" ca="1" si="2"/>
        <v>56</v>
      </c>
      <c r="I9" s="15">
        <f t="shared" ca="1" si="3"/>
        <v>9</v>
      </c>
      <c r="J9" s="15">
        <f t="shared" ca="1" si="4"/>
        <v>16</v>
      </c>
      <c r="K9" s="15">
        <f t="shared" ca="1" si="5"/>
        <v>0</v>
      </c>
    </row>
    <row r="10" spans="1:20" x14ac:dyDescent="0.2">
      <c r="A10" s="19" t="s">
        <v>59</v>
      </c>
      <c r="B10" s="18"/>
      <c r="D10" s="86" t="s">
        <v>58</v>
      </c>
    </row>
    <row r="11" spans="1:20" ht="15" x14ac:dyDescent="0.25">
      <c r="A11" s="17" t="s">
        <v>60</v>
      </c>
      <c r="B11" s="15">
        <f ca="1">SUM(J3:J9)</f>
        <v>109</v>
      </c>
      <c r="D11" s="87"/>
      <c r="E11" s="15">
        <f>AVERAGE(E13:E112)</f>
        <v>11291.4</v>
      </c>
      <c r="F11" s="15">
        <f t="shared" ref="F11:L11" si="7">AVERAGE(F13:F112)</f>
        <v>10118.65</v>
      </c>
      <c r="G11" s="15">
        <f t="shared" si="7"/>
        <v>8903.7000000000007</v>
      </c>
      <c r="H11" s="15">
        <f t="shared" si="7"/>
        <v>7955.25</v>
      </c>
      <c r="I11" s="15">
        <f t="shared" si="7"/>
        <v>6894.75</v>
      </c>
      <c r="J11" s="15">
        <f t="shared" si="7"/>
        <v>6018.4</v>
      </c>
      <c r="K11" s="15">
        <f t="shared" si="7"/>
        <v>5032.5</v>
      </c>
      <c r="L11" s="15">
        <f t="shared" si="7"/>
        <v>4252.25</v>
      </c>
    </row>
    <row r="12" spans="1:20" ht="15" x14ac:dyDescent="0.25">
      <c r="A12" s="17" t="s">
        <v>61</v>
      </c>
      <c r="B12" s="15">
        <f ca="1">SUM(G3:G9)+SUM(H3:H9)</f>
        <v>548</v>
      </c>
      <c r="D12" s="48">
        <f ca="1">B111</f>
        <v>6565</v>
      </c>
      <c r="E12" s="15">
        <v>50</v>
      </c>
      <c r="F12" s="15">
        <v>60</v>
      </c>
      <c r="G12" s="15">
        <v>70</v>
      </c>
      <c r="H12" s="15">
        <v>80</v>
      </c>
      <c r="I12" s="15">
        <v>90</v>
      </c>
      <c r="J12" s="15">
        <v>100</v>
      </c>
      <c r="K12" s="15">
        <v>110</v>
      </c>
      <c r="L12" s="15">
        <v>120</v>
      </c>
    </row>
    <row r="13" spans="1:20" ht="15" x14ac:dyDescent="0.25">
      <c r="A13" s="17" t="s">
        <v>62</v>
      </c>
      <c r="B13" s="15">
        <f ca="1">SUM(G3:G9)</f>
        <v>77</v>
      </c>
      <c r="D13" s="21">
        <v>1</v>
      </c>
      <c r="E13" s="20">
        <f t="dataTable" ref="E13:L112" dt2D="1" dtr="1" r1="B8" r2="D113" ca="1"/>
        <v>12100</v>
      </c>
      <c r="F13" s="20">
        <v>10550</v>
      </c>
      <c r="G13" s="20">
        <v>9200</v>
      </c>
      <c r="H13" s="20">
        <v>8440</v>
      </c>
      <c r="I13" s="20">
        <v>5995</v>
      </c>
      <c r="J13" s="20">
        <v>5730</v>
      </c>
      <c r="K13" s="20">
        <v>3285</v>
      </c>
      <c r="L13" s="20">
        <v>3740</v>
      </c>
    </row>
    <row r="14" spans="1:20" ht="15" x14ac:dyDescent="0.25">
      <c r="A14" s="17" t="s">
        <v>63</v>
      </c>
      <c r="B14" s="15">
        <f ca="1">SUM(H3:H9)</f>
        <v>471</v>
      </c>
      <c r="D14" s="21">
        <v>2</v>
      </c>
      <c r="E14" s="21">
        <v>11520</v>
      </c>
      <c r="F14" s="21">
        <v>9320</v>
      </c>
      <c r="G14" s="21">
        <v>8780</v>
      </c>
      <c r="H14" s="21">
        <v>7555</v>
      </c>
      <c r="I14" s="21">
        <v>6385</v>
      </c>
      <c r="J14" s="21">
        <v>6065</v>
      </c>
      <c r="K14" s="21">
        <v>4950</v>
      </c>
      <c r="L14" s="21">
        <v>5090</v>
      </c>
    </row>
    <row r="15" spans="1:20" ht="15" x14ac:dyDescent="0.25">
      <c r="A15" s="17" t="s">
        <v>64</v>
      </c>
      <c r="B15" s="15">
        <f ca="1">B11*B5</f>
        <v>8720</v>
      </c>
      <c r="D15" s="21">
        <v>3</v>
      </c>
      <c r="E15" s="21">
        <v>10835</v>
      </c>
      <c r="F15" s="21">
        <v>9420</v>
      </c>
      <c r="G15" s="21">
        <v>8785</v>
      </c>
      <c r="H15" s="21">
        <v>8640</v>
      </c>
      <c r="I15" s="21">
        <v>6695</v>
      </c>
      <c r="J15" s="21">
        <v>6200</v>
      </c>
      <c r="K15" s="21">
        <v>4460</v>
      </c>
      <c r="L15" s="21">
        <v>5595</v>
      </c>
    </row>
    <row r="16" spans="1:20" ht="15" x14ac:dyDescent="0.25">
      <c r="A16" s="17" t="s">
        <v>65</v>
      </c>
      <c r="B16" s="15">
        <f ca="1">B13*B7+B14*B6</f>
        <v>15285</v>
      </c>
      <c r="D16" s="21">
        <v>4</v>
      </c>
      <c r="E16" s="21">
        <v>10540</v>
      </c>
      <c r="F16" s="21">
        <v>9780</v>
      </c>
      <c r="G16" s="21">
        <v>8505</v>
      </c>
      <c r="H16" s="21">
        <v>7420</v>
      </c>
      <c r="I16" s="21">
        <v>6540</v>
      </c>
      <c r="J16" s="21">
        <v>6110</v>
      </c>
      <c r="K16" s="21">
        <v>5370</v>
      </c>
      <c r="L16" s="21">
        <v>4010</v>
      </c>
    </row>
    <row r="17" spans="1:12" ht="15" hidden="1" x14ac:dyDescent="0.25">
      <c r="A17" s="17" t="s">
        <v>66</v>
      </c>
      <c r="B17" s="15"/>
      <c r="D17" s="21">
        <v>5</v>
      </c>
      <c r="E17" s="21">
        <v>11235</v>
      </c>
      <c r="F17" s="21">
        <v>10530</v>
      </c>
      <c r="G17" s="21">
        <v>9060</v>
      </c>
      <c r="H17" s="21">
        <v>8525</v>
      </c>
      <c r="I17" s="21">
        <v>6585</v>
      </c>
      <c r="J17" s="21">
        <v>6055</v>
      </c>
      <c r="K17" s="21">
        <v>6340</v>
      </c>
      <c r="L17" s="21">
        <v>5500</v>
      </c>
    </row>
    <row r="18" spans="1:12" hidden="1" x14ac:dyDescent="0.2">
      <c r="D18" s="21">
        <v>6</v>
      </c>
      <c r="E18" s="21">
        <v>10205</v>
      </c>
      <c r="F18" s="21">
        <v>9225</v>
      </c>
      <c r="G18" s="21">
        <v>8995</v>
      </c>
      <c r="H18" s="21">
        <v>6915</v>
      </c>
      <c r="I18" s="21">
        <v>6375</v>
      </c>
      <c r="J18" s="21">
        <v>5700</v>
      </c>
      <c r="K18" s="21">
        <v>5625</v>
      </c>
      <c r="L18" s="21">
        <v>4690</v>
      </c>
    </row>
    <row r="19" spans="1:12" hidden="1" x14ac:dyDescent="0.2">
      <c r="D19" s="21">
        <v>7</v>
      </c>
      <c r="E19" s="21">
        <v>11665</v>
      </c>
      <c r="F19" s="21">
        <v>10830</v>
      </c>
      <c r="G19" s="21">
        <v>8540</v>
      </c>
      <c r="H19" s="21">
        <v>7340</v>
      </c>
      <c r="I19" s="21">
        <v>7665</v>
      </c>
      <c r="J19" s="21">
        <v>4995</v>
      </c>
      <c r="K19" s="21">
        <v>4630</v>
      </c>
      <c r="L19" s="21">
        <v>4215</v>
      </c>
    </row>
    <row r="20" spans="1:12" hidden="1" x14ac:dyDescent="0.2">
      <c r="D20" s="21">
        <v>8</v>
      </c>
      <c r="E20" s="21">
        <v>11560</v>
      </c>
      <c r="F20" s="21">
        <v>9990</v>
      </c>
      <c r="G20" s="21">
        <v>8255</v>
      </c>
      <c r="H20" s="21">
        <v>8060</v>
      </c>
      <c r="I20" s="21">
        <v>7290</v>
      </c>
      <c r="J20" s="21">
        <v>5980</v>
      </c>
      <c r="K20" s="21">
        <v>4570</v>
      </c>
      <c r="L20" s="21">
        <v>4520</v>
      </c>
    </row>
    <row r="21" spans="1:12" hidden="1" x14ac:dyDescent="0.2">
      <c r="D21" s="21">
        <v>9</v>
      </c>
      <c r="E21" s="21">
        <v>12035</v>
      </c>
      <c r="F21" s="21">
        <v>9650</v>
      </c>
      <c r="G21" s="21">
        <v>7720</v>
      </c>
      <c r="H21" s="21">
        <v>8795</v>
      </c>
      <c r="I21" s="21">
        <v>6375</v>
      </c>
      <c r="J21" s="21">
        <v>5355</v>
      </c>
      <c r="K21" s="21">
        <v>4705</v>
      </c>
      <c r="L21" s="21">
        <v>3655</v>
      </c>
    </row>
    <row r="22" spans="1:12" hidden="1" x14ac:dyDescent="0.2">
      <c r="D22" s="21">
        <v>10</v>
      </c>
      <c r="E22" s="21">
        <v>11745</v>
      </c>
      <c r="F22" s="21">
        <v>10980</v>
      </c>
      <c r="G22" s="21">
        <v>9740</v>
      </c>
      <c r="H22" s="21">
        <v>8000</v>
      </c>
      <c r="I22" s="21">
        <v>7025</v>
      </c>
      <c r="J22" s="21">
        <v>5405</v>
      </c>
      <c r="K22" s="21">
        <v>5750</v>
      </c>
      <c r="L22" s="21">
        <v>4220</v>
      </c>
    </row>
    <row r="23" spans="1:12" hidden="1" x14ac:dyDescent="0.2">
      <c r="D23" s="21">
        <v>11</v>
      </c>
      <c r="E23" s="21">
        <v>11755</v>
      </c>
      <c r="F23" s="21">
        <v>10365</v>
      </c>
      <c r="G23" s="21">
        <v>8605</v>
      </c>
      <c r="H23" s="21">
        <v>8525</v>
      </c>
      <c r="I23" s="21">
        <v>6730</v>
      </c>
      <c r="J23" s="21">
        <v>6395</v>
      </c>
      <c r="K23" s="21">
        <v>5180</v>
      </c>
      <c r="L23" s="21">
        <v>4245</v>
      </c>
    </row>
    <row r="24" spans="1:12" hidden="1" x14ac:dyDescent="0.2">
      <c r="D24" s="21">
        <v>12</v>
      </c>
      <c r="E24" s="21">
        <v>12785</v>
      </c>
      <c r="F24" s="21">
        <v>9990</v>
      </c>
      <c r="G24" s="21">
        <v>8310</v>
      </c>
      <c r="H24" s="21">
        <v>7545</v>
      </c>
      <c r="I24" s="21">
        <v>5605</v>
      </c>
      <c r="J24" s="21">
        <v>5760</v>
      </c>
      <c r="K24" s="21">
        <v>5095</v>
      </c>
      <c r="L24" s="21">
        <v>4860</v>
      </c>
    </row>
    <row r="25" spans="1:12" hidden="1" x14ac:dyDescent="0.2">
      <c r="D25" s="21">
        <v>13</v>
      </c>
      <c r="E25" s="21">
        <v>11425</v>
      </c>
      <c r="F25" s="21">
        <v>9800</v>
      </c>
      <c r="G25" s="21">
        <v>8820</v>
      </c>
      <c r="H25" s="21">
        <v>9010</v>
      </c>
      <c r="I25" s="21">
        <v>7415</v>
      </c>
      <c r="J25" s="21">
        <v>6090</v>
      </c>
      <c r="K25" s="21">
        <v>4785</v>
      </c>
      <c r="L25" s="21">
        <v>4050</v>
      </c>
    </row>
    <row r="26" spans="1:12" hidden="1" x14ac:dyDescent="0.2">
      <c r="D26" s="21">
        <v>14</v>
      </c>
      <c r="E26" s="21">
        <v>11000</v>
      </c>
      <c r="F26" s="21">
        <v>10260</v>
      </c>
      <c r="G26" s="21">
        <v>7910</v>
      </c>
      <c r="H26" s="21">
        <v>9135</v>
      </c>
      <c r="I26" s="21">
        <v>7375</v>
      </c>
      <c r="J26" s="21">
        <v>6685</v>
      </c>
      <c r="K26" s="21">
        <v>4585</v>
      </c>
      <c r="L26" s="21">
        <v>4730</v>
      </c>
    </row>
    <row r="27" spans="1:12" hidden="1" x14ac:dyDescent="0.2">
      <c r="D27" s="21">
        <v>15</v>
      </c>
      <c r="E27" s="21">
        <v>10810</v>
      </c>
      <c r="F27" s="21">
        <v>10050</v>
      </c>
      <c r="G27" s="21">
        <v>9510</v>
      </c>
      <c r="H27" s="21">
        <v>7640</v>
      </c>
      <c r="I27" s="21">
        <v>7785</v>
      </c>
      <c r="J27" s="21">
        <v>5065</v>
      </c>
      <c r="K27" s="21">
        <v>4880</v>
      </c>
      <c r="L27" s="21">
        <v>5060</v>
      </c>
    </row>
    <row r="28" spans="1:12" hidden="1" x14ac:dyDescent="0.2">
      <c r="D28" s="21">
        <v>16</v>
      </c>
      <c r="E28" s="21">
        <v>11300</v>
      </c>
      <c r="F28" s="21">
        <v>9155</v>
      </c>
      <c r="G28" s="21">
        <v>8610</v>
      </c>
      <c r="H28" s="21">
        <v>7930</v>
      </c>
      <c r="I28" s="21">
        <v>7945</v>
      </c>
      <c r="J28" s="21">
        <v>4815</v>
      </c>
      <c r="K28" s="21">
        <v>5225</v>
      </c>
      <c r="L28" s="21">
        <v>4700</v>
      </c>
    </row>
    <row r="29" spans="1:12" hidden="1" x14ac:dyDescent="0.2">
      <c r="D29" s="21">
        <v>17</v>
      </c>
      <c r="E29" s="21">
        <v>9715</v>
      </c>
      <c r="F29" s="21">
        <v>10010</v>
      </c>
      <c r="G29" s="21">
        <v>9120</v>
      </c>
      <c r="H29" s="21">
        <v>8215</v>
      </c>
      <c r="I29" s="21">
        <v>7040</v>
      </c>
      <c r="J29" s="21">
        <v>6705</v>
      </c>
      <c r="K29" s="21">
        <v>4760</v>
      </c>
      <c r="L29" s="21">
        <v>5185</v>
      </c>
    </row>
    <row r="30" spans="1:12" hidden="1" x14ac:dyDescent="0.2">
      <c r="D30" s="21">
        <v>18</v>
      </c>
      <c r="E30" s="21">
        <v>11830</v>
      </c>
      <c r="F30" s="21">
        <v>8885</v>
      </c>
      <c r="G30" s="21">
        <v>9320</v>
      </c>
      <c r="H30" s="21">
        <v>7630</v>
      </c>
      <c r="I30" s="21">
        <v>5800</v>
      </c>
      <c r="J30" s="21">
        <v>5450</v>
      </c>
      <c r="K30" s="21">
        <v>5035</v>
      </c>
      <c r="L30" s="21">
        <v>5225</v>
      </c>
    </row>
    <row r="31" spans="1:12" hidden="1" x14ac:dyDescent="0.2">
      <c r="D31" s="21">
        <v>19</v>
      </c>
      <c r="E31" s="21">
        <v>11200</v>
      </c>
      <c r="F31" s="21">
        <v>9760</v>
      </c>
      <c r="G31" s="21">
        <v>9715</v>
      </c>
      <c r="H31" s="21">
        <v>8080</v>
      </c>
      <c r="I31" s="21">
        <v>7175</v>
      </c>
      <c r="J31" s="21">
        <v>6280</v>
      </c>
      <c r="K31" s="21">
        <v>4745</v>
      </c>
      <c r="L31" s="21">
        <v>4515</v>
      </c>
    </row>
    <row r="32" spans="1:12" hidden="1" x14ac:dyDescent="0.2">
      <c r="D32" s="21">
        <v>20</v>
      </c>
      <c r="E32" s="21">
        <v>12040</v>
      </c>
      <c r="F32" s="21">
        <v>9260</v>
      </c>
      <c r="G32" s="21">
        <v>8965</v>
      </c>
      <c r="H32" s="21">
        <v>8840</v>
      </c>
      <c r="I32" s="21">
        <v>6690</v>
      </c>
      <c r="J32" s="21">
        <v>6480</v>
      </c>
      <c r="K32" s="21">
        <v>4235</v>
      </c>
      <c r="L32" s="21">
        <v>4520</v>
      </c>
    </row>
    <row r="33" spans="4:12" hidden="1" x14ac:dyDescent="0.2">
      <c r="D33" s="21">
        <v>21</v>
      </c>
      <c r="E33" s="21">
        <v>10675</v>
      </c>
      <c r="F33" s="21">
        <v>9875</v>
      </c>
      <c r="G33" s="21">
        <v>9040</v>
      </c>
      <c r="H33" s="21">
        <v>7875</v>
      </c>
      <c r="I33" s="21">
        <v>6650</v>
      </c>
      <c r="J33" s="21">
        <v>5560</v>
      </c>
      <c r="K33" s="21">
        <v>5685</v>
      </c>
      <c r="L33" s="21">
        <v>3890</v>
      </c>
    </row>
    <row r="34" spans="4:12" hidden="1" x14ac:dyDescent="0.2">
      <c r="D34" s="21">
        <v>22</v>
      </c>
      <c r="E34" s="21">
        <v>12250</v>
      </c>
      <c r="F34" s="21">
        <v>9975</v>
      </c>
      <c r="G34" s="21">
        <v>10030</v>
      </c>
      <c r="H34" s="21">
        <v>8875</v>
      </c>
      <c r="I34" s="21">
        <v>8075</v>
      </c>
      <c r="J34" s="21">
        <v>6180</v>
      </c>
      <c r="K34" s="21">
        <v>4685</v>
      </c>
      <c r="L34" s="21">
        <v>5330</v>
      </c>
    </row>
    <row r="35" spans="4:12" hidden="1" x14ac:dyDescent="0.2">
      <c r="D35" s="21">
        <v>23</v>
      </c>
      <c r="E35" s="21">
        <v>11280</v>
      </c>
      <c r="F35" s="21">
        <v>9495</v>
      </c>
      <c r="G35" s="21">
        <v>9145</v>
      </c>
      <c r="H35" s="21">
        <v>7610</v>
      </c>
      <c r="I35" s="21">
        <v>7665</v>
      </c>
      <c r="J35" s="21">
        <v>5615</v>
      </c>
      <c r="K35" s="21">
        <v>5420</v>
      </c>
      <c r="L35" s="21">
        <v>2980</v>
      </c>
    </row>
    <row r="36" spans="4:12" hidden="1" x14ac:dyDescent="0.2">
      <c r="D36" s="21">
        <v>24</v>
      </c>
      <c r="E36" s="21">
        <v>10255</v>
      </c>
      <c r="F36" s="21">
        <v>10970</v>
      </c>
      <c r="G36" s="21">
        <v>8700</v>
      </c>
      <c r="H36" s="21">
        <v>8375</v>
      </c>
      <c r="I36" s="21">
        <v>7040</v>
      </c>
      <c r="J36" s="21">
        <v>5570</v>
      </c>
      <c r="K36" s="21">
        <v>5110</v>
      </c>
      <c r="L36" s="21">
        <v>3840</v>
      </c>
    </row>
    <row r="37" spans="4:12" hidden="1" x14ac:dyDescent="0.2">
      <c r="D37" s="21">
        <v>25</v>
      </c>
      <c r="E37" s="21">
        <v>11295</v>
      </c>
      <c r="F37" s="21">
        <v>9155</v>
      </c>
      <c r="G37" s="21">
        <v>7690</v>
      </c>
      <c r="H37" s="21">
        <v>7095</v>
      </c>
      <c r="I37" s="21">
        <v>6110</v>
      </c>
      <c r="J37" s="21">
        <v>6675</v>
      </c>
      <c r="K37" s="21">
        <v>4890</v>
      </c>
      <c r="L37" s="21">
        <v>4250</v>
      </c>
    </row>
    <row r="38" spans="4:12" hidden="1" x14ac:dyDescent="0.2">
      <c r="D38" s="21">
        <v>26</v>
      </c>
      <c r="E38" s="21">
        <v>10340</v>
      </c>
      <c r="F38" s="21">
        <v>10500</v>
      </c>
      <c r="G38" s="21">
        <v>7870</v>
      </c>
      <c r="H38" s="21">
        <v>7365</v>
      </c>
      <c r="I38" s="21">
        <v>6740</v>
      </c>
      <c r="J38" s="21">
        <v>5325</v>
      </c>
      <c r="K38" s="21">
        <v>6170</v>
      </c>
      <c r="L38" s="21">
        <v>4140</v>
      </c>
    </row>
    <row r="39" spans="4:12" hidden="1" x14ac:dyDescent="0.2">
      <c r="D39" s="21">
        <v>27</v>
      </c>
      <c r="E39" s="21">
        <v>10805</v>
      </c>
      <c r="F39" s="21">
        <v>9940</v>
      </c>
      <c r="G39" s="21">
        <v>8190</v>
      </c>
      <c r="H39" s="21">
        <v>8405</v>
      </c>
      <c r="I39" s="21">
        <v>7155</v>
      </c>
      <c r="J39" s="21">
        <v>6535</v>
      </c>
      <c r="K39" s="21">
        <v>5375</v>
      </c>
      <c r="L39" s="21">
        <v>5315</v>
      </c>
    </row>
    <row r="40" spans="4:12" hidden="1" x14ac:dyDescent="0.2">
      <c r="D40" s="21">
        <v>28</v>
      </c>
      <c r="E40" s="21">
        <v>10915</v>
      </c>
      <c r="F40" s="21">
        <v>10580</v>
      </c>
      <c r="G40" s="21">
        <v>8120</v>
      </c>
      <c r="H40" s="21">
        <v>8155</v>
      </c>
      <c r="I40" s="21">
        <v>7085</v>
      </c>
      <c r="J40" s="21">
        <v>6130</v>
      </c>
      <c r="K40" s="21">
        <v>5545</v>
      </c>
      <c r="L40" s="21">
        <v>4205</v>
      </c>
    </row>
    <row r="41" spans="4:12" hidden="1" x14ac:dyDescent="0.2">
      <c r="D41" s="21">
        <v>29</v>
      </c>
      <c r="E41" s="21">
        <v>11865</v>
      </c>
      <c r="F41" s="21">
        <v>10730</v>
      </c>
      <c r="G41" s="21">
        <v>8875</v>
      </c>
      <c r="H41" s="21">
        <v>8575</v>
      </c>
      <c r="I41" s="21">
        <v>6455</v>
      </c>
      <c r="J41" s="21">
        <v>6565</v>
      </c>
      <c r="K41" s="21">
        <v>4810</v>
      </c>
      <c r="L41" s="21">
        <v>4110</v>
      </c>
    </row>
    <row r="42" spans="4:12" hidden="1" x14ac:dyDescent="0.2">
      <c r="D42" s="21">
        <v>30</v>
      </c>
      <c r="E42" s="21">
        <v>9740</v>
      </c>
      <c r="F42" s="21">
        <v>9325</v>
      </c>
      <c r="G42" s="21">
        <v>7805</v>
      </c>
      <c r="H42" s="21">
        <v>7200</v>
      </c>
      <c r="I42" s="21">
        <v>6120</v>
      </c>
      <c r="J42" s="21">
        <v>6185</v>
      </c>
      <c r="K42" s="21">
        <v>5140</v>
      </c>
      <c r="L42" s="21">
        <v>4300</v>
      </c>
    </row>
    <row r="43" spans="4:12" hidden="1" x14ac:dyDescent="0.2">
      <c r="D43" s="21">
        <v>31</v>
      </c>
      <c r="E43" s="21">
        <v>12020</v>
      </c>
      <c r="F43" s="21">
        <v>9435</v>
      </c>
      <c r="G43" s="21">
        <v>9230</v>
      </c>
      <c r="H43" s="21">
        <v>8095</v>
      </c>
      <c r="I43" s="21">
        <v>6680</v>
      </c>
      <c r="J43" s="21">
        <v>6665</v>
      </c>
      <c r="K43" s="21">
        <v>4640</v>
      </c>
      <c r="L43" s="21">
        <v>4120</v>
      </c>
    </row>
    <row r="44" spans="4:12" hidden="1" x14ac:dyDescent="0.2">
      <c r="D44" s="21">
        <v>32</v>
      </c>
      <c r="E44" s="21">
        <v>10905</v>
      </c>
      <c r="F44" s="21">
        <v>10060</v>
      </c>
      <c r="G44" s="21">
        <v>8560</v>
      </c>
      <c r="H44" s="21">
        <v>7325</v>
      </c>
      <c r="I44" s="21">
        <v>6815</v>
      </c>
      <c r="J44" s="21">
        <v>5840</v>
      </c>
      <c r="K44" s="21">
        <v>5030</v>
      </c>
      <c r="L44" s="21">
        <v>4225</v>
      </c>
    </row>
    <row r="45" spans="4:12" hidden="1" x14ac:dyDescent="0.2">
      <c r="D45" s="21">
        <v>33</v>
      </c>
      <c r="E45" s="21">
        <v>11750</v>
      </c>
      <c r="F45" s="21">
        <v>10175</v>
      </c>
      <c r="G45" s="21">
        <v>9555</v>
      </c>
      <c r="H45" s="21">
        <v>8795</v>
      </c>
      <c r="I45" s="21">
        <v>7160</v>
      </c>
      <c r="J45" s="21">
        <v>6520</v>
      </c>
      <c r="K45" s="21">
        <v>3915</v>
      </c>
      <c r="L45" s="21">
        <v>2865</v>
      </c>
    </row>
    <row r="46" spans="4:12" hidden="1" x14ac:dyDescent="0.2">
      <c r="D46" s="21">
        <v>34</v>
      </c>
      <c r="E46" s="21">
        <v>11595</v>
      </c>
      <c r="F46" s="21">
        <v>9715</v>
      </c>
      <c r="G46" s="21">
        <v>9650</v>
      </c>
      <c r="H46" s="21">
        <v>9015</v>
      </c>
      <c r="I46" s="21">
        <v>6945</v>
      </c>
      <c r="J46" s="21">
        <v>7065</v>
      </c>
      <c r="K46" s="21">
        <v>5915</v>
      </c>
      <c r="L46" s="21">
        <v>4310</v>
      </c>
    </row>
    <row r="47" spans="4:12" hidden="1" x14ac:dyDescent="0.2">
      <c r="D47" s="21">
        <v>35</v>
      </c>
      <c r="E47" s="21">
        <v>11470</v>
      </c>
      <c r="F47" s="21">
        <v>10130</v>
      </c>
      <c r="G47" s="21">
        <v>10140</v>
      </c>
      <c r="H47" s="21">
        <v>7390</v>
      </c>
      <c r="I47" s="21">
        <v>6225</v>
      </c>
      <c r="J47" s="21">
        <v>6365</v>
      </c>
      <c r="K47" s="21">
        <v>5550</v>
      </c>
      <c r="L47" s="21">
        <v>3235</v>
      </c>
    </row>
    <row r="48" spans="4:12" hidden="1" x14ac:dyDescent="0.2">
      <c r="D48" s="21">
        <v>36</v>
      </c>
      <c r="E48" s="21">
        <v>11565</v>
      </c>
      <c r="F48" s="21">
        <v>9555</v>
      </c>
      <c r="G48" s="21">
        <v>7960</v>
      </c>
      <c r="H48" s="21">
        <v>8535</v>
      </c>
      <c r="I48" s="21">
        <v>7915</v>
      </c>
      <c r="J48" s="21">
        <v>7070</v>
      </c>
      <c r="K48" s="21">
        <v>4810</v>
      </c>
      <c r="L48" s="21">
        <v>4640</v>
      </c>
    </row>
    <row r="49" spans="4:12" hidden="1" x14ac:dyDescent="0.2">
      <c r="D49" s="21">
        <v>37</v>
      </c>
      <c r="E49" s="21">
        <v>10845</v>
      </c>
      <c r="F49" s="21">
        <v>10790</v>
      </c>
      <c r="G49" s="21">
        <v>8715</v>
      </c>
      <c r="H49" s="21">
        <v>8425</v>
      </c>
      <c r="I49" s="21">
        <v>7055</v>
      </c>
      <c r="J49" s="21">
        <v>6490</v>
      </c>
      <c r="K49" s="21">
        <v>5585</v>
      </c>
      <c r="L49" s="21">
        <v>4470</v>
      </c>
    </row>
    <row r="50" spans="4:12" hidden="1" x14ac:dyDescent="0.2">
      <c r="D50" s="21">
        <v>38</v>
      </c>
      <c r="E50" s="21">
        <v>10400</v>
      </c>
      <c r="F50" s="21">
        <v>9520</v>
      </c>
      <c r="G50" s="21">
        <v>8075</v>
      </c>
      <c r="H50" s="21">
        <v>8545</v>
      </c>
      <c r="I50" s="21">
        <v>6805</v>
      </c>
      <c r="J50" s="21">
        <v>6610</v>
      </c>
      <c r="K50" s="21">
        <v>4730</v>
      </c>
      <c r="L50" s="21">
        <v>3675</v>
      </c>
    </row>
    <row r="51" spans="4:12" hidden="1" x14ac:dyDescent="0.2">
      <c r="D51" s="21">
        <v>39</v>
      </c>
      <c r="E51" s="21">
        <v>12620</v>
      </c>
      <c r="F51" s="21">
        <v>10215</v>
      </c>
      <c r="G51" s="21">
        <v>7975</v>
      </c>
      <c r="H51" s="21">
        <v>7845</v>
      </c>
      <c r="I51" s="21">
        <v>7055</v>
      </c>
      <c r="J51" s="21">
        <v>6275</v>
      </c>
      <c r="K51" s="21">
        <v>4955</v>
      </c>
      <c r="L51" s="21">
        <v>4360</v>
      </c>
    </row>
    <row r="52" spans="4:12" hidden="1" x14ac:dyDescent="0.2">
      <c r="D52" s="21">
        <v>40</v>
      </c>
      <c r="E52" s="21">
        <v>11025</v>
      </c>
      <c r="F52" s="21">
        <v>10210</v>
      </c>
      <c r="G52" s="21">
        <v>8815</v>
      </c>
      <c r="H52" s="21">
        <v>8800</v>
      </c>
      <c r="I52" s="21">
        <v>6970</v>
      </c>
      <c r="J52" s="21">
        <v>6250</v>
      </c>
      <c r="K52" s="21">
        <v>5240</v>
      </c>
      <c r="L52" s="21">
        <v>4510</v>
      </c>
    </row>
    <row r="53" spans="4:12" hidden="1" x14ac:dyDescent="0.2">
      <c r="D53" s="21">
        <v>41</v>
      </c>
      <c r="E53" s="21">
        <v>11135</v>
      </c>
      <c r="F53" s="21">
        <v>9090</v>
      </c>
      <c r="G53" s="21">
        <v>9395</v>
      </c>
      <c r="H53" s="21">
        <v>8185</v>
      </c>
      <c r="I53" s="21">
        <v>7575</v>
      </c>
      <c r="J53" s="21">
        <v>6065</v>
      </c>
      <c r="K53" s="21">
        <v>4400</v>
      </c>
      <c r="L53" s="21">
        <v>3785</v>
      </c>
    </row>
    <row r="54" spans="4:12" hidden="1" x14ac:dyDescent="0.2">
      <c r="D54" s="21">
        <v>42</v>
      </c>
      <c r="E54" s="21">
        <v>11000</v>
      </c>
      <c r="F54" s="21">
        <v>10925</v>
      </c>
      <c r="G54" s="21">
        <v>8950</v>
      </c>
      <c r="H54" s="21">
        <v>8335</v>
      </c>
      <c r="I54" s="21">
        <v>6930</v>
      </c>
      <c r="J54" s="21">
        <v>6040</v>
      </c>
      <c r="K54" s="21">
        <v>5075</v>
      </c>
      <c r="L54" s="21">
        <v>4235</v>
      </c>
    </row>
    <row r="55" spans="4:12" hidden="1" x14ac:dyDescent="0.2">
      <c r="D55" s="21">
        <v>43</v>
      </c>
      <c r="E55" s="21">
        <v>10785</v>
      </c>
      <c r="F55" s="21">
        <v>10560</v>
      </c>
      <c r="G55" s="21">
        <v>8870</v>
      </c>
      <c r="H55" s="21">
        <v>7700</v>
      </c>
      <c r="I55" s="21">
        <v>6160</v>
      </c>
      <c r="J55" s="21">
        <v>5070</v>
      </c>
      <c r="K55" s="21">
        <v>3305</v>
      </c>
      <c r="L55" s="21">
        <v>4705</v>
      </c>
    </row>
    <row r="56" spans="4:12" hidden="1" x14ac:dyDescent="0.2">
      <c r="D56" s="21">
        <v>44</v>
      </c>
      <c r="E56" s="21">
        <v>12510</v>
      </c>
      <c r="F56" s="21">
        <v>12130</v>
      </c>
      <c r="G56" s="21">
        <v>10190</v>
      </c>
      <c r="H56" s="21">
        <v>7465</v>
      </c>
      <c r="I56" s="21">
        <v>6955</v>
      </c>
      <c r="J56" s="21">
        <v>6205</v>
      </c>
      <c r="K56" s="21">
        <v>4845</v>
      </c>
      <c r="L56" s="21">
        <v>3230</v>
      </c>
    </row>
    <row r="57" spans="4:12" hidden="1" x14ac:dyDescent="0.2">
      <c r="D57" s="21">
        <v>45</v>
      </c>
      <c r="E57" s="21">
        <v>11530</v>
      </c>
      <c r="F57" s="21">
        <v>10800</v>
      </c>
      <c r="G57" s="21">
        <v>9085</v>
      </c>
      <c r="H57" s="21">
        <v>8600</v>
      </c>
      <c r="I57" s="21">
        <v>7700</v>
      </c>
      <c r="J57" s="21">
        <v>7015</v>
      </c>
      <c r="K57" s="21">
        <v>5590</v>
      </c>
      <c r="L57" s="21">
        <v>4370</v>
      </c>
    </row>
    <row r="58" spans="4:12" hidden="1" x14ac:dyDescent="0.2">
      <c r="D58" s="21">
        <v>46</v>
      </c>
      <c r="E58" s="21">
        <v>11160</v>
      </c>
      <c r="F58" s="21">
        <v>10605</v>
      </c>
      <c r="G58" s="21">
        <v>8955</v>
      </c>
      <c r="H58" s="21">
        <v>9115</v>
      </c>
      <c r="I58" s="21">
        <v>6500</v>
      </c>
      <c r="J58" s="21">
        <v>6505</v>
      </c>
      <c r="K58" s="21">
        <v>4955</v>
      </c>
      <c r="L58" s="21">
        <v>4115</v>
      </c>
    </row>
    <row r="59" spans="4:12" hidden="1" x14ac:dyDescent="0.2">
      <c r="D59" s="21">
        <v>47</v>
      </c>
      <c r="E59" s="21">
        <v>10740</v>
      </c>
      <c r="F59" s="21">
        <v>10450</v>
      </c>
      <c r="G59" s="21">
        <v>8405</v>
      </c>
      <c r="H59" s="21">
        <v>7235</v>
      </c>
      <c r="I59" s="21">
        <v>5770</v>
      </c>
      <c r="J59" s="21">
        <v>5520</v>
      </c>
      <c r="K59" s="21">
        <v>5035</v>
      </c>
      <c r="L59" s="21">
        <v>4255</v>
      </c>
    </row>
    <row r="60" spans="4:12" hidden="1" x14ac:dyDescent="0.2">
      <c r="D60" s="21">
        <v>48</v>
      </c>
      <c r="E60" s="21">
        <v>11860</v>
      </c>
      <c r="F60" s="21">
        <v>10525</v>
      </c>
      <c r="G60" s="21">
        <v>9895</v>
      </c>
      <c r="H60" s="21">
        <v>7765</v>
      </c>
      <c r="I60" s="21">
        <v>7135</v>
      </c>
      <c r="J60" s="21">
        <v>7785</v>
      </c>
      <c r="K60" s="21">
        <v>5335</v>
      </c>
      <c r="L60" s="21">
        <v>3225</v>
      </c>
    </row>
    <row r="61" spans="4:12" hidden="1" x14ac:dyDescent="0.2">
      <c r="D61" s="21">
        <v>49</v>
      </c>
      <c r="E61" s="21">
        <v>10010</v>
      </c>
      <c r="F61" s="21">
        <v>10810</v>
      </c>
      <c r="G61" s="21">
        <v>7495</v>
      </c>
      <c r="H61" s="21">
        <v>8165</v>
      </c>
      <c r="I61" s="21">
        <v>6850</v>
      </c>
      <c r="J61" s="21">
        <v>5345</v>
      </c>
      <c r="K61" s="21">
        <v>5270</v>
      </c>
      <c r="L61" s="21">
        <v>4385</v>
      </c>
    </row>
    <row r="62" spans="4:12" hidden="1" x14ac:dyDescent="0.2">
      <c r="D62" s="21">
        <v>50</v>
      </c>
      <c r="E62" s="21">
        <v>11415</v>
      </c>
      <c r="F62" s="21">
        <v>10680</v>
      </c>
      <c r="G62" s="21">
        <v>7325</v>
      </c>
      <c r="H62" s="21">
        <v>7610</v>
      </c>
      <c r="I62" s="21">
        <v>7315</v>
      </c>
      <c r="J62" s="21">
        <v>5775</v>
      </c>
      <c r="K62" s="21">
        <v>5435</v>
      </c>
      <c r="L62" s="21">
        <v>3565</v>
      </c>
    </row>
    <row r="63" spans="4:12" hidden="1" x14ac:dyDescent="0.2">
      <c r="D63" s="21">
        <v>51</v>
      </c>
      <c r="E63" s="21">
        <v>11320</v>
      </c>
      <c r="F63" s="21">
        <v>9070</v>
      </c>
      <c r="G63" s="21">
        <v>9575</v>
      </c>
      <c r="H63" s="21">
        <v>8140</v>
      </c>
      <c r="I63" s="21">
        <v>6590</v>
      </c>
      <c r="J63" s="21">
        <v>6055</v>
      </c>
      <c r="K63" s="21">
        <v>4420</v>
      </c>
      <c r="L63" s="21">
        <v>4415</v>
      </c>
    </row>
    <row r="64" spans="4:12" hidden="1" x14ac:dyDescent="0.2">
      <c r="D64" s="21">
        <v>52</v>
      </c>
      <c r="E64" s="21">
        <v>11875</v>
      </c>
      <c r="F64" s="21">
        <v>9630</v>
      </c>
      <c r="G64" s="21">
        <v>9245</v>
      </c>
      <c r="H64" s="21">
        <v>7645</v>
      </c>
      <c r="I64" s="21">
        <v>6895</v>
      </c>
      <c r="J64" s="21">
        <v>5460</v>
      </c>
      <c r="K64" s="21">
        <v>5105</v>
      </c>
      <c r="L64" s="21">
        <v>4365</v>
      </c>
    </row>
    <row r="65" spans="4:12" hidden="1" x14ac:dyDescent="0.2">
      <c r="D65" s="21">
        <v>53</v>
      </c>
      <c r="E65" s="21">
        <v>11590</v>
      </c>
      <c r="F65" s="21">
        <v>11520</v>
      </c>
      <c r="G65" s="21">
        <v>9435</v>
      </c>
      <c r="H65" s="21">
        <v>7395</v>
      </c>
      <c r="I65" s="21">
        <v>5680</v>
      </c>
      <c r="J65" s="21">
        <v>5935</v>
      </c>
      <c r="K65" s="21">
        <v>4825</v>
      </c>
      <c r="L65" s="21">
        <v>2580</v>
      </c>
    </row>
    <row r="66" spans="4:12" hidden="1" x14ac:dyDescent="0.2">
      <c r="D66" s="21">
        <v>54</v>
      </c>
      <c r="E66" s="21">
        <v>10890</v>
      </c>
      <c r="F66" s="21">
        <v>9560</v>
      </c>
      <c r="G66" s="21">
        <v>9405</v>
      </c>
      <c r="H66" s="21">
        <v>7290</v>
      </c>
      <c r="I66" s="21">
        <v>6220</v>
      </c>
      <c r="J66" s="21">
        <v>5960</v>
      </c>
      <c r="K66" s="21">
        <v>4675</v>
      </c>
      <c r="L66" s="21">
        <v>5020</v>
      </c>
    </row>
    <row r="67" spans="4:12" hidden="1" x14ac:dyDescent="0.2">
      <c r="D67" s="21">
        <v>55</v>
      </c>
      <c r="E67" s="21">
        <v>12570</v>
      </c>
      <c r="F67" s="21">
        <v>11565</v>
      </c>
      <c r="G67" s="21">
        <v>8065</v>
      </c>
      <c r="H67" s="21">
        <v>6525</v>
      </c>
      <c r="I67" s="21">
        <v>7590</v>
      </c>
      <c r="J67" s="21">
        <v>6330</v>
      </c>
      <c r="K67" s="21">
        <v>3210</v>
      </c>
      <c r="L67" s="21">
        <v>3745</v>
      </c>
    </row>
    <row r="68" spans="4:12" hidden="1" x14ac:dyDescent="0.2">
      <c r="D68" s="21">
        <v>56</v>
      </c>
      <c r="E68" s="21">
        <v>12090</v>
      </c>
      <c r="F68" s="21">
        <v>10620</v>
      </c>
      <c r="G68" s="21">
        <v>10290</v>
      </c>
      <c r="H68" s="21">
        <v>8085</v>
      </c>
      <c r="I68" s="21">
        <v>6635</v>
      </c>
      <c r="J68" s="21">
        <v>6565</v>
      </c>
      <c r="K68" s="21">
        <v>5020</v>
      </c>
      <c r="L68" s="21">
        <v>5245</v>
      </c>
    </row>
    <row r="69" spans="4:12" hidden="1" x14ac:dyDescent="0.2">
      <c r="D69" s="21">
        <v>57</v>
      </c>
      <c r="E69" s="21">
        <v>11395</v>
      </c>
      <c r="F69" s="21">
        <v>10685</v>
      </c>
      <c r="G69" s="21">
        <v>9095</v>
      </c>
      <c r="H69" s="21">
        <v>8185</v>
      </c>
      <c r="I69" s="21">
        <v>8075</v>
      </c>
      <c r="J69" s="21">
        <v>5160</v>
      </c>
      <c r="K69" s="21">
        <v>5365</v>
      </c>
      <c r="L69" s="21">
        <v>4630</v>
      </c>
    </row>
    <row r="70" spans="4:12" hidden="1" x14ac:dyDescent="0.2">
      <c r="D70" s="21">
        <v>58</v>
      </c>
      <c r="E70" s="21">
        <v>11595</v>
      </c>
      <c r="F70" s="21">
        <v>10650</v>
      </c>
      <c r="G70" s="21">
        <v>9325</v>
      </c>
      <c r="H70" s="21">
        <v>7145</v>
      </c>
      <c r="I70" s="21">
        <v>6510</v>
      </c>
      <c r="J70" s="21">
        <v>6715</v>
      </c>
      <c r="K70" s="21">
        <v>4995</v>
      </c>
      <c r="L70" s="21">
        <v>4640</v>
      </c>
    </row>
    <row r="71" spans="4:12" hidden="1" x14ac:dyDescent="0.2">
      <c r="D71" s="21">
        <v>59</v>
      </c>
      <c r="E71" s="21">
        <v>11865</v>
      </c>
      <c r="F71" s="21">
        <v>10050</v>
      </c>
      <c r="G71" s="21">
        <v>8220</v>
      </c>
      <c r="H71" s="21">
        <v>7260</v>
      </c>
      <c r="I71" s="21">
        <v>7030</v>
      </c>
      <c r="J71" s="21">
        <v>5170</v>
      </c>
      <c r="K71" s="21">
        <v>4730</v>
      </c>
      <c r="L71" s="21">
        <v>4870</v>
      </c>
    </row>
    <row r="72" spans="4:12" hidden="1" x14ac:dyDescent="0.2">
      <c r="D72" s="21">
        <v>60</v>
      </c>
      <c r="E72" s="21">
        <v>11700</v>
      </c>
      <c r="F72" s="21">
        <v>10140</v>
      </c>
      <c r="G72" s="21">
        <v>8305</v>
      </c>
      <c r="H72" s="21">
        <v>7315</v>
      </c>
      <c r="I72" s="21">
        <v>6145</v>
      </c>
      <c r="J72" s="21">
        <v>6200</v>
      </c>
      <c r="K72" s="21">
        <v>4590</v>
      </c>
      <c r="L72" s="21">
        <v>4265</v>
      </c>
    </row>
    <row r="73" spans="4:12" hidden="1" x14ac:dyDescent="0.2">
      <c r="D73" s="21">
        <v>61</v>
      </c>
      <c r="E73" s="21">
        <v>9990</v>
      </c>
      <c r="F73" s="21">
        <v>9600</v>
      </c>
      <c r="G73" s="21">
        <v>9100</v>
      </c>
      <c r="H73" s="21">
        <v>8475</v>
      </c>
      <c r="I73" s="21">
        <v>6985</v>
      </c>
      <c r="J73" s="21">
        <v>4090</v>
      </c>
      <c r="K73" s="21">
        <v>6195</v>
      </c>
      <c r="L73" s="21">
        <v>4385</v>
      </c>
    </row>
    <row r="74" spans="4:12" hidden="1" x14ac:dyDescent="0.2">
      <c r="D74" s="21">
        <v>62</v>
      </c>
      <c r="E74" s="21">
        <v>10350</v>
      </c>
      <c r="F74" s="21">
        <v>8870</v>
      </c>
      <c r="G74" s="21">
        <v>8830</v>
      </c>
      <c r="H74" s="21">
        <v>6665</v>
      </c>
      <c r="I74" s="21">
        <v>7470</v>
      </c>
      <c r="J74" s="21">
        <v>6515</v>
      </c>
      <c r="K74" s="21">
        <v>5780</v>
      </c>
      <c r="L74" s="21">
        <v>3210</v>
      </c>
    </row>
    <row r="75" spans="4:12" hidden="1" x14ac:dyDescent="0.2">
      <c r="D75" s="21">
        <v>63</v>
      </c>
      <c r="E75" s="21">
        <v>10680</v>
      </c>
      <c r="F75" s="21">
        <v>10060</v>
      </c>
      <c r="G75" s="21">
        <v>8725</v>
      </c>
      <c r="H75" s="21">
        <v>8440</v>
      </c>
      <c r="I75" s="21">
        <v>6310</v>
      </c>
      <c r="J75" s="21">
        <v>6000</v>
      </c>
      <c r="K75" s="21">
        <v>5035</v>
      </c>
      <c r="L75" s="21">
        <v>3580</v>
      </c>
    </row>
    <row r="76" spans="4:12" hidden="1" x14ac:dyDescent="0.2">
      <c r="D76" s="21">
        <v>64</v>
      </c>
      <c r="E76" s="21">
        <v>10110</v>
      </c>
      <c r="F76" s="21">
        <v>10155</v>
      </c>
      <c r="G76" s="21">
        <v>9325</v>
      </c>
      <c r="H76" s="21">
        <v>8540</v>
      </c>
      <c r="I76" s="21">
        <v>6795</v>
      </c>
      <c r="J76" s="21">
        <v>6305</v>
      </c>
      <c r="K76" s="21">
        <v>4490</v>
      </c>
      <c r="L76" s="21">
        <v>3810</v>
      </c>
    </row>
    <row r="77" spans="4:12" hidden="1" x14ac:dyDescent="0.2">
      <c r="D77" s="21">
        <v>65</v>
      </c>
      <c r="E77" s="21">
        <v>11970</v>
      </c>
      <c r="F77" s="21">
        <v>9065</v>
      </c>
      <c r="G77" s="21">
        <v>8060</v>
      </c>
      <c r="H77" s="21">
        <v>8500</v>
      </c>
      <c r="I77" s="21">
        <v>6510</v>
      </c>
      <c r="J77" s="21">
        <v>5580</v>
      </c>
      <c r="K77" s="21">
        <v>4905</v>
      </c>
      <c r="L77" s="21">
        <v>3585</v>
      </c>
    </row>
    <row r="78" spans="4:12" hidden="1" x14ac:dyDescent="0.2">
      <c r="D78" s="21">
        <v>66</v>
      </c>
      <c r="E78" s="21">
        <v>11620</v>
      </c>
      <c r="F78" s="21">
        <v>10590</v>
      </c>
      <c r="G78" s="21">
        <v>9175</v>
      </c>
      <c r="H78" s="21">
        <v>6525</v>
      </c>
      <c r="I78" s="21">
        <v>6840</v>
      </c>
      <c r="J78" s="21">
        <v>5825</v>
      </c>
      <c r="K78" s="21">
        <v>5125</v>
      </c>
      <c r="L78" s="21">
        <v>4635</v>
      </c>
    </row>
    <row r="79" spans="4:12" hidden="1" x14ac:dyDescent="0.2">
      <c r="D79" s="21">
        <v>67</v>
      </c>
      <c r="E79" s="21">
        <v>10405</v>
      </c>
      <c r="F79" s="21">
        <v>10260</v>
      </c>
      <c r="G79" s="21">
        <v>8240</v>
      </c>
      <c r="H79" s="21">
        <v>8870</v>
      </c>
      <c r="I79" s="21">
        <v>8025</v>
      </c>
      <c r="J79" s="21">
        <v>6130</v>
      </c>
      <c r="K79" s="21">
        <v>4815</v>
      </c>
      <c r="L79" s="21">
        <v>3475</v>
      </c>
    </row>
    <row r="80" spans="4:12" hidden="1" x14ac:dyDescent="0.2">
      <c r="D80" s="21">
        <v>68</v>
      </c>
      <c r="E80" s="21">
        <v>11170</v>
      </c>
      <c r="F80" s="21">
        <v>9950</v>
      </c>
      <c r="G80" s="21">
        <v>9505</v>
      </c>
      <c r="H80" s="21">
        <v>7605</v>
      </c>
      <c r="I80" s="21">
        <v>6345</v>
      </c>
      <c r="J80" s="21">
        <v>6465</v>
      </c>
      <c r="K80" s="21">
        <v>5085</v>
      </c>
      <c r="L80" s="21">
        <v>4240</v>
      </c>
    </row>
    <row r="81" spans="4:12" hidden="1" x14ac:dyDescent="0.2">
      <c r="D81" s="21">
        <v>69</v>
      </c>
      <c r="E81" s="21">
        <v>10955</v>
      </c>
      <c r="F81" s="21">
        <v>10535</v>
      </c>
      <c r="G81" s="21">
        <v>9170</v>
      </c>
      <c r="H81" s="21">
        <v>7405</v>
      </c>
      <c r="I81" s="21">
        <v>6170</v>
      </c>
      <c r="J81" s="21">
        <v>6025</v>
      </c>
      <c r="K81" s="21">
        <v>4820</v>
      </c>
      <c r="L81" s="21">
        <v>3730</v>
      </c>
    </row>
    <row r="82" spans="4:12" hidden="1" x14ac:dyDescent="0.2">
      <c r="D82" s="21">
        <v>70</v>
      </c>
      <c r="E82" s="21">
        <v>11985</v>
      </c>
      <c r="F82" s="21">
        <v>10215</v>
      </c>
      <c r="G82" s="21">
        <v>10070</v>
      </c>
      <c r="H82" s="21">
        <v>7885</v>
      </c>
      <c r="I82" s="21">
        <v>7195</v>
      </c>
      <c r="J82" s="21">
        <v>6240</v>
      </c>
      <c r="K82" s="21">
        <v>4575</v>
      </c>
      <c r="L82" s="21">
        <v>4295</v>
      </c>
    </row>
    <row r="83" spans="4:12" hidden="1" x14ac:dyDescent="0.2">
      <c r="D83" s="21">
        <v>71</v>
      </c>
      <c r="E83" s="21">
        <v>11785</v>
      </c>
      <c r="F83" s="21">
        <v>9350</v>
      </c>
      <c r="G83" s="21">
        <v>8900</v>
      </c>
      <c r="H83" s="21">
        <v>8445</v>
      </c>
      <c r="I83" s="21">
        <v>7500</v>
      </c>
      <c r="J83" s="21">
        <v>5410</v>
      </c>
      <c r="K83" s="21">
        <v>4430</v>
      </c>
      <c r="L83" s="21">
        <v>3350</v>
      </c>
    </row>
    <row r="84" spans="4:12" hidden="1" x14ac:dyDescent="0.2">
      <c r="D84" s="21">
        <v>72</v>
      </c>
      <c r="E84" s="21">
        <v>11915</v>
      </c>
      <c r="F84" s="21">
        <v>10185</v>
      </c>
      <c r="G84" s="21">
        <v>8865</v>
      </c>
      <c r="H84" s="21">
        <v>8040</v>
      </c>
      <c r="I84" s="21">
        <v>8170</v>
      </c>
      <c r="J84" s="21">
        <v>5870</v>
      </c>
      <c r="K84" s="21">
        <v>5565</v>
      </c>
      <c r="L84" s="21">
        <v>4280</v>
      </c>
    </row>
    <row r="85" spans="4:12" hidden="1" x14ac:dyDescent="0.2">
      <c r="D85" s="21">
        <v>73</v>
      </c>
      <c r="E85" s="21">
        <v>10940</v>
      </c>
      <c r="F85" s="21">
        <v>9120</v>
      </c>
      <c r="G85" s="21">
        <v>9305</v>
      </c>
      <c r="H85" s="21">
        <v>8620</v>
      </c>
      <c r="I85" s="21">
        <v>6475</v>
      </c>
      <c r="J85" s="21">
        <v>6125</v>
      </c>
      <c r="K85" s="21">
        <v>4745</v>
      </c>
      <c r="L85" s="21">
        <v>3725</v>
      </c>
    </row>
    <row r="86" spans="4:12" hidden="1" x14ac:dyDescent="0.2">
      <c r="D86" s="21">
        <v>74</v>
      </c>
      <c r="E86" s="21">
        <v>11390</v>
      </c>
      <c r="F86" s="21">
        <v>10760</v>
      </c>
      <c r="G86" s="21">
        <v>9205</v>
      </c>
      <c r="H86" s="21">
        <v>8615</v>
      </c>
      <c r="I86" s="21">
        <v>7355</v>
      </c>
      <c r="J86" s="21">
        <v>5225</v>
      </c>
      <c r="K86" s="21">
        <v>4905</v>
      </c>
      <c r="L86" s="21">
        <v>5765</v>
      </c>
    </row>
    <row r="87" spans="4:12" hidden="1" x14ac:dyDescent="0.2">
      <c r="D87" s="21">
        <v>75</v>
      </c>
      <c r="E87" s="21">
        <v>12025</v>
      </c>
      <c r="F87" s="21">
        <v>10440</v>
      </c>
      <c r="G87" s="21">
        <v>8810</v>
      </c>
      <c r="H87" s="21">
        <v>7490</v>
      </c>
      <c r="I87" s="21">
        <v>7475</v>
      </c>
      <c r="J87" s="21">
        <v>6245</v>
      </c>
      <c r="K87" s="21">
        <v>5390</v>
      </c>
      <c r="L87" s="21">
        <v>4635</v>
      </c>
    </row>
    <row r="88" spans="4:12" hidden="1" x14ac:dyDescent="0.2">
      <c r="D88" s="21">
        <v>76</v>
      </c>
      <c r="E88" s="21">
        <v>11200</v>
      </c>
      <c r="F88" s="21">
        <v>10025</v>
      </c>
      <c r="G88" s="21">
        <v>7765</v>
      </c>
      <c r="H88" s="21">
        <v>8275</v>
      </c>
      <c r="I88" s="21">
        <v>7115</v>
      </c>
      <c r="J88" s="21">
        <v>6110</v>
      </c>
      <c r="K88" s="21">
        <v>6095</v>
      </c>
      <c r="L88" s="21">
        <v>4210</v>
      </c>
    </row>
    <row r="89" spans="4:12" hidden="1" x14ac:dyDescent="0.2">
      <c r="D89" s="21">
        <v>77</v>
      </c>
      <c r="E89" s="21">
        <v>11655</v>
      </c>
      <c r="F89" s="21">
        <v>10590</v>
      </c>
      <c r="G89" s="21">
        <v>7520</v>
      </c>
      <c r="H89" s="21">
        <v>8470</v>
      </c>
      <c r="I89" s="21">
        <v>6055</v>
      </c>
      <c r="J89" s="21">
        <v>5570</v>
      </c>
      <c r="K89" s="21">
        <v>5395</v>
      </c>
      <c r="L89" s="21">
        <v>5195</v>
      </c>
    </row>
    <row r="90" spans="4:12" hidden="1" x14ac:dyDescent="0.2">
      <c r="D90" s="21">
        <v>78</v>
      </c>
      <c r="E90" s="21">
        <v>12580</v>
      </c>
      <c r="F90" s="21">
        <v>10350</v>
      </c>
      <c r="G90" s="21">
        <v>9940</v>
      </c>
      <c r="H90" s="21">
        <v>8260</v>
      </c>
      <c r="I90" s="21">
        <v>6715</v>
      </c>
      <c r="J90" s="21">
        <v>5230</v>
      </c>
      <c r="K90" s="21">
        <v>4980</v>
      </c>
      <c r="L90" s="21">
        <v>4580</v>
      </c>
    </row>
    <row r="91" spans="4:12" hidden="1" x14ac:dyDescent="0.2">
      <c r="D91" s="21">
        <v>79</v>
      </c>
      <c r="E91" s="21">
        <v>11460</v>
      </c>
      <c r="F91" s="21">
        <v>9965</v>
      </c>
      <c r="G91" s="21">
        <v>9750</v>
      </c>
      <c r="H91" s="21">
        <v>7170</v>
      </c>
      <c r="I91" s="21">
        <v>7765</v>
      </c>
      <c r="J91" s="21">
        <v>6330</v>
      </c>
      <c r="K91" s="21">
        <v>5680</v>
      </c>
      <c r="L91" s="21">
        <v>4090</v>
      </c>
    </row>
    <row r="92" spans="4:12" hidden="1" x14ac:dyDescent="0.2">
      <c r="D92" s="21">
        <v>80</v>
      </c>
      <c r="E92" s="21">
        <v>12160</v>
      </c>
      <c r="F92" s="21">
        <v>9820</v>
      </c>
      <c r="G92" s="21">
        <v>8800</v>
      </c>
      <c r="H92" s="21">
        <v>6515</v>
      </c>
      <c r="I92" s="21">
        <v>6655</v>
      </c>
      <c r="J92" s="21">
        <v>4110</v>
      </c>
      <c r="K92" s="21">
        <v>5070</v>
      </c>
      <c r="L92" s="21">
        <v>3400</v>
      </c>
    </row>
    <row r="93" spans="4:12" hidden="1" x14ac:dyDescent="0.2">
      <c r="D93" s="21">
        <v>81</v>
      </c>
      <c r="E93" s="21">
        <v>11500</v>
      </c>
      <c r="F93" s="21">
        <v>10355</v>
      </c>
      <c r="G93" s="21">
        <v>8755</v>
      </c>
      <c r="H93" s="21">
        <v>8415</v>
      </c>
      <c r="I93" s="21">
        <v>7050</v>
      </c>
      <c r="J93" s="21">
        <v>5710</v>
      </c>
      <c r="K93" s="21">
        <v>4140</v>
      </c>
      <c r="L93" s="21">
        <v>4440</v>
      </c>
    </row>
    <row r="94" spans="4:12" hidden="1" x14ac:dyDescent="0.2">
      <c r="D94" s="21">
        <v>82</v>
      </c>
      <c r="E94" s="21">
        <v>11315</v>
      </c>
      <c r="F94" s="21">
        <v>11790</v>
      </c>
      <c r="G94" s="21">
        <v>8445</v>
      </c>
      <c r="H94" s="21">
        <v>6850</v>
      </c>
      <c r="I94" s="21">
        <v>6570</v>
      </c>
      <c r="J94" s="21">
        <v>5490</v>
      </c>
      <c r="K94" s="21">
        <v>5110</v>
      </c>
      <c r="L94" s="21">
        <v>4755</v>
      </c>
    </row>
    <row r="95" spans="4:12" hidden="1" x14ac:dyDescent="0.2">
      <c r="D95" s="21">
        <v>83</v>
      </c>
      <c r="E95" s="21">
        <v>12010</v>
      </c>
      <c r="F95" s="21">
        <v>9765</v>
      </c>
      <c r="G95" s="21">
        <v>8825</v>
      </c>
      <c r="H95" s="21">
        <v>6685</v>
      </c>
      <c r="I95" s="21">
        <v>7375</v>
      </c>
      <c r="J95" s="21">
        <v>5585</v>
      </c>
      <c r="K95" s="21">
        <v>4325</v>
      </c>
      <c r="L95" s="21">
        <v>3905</v>
      </c>
    </row>
    <row r="96" spans="4:12" hidden="1" x14ac:dyDescent="0.2">
      <c r="D96" s="21">
        <v>84</v>
      </c>
      <c r="E96" s="21">
        <v>11650</v>
      </c>
      <c r="F96" s="21">
        <v>8870</v>
      </c>
      <c r="G96" s="21">
        <v>9920</v>
      </c>
      <c r="H96" s="21">
        <v>6965</v>
      </c>
      <c r="I96" s="21">
        <v>6295</v>
      </c>
      <c r="J96" s="21">
        <v>6570</v>
      </c>
      <c r="K96" s="21">
        <v>5950</v>
      </c>
      <c r="L96" s="21">
        <v>4760</v>
      </c>
    </row>
    <row r="97" spans="1:12" hidden="1" x14ac:dyDescent="0.2">
      <c r="D97" s="21">
        <v>85</v>
      </c>
      <c r="E97" s="21">
        <v>10595</v>
      </c>
      <c r="F97" s="21">
        <v>8960</v>
      </c>
      <c r="G97" s="21">
        <v>8745</v>
      </c>
      <c r="H97" s="21">
        <v>8370</v>
      </c>
      <c r="I97" s="21">
        <v>6170</v>
      </c>
      <c r="J97" s="21">
        <v>4585</v>
      </c>
      <c r="K97" s="21">
        <v>5405</v>
      </c>
      <c r="L97" s="21">
        <v>4245</v>
      </c>
    </row>
    <row r="98" spans="1:12" hidden="1" x14ac:dyDescent="0.2">
      <c r="D98" s="21">
        <v>86</v>
      </c>
      <c r="E98" s="21">
        <v>11850</v>
      </c>
      <c r="F98" s="21">
        <v>10430</v>
      </c>
      <c r="G98" s="21">
        <v>8865</v>
      </c>
      <c r="H98" s="21">
        <v>9035</v>
      </c>
      <c r="I98" s="21">
        <v>6220</v>
      </c>
      <c r="J98" s="21">
        <v>6215</v>
      </c>
      <c r="K98" s="21">
        <v>5475</v>
      </c>
      <c r="L98" s="21">
        <v>4900</v>
      </c>
    </row>
    <row r="99" spans="1:12" hidden="1" x14ac:dyDescent="0.2">
      <c r="D99" s="21">
        <v>87</v>
      </c>
      <c r="E99" s="21">
        <v>12460</v>
      </c>
      <c r="F99" s="21">
        <v>10280</v>
      </c>
      <c r="G99" s="21">
        <v>9325</v>
      </c>
      <c r="H99" s="21">
        <v>7270</v>
      </c>
      <c r="I99" s="21">
        <v>6845</v>
      </c>
      <c r="J99" s="21">
        <v>6000</v>
      </c>
      <c r="K99" s="21">
        <v>4170</v>
      </c>
      <c r="L99" s="21">
        <v>3700</v>
      </c>
    </row>
    <row r="100" spans="1:12" hidden="1" x14ac:dyDescent="0.2">
      <c r="D100" s="21">
        <v>88</v>
      </c>
      <c r="E100" s="21">
        <v>10345</v>
      </c>
      <c r="F100" s="21">
        <v>9935</v>
      </c>
      <c r="G100" s="21">
        <v>8735</v>
      </c>
      <c r="H100" s="21">
        <v>7495</v>
      </c>
      <c r="I100" s="21">
        <v>6825</v>
      </c>
      <c r="J100" s="21">
        <v>6540</v>
      </c>
      <c r="K100" s="21">
        <v>6115</v>
      </c>
      <c r="L100" s="21">
        <v>4410</v>
      </c>
    </row>
    <row r="101" spans="1:12" hidden="1" x14ac:dyDescent="0.2">
      <c r="D101" s="21">
        <v>89</v>
      </c>
      <c r="E101" s="21">
        <v>11690</v>
      </c>
      <c r="F101" s="21">
        <v>10335</v>
      </c>
      <c r="G101" s="21">
        <v>10060</v>
      </c>
      <c r="H101" s="21">
        <v>8025</v>
      </c>
      <c r="I101" s="21">
        <v>8010</v>
      </c>
      <c r="J101" s="21">
        <v>4975</v>
      </c>
      <c r="K101" s="21">
        <v>5895</v>
      </c>
      <c r="L101" s="21">
        <v>4455</v>
      </c>
    </row>
    <row r="102" spans="1:12" hidden="1" x14ac:dyDescent="0.2">
      <c r="D102" s="21">
        <v>90</v>
      </c>
      <c r="E102" s="21">
        <v>9955</v>
      </c>
      <c r="F102" s="21">
        <v>10545</v>
      </c>
      <c r="G102" s="21">
        <v>9345</v>
      </c>
      <c r="H102" s="21">
        <v>8130</v>
      </c>
      <c r="I102" s="21">
        <v>6520</v>
      </c>
      <c r="J102" s="21">
        <v>5905</v>
      </c>
      <c r="K102" s="21">
        <v>4570</v>
      </c>
      <c r="L102" s="21">
        <v>3185</v>
      </c>
    </row>
    <row r="103" spans="1:12" hidden="1" x14ac:dyDescent="0.2">
      <c r="D103" s="21">
        <v>91</v>
      </c>
      <c r="E103" s="21">
        <v>10695</v>
      </c>
      <c r="F103" s="21">
        <v>9735</v>
      </c>
      <c r="G103" s="21">
        <v>8880</v>
      </c>
      <c r="H103" s="21">
        <v>7475</v>
      </c>
      <c r="I103" s="21">
        <v>6155</v>
      </c>
      <c r="J103" s="21">
        <v>6840</v>
      </c>
      <c r="K103" s="21">
        <v>5520</v>
      </c>
      <c r="L103" s="21">
        <v>4635</v>
      </c>
    </row>
    <row r="104" spans="1:12" hidden="1" x14ac:dyDescent="0.2">
      <c r="D104" s="21">
        <v>92</v>
      </c>
      <c r="E104" s="21">
        <v>10520</v>
      </c>
      <c r="F104" s="21">
        <v>10590</v>
      </c>
      <c r="G104" s="21">
        <v>8785</v>
      </c>
      <c r="H104" s="21">
        <v>8075</v>
      </c>
      <c r="I104" s="21">
        <v>7770</v>
      </c>
      <c r="J104" s="21">
        <v>6315</v>
      </c>
      <c r="K104" s="21">
        <v>4040</v>
      </c>
      <c r="L104" s="21">
        <v>2980</v>
      </c>
    </row>
    <row r="105" spans="1:12" hidden="1" x14ac:dyDescent="0.2">
      <c r="D105" s="21">
        <v>93</v>
      </c>
      <c r="E105" s="21">
        <v>10865</v>
      </c>
      <c r="F105" s="21">
        <v>10380</v>
      </c>
      <c r="G105" s="21">
        <v>9320</v>
      </c>
      <c r="H105" s="21">
        <v>7385</v>
      </c>
      <c r="I105" s="21">
        <v>7120</v>
      </c>
      <c r="J105" s="21">
        <v>6565</v>
      </c>
      <c r="K105" s="21">
        <v>5130</v>
      </c>
      <c r="L105" s="21">
        <v>4430</v>
      </c>
    </row>
    <row r="106" spans="1:12" hidden="1" x14ac:dyDescent="0.2">
      <c r="D106" s="21">
        <v>94</v>
      </c>
      <c r="E106" s="21">
        <v>11750</v>
      </c>
      <c r="F106" s="21">
        <v>11655</v>
      </c>
      <c r="G106" s="21">
        <v>8110</v>
      </c>
      <c r="H106" s="21">
        <v>7460</v>
      </c>
      <c r="I106" s="21">
        <v>6950</v>
      </c>
      <c r="J106" s="21">
        <v>6265</v>
      </c>
      <c r="K106" s="21">
        <v>4580</v>
      </c>
      <c r="L106" s="21">
        <v>4535</v>
      </c>
    </row>
    <row r="107" spans="1:12" hidden="1" x14ac:dyDescent="0.2">
      <c r="D107" s="21">
        <v>95</v>
      </c>
      <c r="E107" s="21">
        <v>11205</v>
      </c>
      <c r="F107" s="21">
        <v>9600</v>
      </c>
      <c r="G107" s="21">
        <v>8990</v>
      </c>
      <c r="H107" s="21">
        <v>6915</v>
      </c>
      <c r="I107" s="21">
        <v>6955</v>
      </c>
      <c r="J107" s="21">
        <v>6605</v>
      </c>
      <c r="K107" s="21">
        <v>4935</v>
      </c>
      <c r="L107" s="21">
        <v>4190</v>
      </c>
    </row>
    <row r="108" spans="1:12" hidden="1" x14ac:dyDescent="0.2">
      <c r="D108" s="21">
        <v>96</v>
      </c>
      <c r="E108" s="21">
        <v>10165</v>
      </c>
      <c r="F108" s="21">
        <v>10155</v>
      </c>
      <c r="G108" s="21">
        <v>9575</v>
      </c>
      <c r="H108" s="21">
        <v>8270</v>
      </c>
      <c r="I108" s="21">
        <v>6910</v>
      </c>
      <c r="J108" s="21">
        <v>6050</v>
      </c>
      <c r="K108" s="21">
        <v>6000</v>
      </c>
      <c r="L108" s="21">
        <v>4205</v>
      </c>
    </row>
    <row r="109" spans="1:12" hidden="1" x14ac:dyDescent="0.2">
      <c r="D109" s="21">
        <v>97</v>
      </c>
      <c r="E109" s="21">
        <v>11410</v>
      </c>
      <c r="F109" s="21">
        <v>10180</v>
      </c>
      <c r="G109" s="21">
        <v>9340</v>
      </c>
      <c r="H109" s="21">
        <v>7675</v>
      </c>
      <c r="I109" s="21">
        <v>7970</v>
      </c>
      <c r="J109" s="21">
        <v>6945</v>
      </c>
      <c r="K109" s="21">
        <v>5040</v>
      </c>
      <c r="L109" s="21">
        <v>4370</v>
      </c>
    </row>
    <row r="110" spans="1:12" hidden="1" x14ac:dyDescent="0.2">
      <c r="D110" s="21">
        <v>98</v>
      </c>
      <c r="E110" s="21">
        <v>10575</v>
      </c>
      <c r="F110" s="21">
        <v>10980</v>
      </c>
      <c r="G110" s="21">
        <v>9110</v>
      </c>
      <c r="H110" s="21">
        <v>8770</v>
      </c>
      <c r="I110" s="21">
        <v>5925</v>
      </c>
      <c r="J110" s="21">
        <v>6940</v>
      </c>
      <c r="K110" s="21">
        <v>5155</v>
      </c>
      <c r="L110" s="21">
        <v>4465</v>
      </c>
    </row>
    <row r="111" spans="1:12" x14ac:dyDescent="0.2">
      <c r="A111" s="47" t="s">
        <v>91</v>
      </c>
      <c r="B111" s="22">
        <f ca="1">B16-B15</f>
        <v>6565</v>
      </c>
      <c r="D111" s="21">
        <v>99</v>
      </c>
      <c r="E111" s="21">
        <v>10995</v>
      </c>
      <c r="F111" s="21">
        <v>9715</v>
      </c>
      <c r="G111" s="21">
        <v>8765</v>
      </c>
      <c r="H111" s="21">
        <v>8835</v>
      </c>
      <c r="I111" s="21">
        <v>7805</v>
      </c>
      <c r="J111" s="21">
        <v>6925</v>
      </c>
      <c r="K111" s="21">
        <v>4665</v>
      </c>
      <c r="L111" s="21">
        <v>4030</v>
      </c>
    </row>
    <row r="112" spans="1:12" x14ac:dyDescent="0.2">
      <c r="D112" s="22">
        <v>100</v>
      </c>
      <c r="E112" s="22">
        <v>11295</v>
      </c>
      <c r="F112" s="22">
        <v>9480</v>
      </c>
      <c r="G112" s="22">
        <v>9285</v>
      </c>
      <c r="H112" s="22">
        <v>8915</v>
      </c>
      <c r="I112" s="22">
        <v>6640</v>
      </c>
      <c r="J112" s="22">
        <v>5730</v>
      </c>
      <c r="K112" s="22">
        <v>6360</v>
      </c>
      <c r="L112" s="22">
        <v>3715</v>
      </c>
    </row>
    <row r="117" spans="1:1" x14ac:dyDescent="0.2">
      <c r="A117" s="23"/>
    </row>
  </sheetData>
  <mergeCells count="1">
    <mergeCell ref="D10:D11"/>
  </mergeCells>
  <phoneticPr fontId="3" type="noConversion"/>
  <printOptions headings="1"/>
  <pageMargins left="0.75" right="0.75" top="1" bottom="1" header="0.5" footer="0.5"/>
  <pageSetup orientation="portrait" horizontalDpi="200" verticalDpi="200"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第1题</vt:lpstr>
      <vt:lpstr>第2题</vt:lpstr>
      <vt:lpstr>第3题</vt:lpstr>
      <vt:lpstr>第4题</vt:lpstr>
      <vt:lpstr>第5题</vt:lpstr>
      <vt:lpstr>第6题</vt:lpstr>
      <vt:lpstr>第7题</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2022-05-19T13:41:24Z</dcterms:modified>
</cp:coreProperties>
</file>