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defaultThemeVersion="124226"/>
  <xr:revisionPtr revIDLastSave="0" documentId="13_ncr:1_{2C2E21F4-6928-4B0F-BDB3-118E8740C7FC}" xr6:coauthVersionLast="47" xr6:coauthVersionMax="47" xr10:uidLastSave="{00000000-0000-0000-0000-000000000000}"/>
  <bookViews>
    <workbookView xWindow="-108" yWindow="-108" windowWidth="19416" windowHeight="10416" activeTab="6" xr2:uid="{00000000-000D-0000-FFFF-FFFF00000000}"/>
  </bookViews>
  <sheets>
    <sheet name="第1题" sheetId="10" r:id="rId1"/>
    <sheet name="第2题" sheetId="5" r:id="rId2"/>
    <sheet name="第3题" sheetId="8" r:id="rId3"/>
    <sheet name="第4题" sheetId="11" r:id="rId4"/>
    <sheet name="第5题" sheetId="6" r:id="rId5"/>
    <sheet name="第6题" sheetId="9" r:id="rId6"/>
    <sheet name="第7题" sheetId="14"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______jin01">#REF!</definedName>
    <definedName name="_______sj1">[1]第1套!$A$1:$C$73</definedName>
    <definedName name="_______sj2">[2]第2题解答!$A$1:$D$251</definedName>
    <definedName name="______jin01">#REF!</definedName>
    <definedName name="______sj1">[3]第1套!$A$1:$C$73</definedName>
    <definedName name="______sj2">[3]第2套!$A$1:$D$251</definedName>
    <definedName name="_____jin01">#REF!</definedName>
    <definedName name="_____sj1">[1]第1套!$A$1:$C$73</definedName>
    <definedName name="_____sj2">[2]第2题解答!$A$1:$D$251</definedName>
    <definedName name="_____sj3">[4]第2题!$A$1:$D$198</definedName>
    <definedName name="_____sj5">[5]第1套!$A$1:$C$73</definedName>
    <definedName name="____jin01">#REF!</definedName>
    <definedName name="____sj1">[1]第1套!$A$1:$C$73</definedName>
    <definedName name="____sj2">[2]第2题解答!$A$1:$D$251</definedName>
    <definedName name="____sj3">[4]第2题!$A$1:$D$198</definedName>
    <definedName name="____sj5">[5]第1套!$A$1:$C$73</definedName>
    <definedName name="___jin01">#REF!</definedName>
    <definedName name="___sj1">[1]第1套!$A$1:$C$73</definedName>
    <definedName name="___sj2">[2]第2题解答!$A$1:$D$251</definedName>
    <definedName name="___sj3">[4]第2题!$A$1:$D$198</definedName>
    <definedName name="___sj5">[5]第1套!$A$1:$C$73</definedName>
    <definedName name="__jin01">#REF!</definedName>
    <definedName name="__sj1">[1]第1套!$A$1:$C$73</definedName>
    <definedName name="__sj2">[2]第2题解答!$A$1:$D$251</definedName>
    <definedName name="__sj3">[4]第2题!$A$1:$D$198</definedName>
    <definedName name="__sj5">[5]第1套!$A$1:$C$73</definedName>
    <definedName name="_1a1_">#REF!</definedName>
    <definedName name="_2a2_">#REF!</definedName>
    <definedName name="_jin01">#REF!</definedName>
    <definedName name="_sj1">[6]第1套!$A$1:$C$73</definedName>
    <definedName name="_sj2">[6]第2套!$A$1:$D$251</definedName>
    <definedName name="_sj3">[4]第2题!$A$1:$D$198</definedName>
    <definedName name="_sj5">[5]第1套!$A$1:$C$73</definedName>
    <definedName name="aaa">OFFSET([7]第4题!XFC1,0,-1,3,1)</definedName>
    <definedName name="ahzixingche">#REF!</definedName>
    <definedName name="Average">'[8]Simulation (2)'!$K$3:$N$3</definedName>
    <definedName name="Biao1">#REF!</definedName>
    <definedName name="Biao2">#REF!</definedName>
    <definedName name="Biao3">#REF!</definedName>
    <definedName name="Biao4">#REF!</definedName>
    <definedName name="BudgetTab">#REF!</definedName>
    <definedName name="dd">#REF!</definedName>
    <definedName name="kk">#REF!</definedName>
    <definedName name="MaintTable">[9]第3题!#REF!</definedName>
    <definedName name="OrderQuantity">'[8]Simulation (2)'!$D$3</definedName>
    <definedName name="sj">[10]第7题解答!$A:$E</definedName>
    <definedName name="Table">[10]第8题解答!$K$3:$L$21</definedName>
    <definedName name="yssj">[11]D函数2!$A$1:$D$671</definedName>
    <definedName name="查询数据">[12]第2题!#REF!</definedName>
    <definedName name="陈元忠">[13]第1题!$D$3:$D$11</definedName>
    <definedName name="第1季度不规则值">[14]季节指数计算模型!$E$2,[14]季节指数计算模型!$E$7,[14]季节指数计算模型!$E$12,[14]季节指数计算模型!$E$17</definedName>
    <definedName name="第2季度不规则值">[14]季节指数计算模型!$E$3,[14]季节指数计算模型!$E$8,[14]季节指数计算模型!$E$13,[14]季节指数计算模型!$E$18</definedName>
    <definedName name="第3季度不规则值">[14]季节指数计算模型!$E$5,[14]季节指数计算模型!$E$10,[14]季节指数计算模型!$E$15</definedName>
    <definedName name="第4季度不规则值">[14]季节指数计算模型!$E$6,[14]季节指数计算模型!$E$11,[14]季节指数计算模型!$E$16,[14]季节指数计算模型!$E$21</definedName>
    <definedName name="基行">#REF!</definedName>
    <definedName name="蒋传海">[13]第1题!$C$3:$C$11</definedName>
    <definedName name="原始数据">#REF!</definedName>
    <definedName name="张雪凤">[13]第1题!$F$3:$F$11</definedName>
    <definedName name="周新燕">[13]第1题!$E$3:$E$11</definedName>
  </definedNames>
  <calcPr calcId="191029"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5" i="11" l="1"/>
  <c r="E15" i="11"/>
  <c r="E14" i="11"/>
  <c r="C14" i="11"/>
  <c r="C13" i="11"/>
  <c r="E12" i="11"/>
  <c r="E13" i="11" s="1"/>
  <c r="E16" i="11" s="1"/>
  <c r="C12" i="11"/>
  <c r="E11" i="11"/>
  <c r="C11" i="11"/>
  <c r="C15" i="11" s="1"/>
  <c r="D10" i="11"/>
  <c r="D12" i="11" s="1"/>
  <c r="D13" i="11" s="1"/>
  <c r="D16" i="11" l="1"/>
  <c r="C16" i="11"/>
  <c r="D11" i="11"/>
  <c r="D15" i="11" s="1"/>
  <c r="D14" i="11"/>
  <c r="D20" i="11" l="1"/>
  <c r="D19" i="11"/>
  <c r="D25" i="11"/>
  <c r="B48" i="11"/>
  <c r="I1" i="11"/>
  <c r="P23" i="8" l="1"/>
  <c r="P22" i="8"/>
  <c r="P21" i="8"/>
  <c r="P20" i="8"/>
  <c r="P19" i="8"/>
  <c r="P18" i="8"/>
  <c r="P17" i="8"/>
  <c r="P16" i="8"/>
  <c r="P15" i="8"/>
  <c r="P14" i="8"/>
  <c r="P13" i="8"/>
  <c r="P12" i="8"/>
  <c r="P11" i="8"/>
  <c r="P10" i="8"/>
  <c r="P9" i="8"/>
  <c r="P8" i="8"/>
  <c r="D8" i="8"/>
  <c r="P7" i="8"/>
  <c r="P6" i="8"/>
  <c r="P5" i="8"/>
  <c r="D20" i="8" s="1"/>
  <c r="P4" i="8"/>
  <c r="P3" i="8"/>
  <c r="D3" i="8"/>
  <c r="O21" i="8" s="1"/>
  <c r="P2" i="8"/>
  <c r="D2" i="8"/>
  <c r="P1" i="8"/>
  <c r="O1" i="8"/>
  <c r="D11" i="5"/>
  <c r="C11" i="5"/>
  <c r="D10" i="5"/>
  <c r="C10" i="5"/>
  <c r="D9" i="5"/>
  <c r="C9" i="5"/>
  <c r="D8" i="5"/>
  <c r="C8" i="5"/>
  <c r="D7" i="5"/>
  <c r="C7" i="5"/>
  <c r="D6" i="5"/>
  <c r="C6" i="5"/>
  <c r="D5" i="5"/>
  <c r="C5" i="5"/>
  <c r="G4" i="5"/>
  <c r="D4" i="5"/>
  <c r="C4" i="5"/>
  <c r="G3" i="5"/>
  <c r="D3" i="5"/>
  <c r="C3" i="5"/>
  <c r="D2" i="5"/>
  <c r="C2" i="5"/>
  <c r="G1" i="5"/>
  <c r="G2" i="5" s="1"/>
  <c r="F4" i="10"/>
  <c r="C3" i="10"/>
  <c r="C4" i="10" s="1"/>
  <c r="Q8" i="8" l="1"/>
  <c r="Q3" i="8"/>
  <c r="Q4" i="8"/>
  <c r="Q19" i="8"/>
  <c r="Q21" i="8"/>
  <c r="Q22" i="8"/>
  <c r="Q15" i="8"/>
  <c r="C8" i="8"/>
  <c r="D10" i="8"/>
  <c r="D11" i="8" s="1"/>
  <c r="O12" i="8"/>
  <c r="Q12" i="8" s="1"/>
  <c r="O19" i="8"/>
  <c r="O3" i="8"/>
  <c r="O10" i="8"/>
  <c r="Q10" i="8" s="1"/>
  <c r="O17" i="8"/>
  <c r="Q17" i="8" s="1"/>
  <c r="O6" i="8"/>
  <c r="Q6" i="8" s="1"/>
  <c r="O8" i="8"/>
  <c r="O15" i="8"/>
  <c r="O22" i="8"/>
  <c r="O4" i="8"/>
  <c r="O13" i="8"/>
  <c r="Q13" i="8" s="1"/>
  <c r="O18" i="8"/>
  <c r="Q18" i="8" s="1"/>
  <c r="O20" i="8"/>
  <c r="Q20" i="8" s="1"/>
  <c r="O7" i="8"/>
  <c r="Q7" i="8" s="1"/>
  <c r="O9" i="8"/>
  <c r="Q9" i="8" s="1"/>
  <c r="O11" i="8"/>
  <c r="Q11" i="8" s="1"/>
  <c r="O23" i="8"/>
  <c r="O16" i="8"/>
  <c r="Q16" i="8" s="1"/>
  <c r="O5" i="8"/>
  <c r="Q5" i="8" s="1"/>
  <c r="O14" i="8"/>
  <c r="Q14" i="8" s="1"/>
  <c r="C5" i="10"/>
  <c r="C6" i="10" s="1"/>
  <c r="C7" i="10" s="1"/>
  <c r="C8" i="10" s="1"/>
  <c r="C9" i="10" s="1"/>
  <c r="C10" i="10" s="1"/>
  <c r="C11" i="10" s="1"/>
  <c r="C12" i="10" s="1"/>
  <c r="C13" i="10" s="1"/>
  <c r="C14" i="10" s="1"/>
  <c r="F5" i="10" s="1"/>
  <c r="Q23" i="8" l="1"/>
  <c r="D19" i="8"/>
  <c r="O2" i="8"/>
  <c r="B16" i="8"/>
  <c r="D13" i="8"/>
  <c r="F2" i="10"/>
  <c r="I1" i="10" s="1"/>
  <c r="B10" i="9" l="1"/>
  <c r="H7" i="9" l="1"/>
  <c r="F3" i="14"/>
  <c r="E12" i="9"/>
  <c r="E10" i="9"/>
  <c r="D11" i="9" l="1"/>
  <c r="B11" i="9" s="1"/>
  <c r="H9" i="9" l="1"/>
  <c r="B8" i="9"/>
  <c r="E2" i="9" s="1"/>
  <c r="C18" i="6"/>
  <c r="C16" i="6"/>
  <c r="C15" i="6"/>
  <c r="D14" i="6"/>
  <c r="C14" i="6"/>
  <c r="D12" i="6"/>
  <c r="C12" i="6"/>
  <c r="D10" i="6"/>
  <c r="C10" i="6"/>
  <c r="D9" i="6"/>
  <c r="C9" i="6"/>
  <c r="D8" i="6"/>
  <c r="C8" i="6"/>
  <c r="D5" i="6"/>
  <c r="C5" i="6"/>
  <c r="C9" i="14"/>
  <c r="H8" i="9" l="1"/>
  <c r="B6" i="9" s="1"/>
  <c r="B13"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1" type="1" refreshedVersion="0" savePassword="1">
    <dbPr connection="DBQ=D:\Program Files\Microsoft Office\Office\Samples\Northwind.mdb;DefaultDir=D:\Program Files\Microsoft Office\Office\Samples;Driver={Microsoft Access Driver (*.mdb)};DriverId=25;FIL=MS Access;MaxBufferSize=2048;MaxScanRows=8;PageTimeout=5;SafeTransactions=0;Threads=3;UserCommitSync=Yes;" command="SELECT 订单明细.数量, 供应商.城市, 类别.类别名称_x000d__x000a_FROM `D:\Program Files\Microsoft Office\Office\Samples\Northwind`.产品 产品, `D:\Program Files\Microsoft Office\Office\Samples\Northwind`.订单 订单, `D:\Program Files\Microsoft Office\Office\Samples\Northwind`.订单明细 订单明细, `D:\Program Files\Microsoft Office\Office\Samples\Northwind`.供应商 供应商, `D:\Program Files\Microsoft Office\Office\Samples\Northwind`.类别 类别_x000d__x000a_WHERE 订单.订单ID = 订单明细.订单ID AND 产品.产品ID = 订单明细.产品ID AND 供应商.供应商ID = 产品.供应商ID AND 类别.类别ID = 产品.类别ID"/>
  </connection>
</connections>
</file>

<file path=xl/sharedStrings.xml><?xml version="1.0" encoding="utf-8"?>
<sst xmlns="http://schemas.openxmlformats.org/spreadsheetml/2006/main" count="122" uniqueCount="119">
  <si>
    <r>
      <t>供给量</t>
    </r>
    <r>
      <rPr>
        <sz val="11"/>
        <rFont val="Times New Roman"/>
        <family val="1"/>
      </rPr>
      <t>Y(</t>
    </r>
    <r>
      <rPr>
        <sz val="11"/>
        <rFont val="宋体"/>
        <family val="3"/>
        <charset val="134"/>
      </rPr>
      <t>千克</t>
    </r>
    <r>
      <rPr>
        <sz val="11"/>
        <rFont val="Times New Roman"/>
        <family val="1"/>
      </rPr>
      <t>)</t>
    </r>
    <phoneticPr fontId="7" type="noConversion"/>
  </si>
  <si>
    <r>
      <t>收购价格</t>
    </r>
    <r>
      <rPr>
        <sz val="11"/>
        <rFont val="Times New Roman"/>
        <family val="1"/>
      </rPr>
      <t>X(</t>
    </r>
    <r>
      <rPr>
        <sz val="11"/>
        <rFont val="宋体"/>
        <family val="3"/>
        <charset val="134"/>
      </rPr>
      <t>元</t>
    </r>
    <r>
      <rPr>
        <sz val="11"/>
        <rFont val="Times New Roman"/>
        <family val="1"/>
      </rPr>
      <t>/</t>
    </r>
    <r>
      <rPr>
        <sz val="11"/>
        <rFont val="宋体"/>
        <family val="3"/>
        <charset val="134"/>
      </rPr>
      <t>千克</t>
    </r>
    <r>
      <rPr>
        <sz val="11"/>
        <rFont val="Times New Roman"/>
        <family val="1"/>
      </rPr>
      <t>)</t>
    </r>
    <phoneticPr fontId="7" type="noConversion"/>
  </si>
  <si>
    <t>Ln(X)</t>
    <phoneticPr fontId="7" type="noConversion"/>
  </si>
  <si>
    <t>Ln(Y)</t>
    <phoneticPr fontId="7" type="noConversion"/>
  </si>
  <si>
    <t>Ln(a)</t>
    <phoneticPr fontId="7" type="noConversion"/>
  </si>
  <si>
    <t>a</t>
    <phoneticPr fontId="7" type="noConversion"/>
  </si>
  <si>
    <t>b</t>
    <phoneticPr fontId="7" type="noConversion"/>
  </si>
  <si>
    <t>R平方</t>
    <phoneticPr fontId="7" type="noConversion"/>
  </si>
  <si>
    <t>总销量</t>
    <phoneticPr fontId="7" type="noConversion"/>
  </si>
  <si>
    <t>销量比例</t>
    <phoneticPr fontId="7" type="noConversion"/>
  </si>
  <si>
    <t>销量</t>
    <phoneticPr fontId="7" type="noConversion"/>
  </si>
  <si>
    <t>单价</t>
    <phoneticPr fontId="7" type="noConversion"/>
  </si>
  <si>
    <t>单位变动成本</t>
    <phoneticPr fontId="7" type="noConversion"/>
  </si>
  <si>
    <t>单位边际贡献</t>
    <phoneticPr fontId="7" type="noConversion"/>
  </si>
  <si>
    <t>边际贡献率</t>
    <phoneticPr fontId="7" type="noConversion"/>
  </si>
  <si>
    <t>边际贡献</t>
    <phoneticPr fontId="7" type="noConversion"/>
  </si>
  <si>
    <t>固定成本</t>
    <phoneticPr fontId="7" type="noConversion"/>
  </si>
  <si>
    <t>利润</t>
    <phoneticPr fontId="7" type="noConversion"/>
  </si>
  <si>
    <t>盈亏平衡销量</t>
    <phoneticPr fontId="7" type="noConversion"/>
  </si>
  <si>
    <t>决策文字：</t>
    <phoneticPr fontId="7" type="noConversion"/>
  </si>
  <si>
    <t>差值</t>
    <phoneticPr fontId="7" type="noConversion"/>
  </si>
  <si>
    <t>需求量</t>
    <phoneticPr fontId="7" type="noConversion"/>
  </si>
  <si>
    <t>外购单价</t>
    <phoneticPr fontId="7" type="noConversion"/>
  </si>
  <si>
    <t>增加的需求量</t>
    <phoneticPr fontId="7" type="noConversion"/>
  </si>
  <si>
    <t>外购</t>
    <phoneticPr fontId="7" type="noConversion"/>
  </si>
  <si>
    <t>自行生产</t>
    <phoneticPr fontId="7" type="noConversion"/>
  </si>
  <si>
    <t>固定成本</t>
  </si>
  <si>
    <t>单位可变成本</t>
  </si>
  <si>
    <t>总成本</t>
  </si>
  <si>
    <t>购买与制造无差别点</t>
    <phoneticPr fontId="7" type="noConversion"/>
  </si>
  <si>
    <t>无差别点共同总成本</t>
    <phoneticPr fontId="7" type="noConversion"/>
  </si>
  <si>
    <t>最优策略</t>
    <phoneticPr fontId="7" type="noConversion"/>
  </si>
  <si>
    <t>垂直参考线</t>
    <phoneticPr fontId="7" type="noConversion"/>
  </si>
  <si>
    <t>最优策略参考点</t>
    <phoneticPr fontId="7" type="noConversion"/>
  </si>
  <si>
    <t>贴现率</t>
    <phoneticPr fontId="7" type="noConversion"/>
  </si>
  <si>
    <t>房产买入价</t>
    <phoneticPr fontId="7" type="noConversion"/>
  </si>
  <si>
    <t>期初</t>
    <phoneticPr fontId="7" type="noConversion"/>
  </si>
  <si>
    <t>年限</t>
    <phoneticPr fontId="7" type="noConversion"/>
  </si>
  <si>
    <t>第一年</t>
    <phoneticPr fontId="7" type="noConversion"/>
  </si>
  <si>
    <t>租金收入</t>
    <phoneticPr fontId="7" type="noConversion"/>
  </si>
  <si>
    <t>第二年</t>
    <phoneticPr fontId="7" type="noConversion"/>
  </si>
  <si>
    <t>第三年</t>
    <phoneticPr fontId="7" type="noConversion"/>
  </si>
  <si>
    <t>投资净现值</t>
    <phoneticPr fontId="7" type="noConversion"/>
  </si>
  <si>
    <t>售价</t>
    <phoneticPr fontId="7" type="noConversion"/>
  </si>
  <si>
    <t>现值</t>
    <phoneticPr fontId="7" type="noConversion"/>
  </si>
  <si>
    <t>投资年回报率</t>
    <phoneticPr fontId="7" type="noConversion"/>
  </si>
  <si>
    <t>投资净现值</t>
    <phoneticPr fontId="9" type="noConversion"/>
  </si>
  <si>
    <t>年回报率</t>
    <phoneticPr fontId="9" type="noConversion"/>
  </si>
  <si>
    <t>应用函数计算</t>
    <phoneticPr fontId="7" type="noConversion"/>
  </si>
  <si>
    <t>应用内插方法计算</t>
    <phoneticPr fontId="7" type="noConversion"/>
  </si>
  <si>
    <t>月份</t>
    <phoneticPr fontId="7" type="noConversion"/>
  </si>
  <si>
    <t>销售金额</t>
    <phoneticPr fontId="7" type="noConversion"/>
  </si>
  <si>
    <t>预测值</t>
    <phoneticPr fontId="7" type="noConversion"/>
  </si>
  <si>
    <t>平滑常数</t>
    <phoneticPr fontId="7" type="noConversion"/>
  </si>
  <si>
    <t>MSE</t>
    <phoneticPr fontId="7" type="noConversion"/>
  </si>
  <si>
    <t>最优平滑常数</t>
    <phoneticPr fontId="7" type="noConversion"/>
  </si>
  <si>
    <r>
      <t>第</t>
    </r>
    <r>
      <rPr>
        <sz val="11"/>
        <rFont val="Times New Roman"/>
        <family val="1"/>
      </rPr>
      <t>13</t>
    </r>
    <r>
      <rPr>
        <sz val="11"/>
        <rFont val="宋体"/>
        <family val="3"/>
        <charset val="134"/>
      </rPr>
      <t>月的预测值</t>
    </r>
    <phoneticPr fontId="7" type="noConversion"/>
  </si>
  <si>
    <t>年需求量</t>
  </si>
  <si>
    <t>一次订货的订货成本</t>
  </si>
  <si>
    <t>年单位储存成本</t>
  </si>
  <si>
    <t>散货每吨运费</t>
    <phoneticPr fontId="10"/>
  </si>
  <si>
    <t>整车运输起点吨位</t>
    <phoneticPr fontId="10"/>
  </si>
  <si>
    <t>整车每吨运费</t>
    <phoneticPr fontId="10"/>
  </si>
  <si>
    <t>任意订货量</t>
    <phoneticPr fontId="10"/>
  </si>
  <si>
    <t>经济订货量</t>
    <phoneticPr fontId="10"/>
  </si>
  <si>
    <t>订货量</t>
  </si>
  <si>
    <t>每吨运费</t>
    <phoneticPr fontId="10"/>
  </si>
  <si>
    <t>订货次数</t>
    <phoneticPr fontId="10"/>
  </si>
  <si>
    <t>年订货成本</t>
    <phoneticPr fontId="10"/>
  </si>
  <si>
    <t>年储存成本</t>
    <phoneticPr fontId="10"/>
  </si>
  <si>
    <t>年运输成本</t>
    <phoneticPr fontId="10"/>
  </si>
  <si>
    <t>年总成本</t>
    <phoneticPr fontId="10"/>
  </si>
  <si>
    <t>水平参考线</t>
    <phoneticPr fontId="10"/>
  </si>
  <si>
    <t>内插法</t>
    <phoneticPr fontId="4" type="noConversion"/>
  </si>
  <si>
    <t>产品A</t>
    <phoneticPr fontId="7" type="noConversion"/>
  </si>
  <si>
    <t>产品B</t>
    <phoneticPr fontId="7" type="noConversion"/>
  </si>
  <si>
    <t>产品B利润等于0时的总销量</t>
    <phoneticPr fontId="7" type="noConversion"/>
  </si>
  <si>
    <t>产品B利润等于0时的产品A利润</t>
    <phoneticPr fontId="7" type="noConversion"/>
  </si>
  <si>
    <t>3年后房产售出价</t>
    <phoneticPr fontId="7" type="noConversion"/>
  </si>
  <si>
    <t>为达到6%回报率应收的租金</t>
    <phoneticPr fontId="7" type="noConversion"/>
  </si>
  <si>
    <t>出租房屋的风险分析模型</t>
    <phoneticPr fontId="15" type="noConversion"/>
  </si>
  <si>
    <t>出租数量下限</t>
    <phoneticPr fontId="15" type="noConversion"/>
  </si>
  <si>
    <t>出租数量上限</t>
    <phoneticPr fontId="15" type="noConversion"/>
  </si>
  <si>
    <t>每月每套租金</t>
    <phoneticPr fontId="15" type="noConversion"/>
  </si>
  <si>
    <t>每月平均营业成本</t>
  </si>
  <si>
    <t>营业成本标准差</t>
    <phoneticPr fontId="15" type="noConversion"/>
  </si>
  <si>
    <t>房屋出租的随机需求</t>
    <phoneticPr fontId="15" type="noConversion"/>
  </si>
  <si>
    <t>净利润</t>
    <phoneticPr fontId="15" type="noConversion"/>
  </si>
  <si>
    <t>月利润为正值的概率</t>
  </si>
  <si>
    <r>
      <t>月利润超过</t>
    </r>
    <r>
      <rPr>
        <sz val="11"/>
        <color rgb="FF000000"/>
        <rFont val="Calibri"/>
        <family val="2"/>
      </rPr>
      <t>4000</t>
    </r>
    <r>
      <rPr>
        <sz val="11"/>
        <color rgb="FF000000"/>
        <rFont val="宋体"/>
        <family val="3"/>
        <charset val="134"/>
        <scheme val="minor"/>
      </rPr>
      <t>的概率</t>
    </r>
  </si>
  <si>
    <r>
      <t>月利润在</t>
    </r>
    <r>
      <rPr>
        <sz val="11"/>
        <color rgb="FF000000"/>
        <rFont val="Calibri"/>
        <family val="2"/>
      </rPr>
      <t>1000</t>
    </r>
    <r>
      <rPr>
        <sz val="11"/>
        <color rgb="FF000000"/>
        <rFont val="宋体"/>
        <family val="3"/>
        <charset val="134"/>
        <scheme val="minor"/>
      </rPr>
      <t>与</t>
    </r>
    <r>
      <rPr>
        <sz val="11"/>
        <color rgb="FF000000"/>
        <rFont val="Calibri"/>
        <family val="2"/>
      </rPr>
      <t>3000</t>
    </r>
    <r>
      <rPr>
        <sz val="11"/>
        <color rgb="FF000000"/>
        <rFont val="宋体"/>
        <family val="3"/>
        <charset val="134"/>
        <scheme val="minor"/>
      </rPr>
      <t>之间的概率</t>
    </r>
  </si>
  <si>
    <t>结果:</t>
    <phoneticPr fontId="4" type="noConversion"/>
  </si>
  <si>
    <t>内插函数</t>
    <phoneticPr fontId="4" type="noConversion"/>
  </si>
  <si>
    <t>不同租金的年回报率模拟运算表</t>
    <phoneticPr fontId="4" type="noConversion"/>
  </si>
  <si>
    <t>SUMMARY OUTPUT</t>
  </si>
  <si>
    <t>回归统计</t>
  </si>
  <si>
    <t>Multiple R</t>
  </si>
  <si>
    <t>R Square</t>
  </si>
  <si>
    <t>Adjusted R Square</t>
  </si>
  <si>
    <t>标准误差</t>
  </si>
  <si>
    <t>观测值</t>
  </si>
  <si>
    <t>方差分析</t>
  </si>
  <si>
    <t>df</t>
  </si>
  <si>
    <t>SS</t>
  </si>
  <si>
    <t>MS</t>
  </si>
  <si>
    <t>F</t>
  </si>
  <si>
    <t>Significance F</t>
  </si>
  <si>
    <t>回归分析</t>
  </si>
  <si>
    <t>残差</t>
  </si>
  <si>
    <t>总计</t>
  </si>
  <si>
    <t>Coefficients</t>
  </si>
  <si>
    <t>t Stat</t>
  </si>
  <si>
    <t>P-value</t>
  </si>
  <si>
    <t>Lower 95%</t>
  </si>
  <si>
    <t>Upper 95%</t>
  </si>
  <si>
    <t>下限 95.0%</t>
  </si>
  <si>
    <t>上限 95.0%</t>
  </si>
  <si>
    <t>Intercept</t>
  </si>
  <si>
    <t>Ln(X)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</si>
</sst>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Red]&quot;¥&quot;\-#,##0.00"/>
    <numFmt numFmtId="176" formatCode="0.0000_ "/>
    <numFmt numFmtId="177" formatCode="0_);[Red]\(0\)"/>
    <numFmt numFmtId="178" formatCode="0.000_);[Red]\(0.000\)"/>
    <numFmt numFmtId="179" formatCode="0.0_ "/>
    <numFmt numFmtId="180" formatCode="0.0"/>
    <numFmt numFmtId="181" formatCode="0.0%"/>
    <numFmt numFmtId="182" formatCode="0.00_ "/>
    <numFmt numFmtId="183" formatCode="0.000"/>
    <numFmt numFmtId="184" formatCode="0_ "/>
  </numFmts>
  <fonts count="21">
    <font>
      <sz val="11"/>
      <color theme="1"/>
      <name val="宋体"/>
      <family val="2"/>
      <scheme val="minor"/>
    </font>
    <font>
      <sz val="11"/>
      <color theme="1"/>
      <name val="宋体"/>
      <family val="2"/>
      <charset val="134"/>
      <scheme val="minor"/>
    </font>
    <font>
      <sz val="11"/>
      <color theme="1"/>
      <name val="宋体"/>
      <family val="2"/>
      <scheme val="minor"/>
    </font>
    <font>
      <sz val="12"/>
      <name val="宋体"/>
      <family val="3"/>
      <charset val="134"/>
    </font>
    <font>
      <sz val="9"/>
      <name val="宋体"/>
      <family val="3"/>
      <charset val="134"/>
      <scheme val="minor"/>
    </font>
    <font>
      <sz val="11"/>
      <name val="宋体"/>
      <family val="3"/>
      <charset val="134"/>
    </font>
    <font>
      <sz val="11"/>
      <name val="Times New Roman"/>
      <family val="1"/>
    </font>
    <font>
      <sz val="9"/>
      <name val="宋体"/>
      <family val="3"/>
      <charset val="134"/>
    </font>
    <font>
      <sz val="8"/>
      <name val="Arial"/>
      <family val="2"/>
    </font>
    <font>
      <sz val="10"/>
      <name val="Arial"/>
      <family val="2"/>
    </font>
    <font>
      <sz val="6"/>
      <name val="ＭＳ Ｐゴシック"/>
      <family val="3"/>
      <charset val="255"/>
    </font>
    <font>
      <sz val="11"/>
      <name val="宋体"/>
      <family val="3"/>
      <charset val="134"/>
      <scheme val="minor"/>
    </font>
    <font>
      <sz val="11"/>
      <color indexed="19"/>
      <name val="宋体"/>
      <family val="3"/>
      <charset val="134"/>
      <scheme val="minor"/>
    </font>
    <font>
      <sz val="11"/>
      <color indexed="51"/>
      <name val="宋体"/>
      <family val="3"/>
      <charset val="134"/>
      <scheme val="minor"/>
    </font>
    <font>
      <sz val="11"/>
      <name val="宋体"/>
      <family val="3"/>
      <charset val="134"/>
      <scheme val="major"/>
    </font>
    <font>
      <sz val="9"/>
      <name val="宋体"/>
      <family val="2"/>
      <charset val="134"/>
      <scheme val="minor"/>
    </font>
    <font>
      <sz val="11"/>
      <color rgb="FF000000"/>
      <name val="宋体"/>
      <family val="3"/>
      <charset val="134"/>
      <scheme val="minor"/>
    </font>
    <font>
      <sz val="11"/>
      <color rgb="FF000000"/>
      <name val="Calibri"/>
      <family val="2"/>
    </font>
    <font>
      <sz val="11"/>
      <color theme="1"/>
      <name val="宋体"/>
      <family val="3"/>
      <charset val="134"/>
      <scheme val="minor"/>
    </font>
    <font>
      <sz val="11"/>
      <color theme="0"/>
      <name val="宋体"/>
      <family val="3"/>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medium">
        <color indexed="64"/>
      </top>
      <bottom style="thin">
        <color indexed="64"/>
      </bottom>
      <diagonal/>
    </border>
    <border>
      <left/>
      <right/>
      <top/>
      <bottom style="medium">
        <color indexed="64"/>
      </bottom>
      <diagonal/>
    </border>
  </borders>
  <cellStyleXfs count="19">
    <xf numFmtId="0" fontId="0" fillId="0" borderId="0"/>
    <xf numFmtId="0" fontId="3" fillId="0" borderId="0"/>
    <xf numFmtId="0" fontId="8" fillId="0" borderId="0"/>
    <xf numFmtId="0" fontId="3" fillId="0" borderId="0">
      <alignment vertical="center"/>
    </xf>
    <xf numFmtId="9" fontId="3" fillId="0" borderId="0" applyFont="0" applyFill="0" applyBorder="0" applyAlignment="0" applyProtection="0">
      <alignment vertical="center"/>
    </xf>
    <xf numFmtId="0" fontId="9" fillId="0" borderId="0"/>
    <xf numFmtId="0" fontId="9" fillId="0" borderId="0"/>
    <xf numFmtId="0" fontId="3" fillId="0" borderId="0"/>
    <xf numFmtId="9" fontId="3" fillId="0" borderId="0" applyFont="0" applyFill="0" applyBorder="0" applyAlignment="0" applyProtection="0"/>
    <xf numFmtId="0" fontId="3" fillId="0" borderId="0">
      <alignment vertical="center"/>
    </xf>
    <xf numFmtId="9" fontId="3" fillId="0" borderId="0" applyFont="0" applyFill="0" applyBorder="0" applyAlignment="0" applyProtection="0">
      <alignment vertical="center"/>
    </xf>
    <xf numFmtId="9" fontId="3" fillId="0" borderId="0" applyFont="0" applyFill="0" applyBorder="0" applyAlignment="0" applyProtection="0"/>
    <xf numFmtId="0" fontId="3" fillId="0" borderId="0"/>
    <xf numFmtId="0" fontId="3" fillId="0" borderId="0">
      <alignment vertical="center"/>
    </xf>
    <xf numFmtId="0" fontId="3" fillId="0" borderId="0">
      <alignment vertical="center"/>
    </xf>
    <xf numFmtId="0" fontId="3" fillId="0" borderId="0">
      <alignment vertical="center"/>
    </xf>
    <xf numFmtId="0" fontId="2" fillId="0" borderId="0"/>
    <xf numFmtId="0" fontId="1" fillId="0" borderId="0">
      <alignment vertical="center"/>
    </xf>
    <xf numFmtId="9" fontId="1" fillId="0" borderId="0" applyFont="0" applyFill="0" applyBorder="0" applyAlignment="0" applyProtection="0">
      <alignment vertical="center"/>
    </xf>
  </cellStyleXfs>
  <cellXfs count="135">
    <xf numFmtId="0" fontId="0" fillId="0" borderId="0" xfId="0"/>
    <xf numFmtId="0" fontId="5" fillId="0" borderId="0" xfId="7" applyFont="1"/>
    <xf numFmtId="0" fontId="11" fillId="0" borderId="0" xfId="5" applyFont="1"/>
    <xf numFmtId="0" fontId="14" fillId="0" borderId="2" xfId="1" applyFont="1" applyFill="1" applyBorder="1"/>
    <xf numFmtId="0" fontId="14" fillId="0" borderId="0" xfId="1" applyFont="1" applyFill="1"/>
    <xf numFmtId="0" fontId="14" fillId="0" borderId="0" xfId="1" applyFont="1" applyFill="1" applyBorder="1" applyAlignment="1">
      <alignment horizontal="center"/>
    </xf>
    <xf numFmtId="0" fontId="14" fillId="0" borderId="0" xfId="1" applyFont="1" applyFill="1" applyBorder="1"/>
    <xf numFmtId="0" fontId="14" fillId="0" borderId="2" xfId="1" applyFont="1" applyFill="1" applyBorder="1" applyAlignment="1">
      <alignment horizontal="center"/>
    </xf>
    <xf numFmtId="9" fontId="14" fillId="0" borderId="2" xfId="1" applyNumberFormat="1" applyFont="1" applyFill="1" applyBorder="1"/>
    <xf numFmtId="180" fontId="14" fillId="0" borderId="2" xfId="1" applyNumberFormat="1" applyFont="1" applyFill="1" applyBorder="1"/>
    <xf numFmtId="180" fontId="14" fillId="0" borderId="1" xfId="1" applyNumberFormat="1" applyFont="1" applyFill="1" applyBorder="1"/>
    <xf numFmtId="0" fontId="14" fillId="0" borderId="2" xfId="6" applyFont="1" applyFill="1" applyBorder="1"/>
    <xf numFmtId="9" fontId="14" fillId="0" borderId="2" xfId="6" applyNumberFormat="1" applyFont="1" applyFill="1" applyBorder="1"/>
    <xf numFmtId="0" fontId="14" fillId="0" borderId="0" xfId="6" applyFont="1" applyFill="1"/>
    <xf numFmtId="181" fontId="14" fillId="0" borderId="0" xfId="4" applyNumberFormat="1" applyFont="1" applyFill="1" applyAlignment="1"/>
    <xf numFmtId="0" fontId="14" fillId="0" borderId="1" xfId="6" applyFont="1" applyFill="1" applyBorder="1"/>
    <xf numFmtId="9" fontId="14" fillId="0" borderId="1" xfId="4" applyFont="1" applyFill="1" applyBorder="1" applyAlignment="1"/>
    <xf numFmtId="0" fontId="14" fillId="0" borderId="0" xfId="6" applyFont="1"/>
    <xf numFmtId="0" fontId="14" fillId="0" borderId="5" xfId="6" applyFont="1" applyFill="1" applyBorder="1"/>
    <xf numFmtId="2" fontId="14" fillId="0" borderId="1" xfId="6" applyNumberFormat="1" applyFont="1" applyFill="1" applyBorder="1"/>
    <xf numFmtId="0" fontId="14" fillId="0" borderId="9" xfId="6" applyFont="1" applyFill="1" applyBorder="1"/>
    <xf numFmtId="2" fontId="14" fillId="0" borderId="3" xfId="6" applyNumberFormat="1" applyFont="1" applyFill="1" applyBorder="1"/>
    <xf numFmtId="180" fontId="14" fillId="0" borderId="2" xfId="6" applyNumberFormat="1" applyFont="1" applyFill="1" applyBorder="1"/>
    <xf numFmtId="0" fontId="14" fillId="0" borderId="7" xfId="6" applyFont="1" applyFill="1" applyBorder="1"/>
    <xf numFmtId="2" fontId="14" fillId="0" borderId="4" xfId="6" applyNumberFormat="1" applyFont="1" applyFill="1" applyBorder="1"/>
    <xf numFmtId="181" fontId="14" fillId="0" borderId="0" xfId="6" applyNumberFormat="1" applyFont="1" applyFill="1"/>
    <xf numFmtId="0" fontId="14" fillId="0" borderId="4" xfId="6" applyFont="1" applyFill="1" applyBorder="1"/>
    <xf numFmtId="180" fontId="14" fillId="0" borderId="4" xfId="6" applyNumberFormat="1" applyFont="1" applyFill="1" applyBorder="1"/>
    <xf numFmtId="181" fontId="14" fillId="0" borderId="2" xfId="4" applyNumberFormat="1" applyFont="1" applyFill="1" applyBorder="1" applyAlignment="1"/>
    <xf numFmtId="10" fontId="14" fillId="0" borderId="2" xfId="4" applyNumberFormat="1" applyFont="1" applyFill="1" applyBorder="1" applyAlignment="1"/>
    <xf numFmtId="2" fontId="14" fillId="0" borderId="2" xfId="6" applyNumberFormat="1" applyFont="1" applyFill="1" applyBorder="1"/>
    <xf numFmtId="0" fontId="14" fillId="0" borderId="2" xfId="6" applyFont="1" applyFill="1" applyBorder="1" applyAlignment="1">
      <alignment horizontal="center"/>
    </xf>
    <xf numFmtId="9" fontId="14" fillId="0" borderId="0" xfId="4" applyFont="1" applyAlignment="1"/>
    <xf numFmtId="8" fontId="14" fillId="0" borderId="0" xfId="6" applyNumberFormat="1" applyFont="1"/>
    <xf numFmtId="183" fontId="14" fillId="0" borderId="2" xfId="6" applyNumberFormat="1" applyFont="1" applyFill="1" applyBorder="1"/>
    <xf numFmtId="0" fontId="16" fillId="0" borderId="2" xfId="17" applyFont="1" applyBorder="1">
      <alignment vertical="center"/>
    </xf>
    <xf numFmtId="0" fontId="18" fillId="0" borderId="0" xfId="17" applyFont="1">
      <alignment vertical="center"/>
    </xf>
    <xf numFmtId="0" fontId="1" fillId="0" borderId="0" xfId="17" applyFont="1">
      <alignment vertical="center"/>
    </xf>
    <xf numFmtId="0" fontId="1" fillId="0" borderId="2" xfId="17" applyFont="1" applyBorder="1">
      <alignment vertical="center"/>
    </xf>
    <xf numFmtId="2" fontId="1" fillId="0" borderId="0" xfId="17" applyNumberFormat="1" applyFont="1">
      <alignment vertical="center"/>
    </xf>
    <xf numFmtId="2" fontId="1" fillId="0" borderId="2" xfId="17" applyNumberFormat="1" applyFont="1" applyBorder="1">
      <alignment vertical="center"/>
    </xf>
    <xf numFmtId="10" fontId="2" fillId="0" borderId="2" xfId="18" applyNumberFormat="1" applyFont="1" applyBorder="1">
      <alignment vertical="center"/>
    </xf>
    <xf numFmtId="0" fontId="11" fillId="2" borderId="11" xfId="5" applyFont="1" applyFill="1" applyBorder="1"/>
    <xf numFmtId="0" fontId="11" fillId="2" borderId="12" xfId="5" applyFont="1" applyFill="1" applyBorder="1"/>
    <xf numFmtId="0" fontId="11" fillId="2" borderId="2" xfId="5" applyFont="1" applyFill="1" applyBorder="1"/>
    <xf numFmtId="0" fontId="19" fillId="2" borderId="2" xfId="5" applyFont="1" applyFill="1" applyBorder="1"/>
    <xf numFmtId="180" fontId="19" fillId="2" borderId="2" xfId="5" applyNumberFormat="1" applyFont="1" applyFill="1" applyBorder="1"/>
    <xf numFmtId="0" fontId="20" fillId="0" borderId="0" xfId="0" applyFont="1"/>
    <xf numFmtId="8" fontId="14" fillId="0" borderId="0" xfId="6" applyNumberFormat="1" applyFont="1" applyFill="1"/>
    <xf numFmtId="179" fontId="14" fillId="0" borderId="0" xfId="1" applyNumberFormat="1" applyFont="1" applyFill="1" applyBorder="1"/>
    <xf numFmtId="184" fontId="14" fillId="0" borderId="2" xfId="6" applyNumberFormat="1" applyFont="1" applyFill="1" applyBorder="1"/>
    <xf numFmtId="0" fontId="5" fillId="0" borderId="1" xfId="7" applyFont="1" applyBorder="1" applyAlignment="1">
      <alignment horizontal="center"/>
    </xf>
    <xf numFmtId="0" fontId="5" fillId="0" borderId="2" xfId="7" applyFont="1" applyBorder="1"/>
    <xf numFmtId="2" fontId="5" fillId="0" borderId="0" xfId="7" applyNumberFormat="1" applyFont="1"/>
    <xf numFmtId="0" fontId="5" fillId="0" borderId="5" xfId="7" applyFont="1" applyBorder="1" applyAlignment="1">
      <alignment horizontal="center"/>
    </xf>
    <xf numFmtId="182" fontId="5" fillId="0" borderId="6" xfId="7" applyNumberFormat="1" applyFont="1" applyBorder="1"/>
    <xf numFmtId="0" fontId="5" fillId="0" borderId="1" xfId="7" applyFont="1" applyBorder="1"/>
    <xf numFmtId="2" fontId="5" fillId="0" borderId="6" xfId="7" applyNumberFormat="1" applyFont="1" applyBorder="1"/>
    <xf numFmtId="0" fontId="5" fillId="0" borderId="9" xfId="7" applyFont="1" applyBorder="1" applyAlignment="1">
      <alignment horizontal="center"/>
    </xf>
    <xf numFmtId="0" fontId="5" fillId="0" borderId="3" xfId="7" applyFont="1" applyBorder="1" applyAlignment="1">
      <alignment horizontal="center"/>
    </xf>
    <xf numFmtId="182" fontId="5" fillId="0" borderId="14" xfId="7" applyNumberFormat="1" applyFont="1" applyBorder="1"/>
    <xf numFmtId="0" fontId="5" fillId="0" borderId="3" xfId="7" applyFont="1" applyBorder="1"/>
    <xf numFmtId="2" fontId="5" fillId="0" borderId="14" xfId="7" applyNumberFormat="1" applyFont="1" applyBorder="1"/>
    <xf numFmtId="182" fontId="5" fillId="0" borderId="2" xfId="7" applyNumberFormat="1" applyFont="1" applyBorder="1" applyAlignment="1">
      <alignment horizontal="right"/>
    </xf>
    <xf numFmtId="0" fontId="5" fillId="0" borderId="4" xfId="7" applyFont="1" applyBorder="1"/>
    <xf numFmtId="2" fontId="5" fillId="0" borderId="8" xfId="7" applyNumberFormat="1" applyFont="1" applyBorder="1"/>
    <xf numFmtId="0" fontId="5" fillId="0" borderId="7" xfId="7" applyFont="1" applyBorder="1" applyAlignment="1">
      <alignment horizontal="center"/>
    </xf>
    <xf numFmtId="0" fontId="5" fillId="0" borderId="4" xfId="7" applyFont="1" applyBorder="1" applyAlignment="1">
      <alignment horizontal="center"/>
    </xf>
    <xf numFmtId="0" fontId="6" fillId="0" borderId="4" xfId="7" applyFont="1" applyBorder="1" applyAlignment="1">
      <alignment horizontal="center"/>
    </xf>
    <xf numFmtId="182" fontId="5" fillId="0" borderId="4" xfId="7" applyNumberFormat="1" applyFont="1" applyBorder="1"/>
    <xf numFmtId="0" fontId="5" fillId="0" borderId="1" xfId="1" applyFont="1" applyBorder="1" applyAlignment="1">
      <alignment horizontal="center"/>
    </xf>
    <xf numFmtId="0" fontId="5" fillId="0" borderId="2" xfId="1" applyFont="1" applyBorder="1" applyAlignment="1">
      <alignment horizontal="center"/>
    </xf>
    <xf numFmtId="0" fontId="5" fillId="0" borderId="0" xfId="1" applyFont="1"/>
    <xf numFmtId="0" fontId="5" fillId="0" borderId="2" xfId="1" applyFont="1" applyBorder="1"/>
    <xf numFmtId="176" fontId="5" fillId="0" borderId="2" xfId="1" applyNumberFormat="1" applyFont="1" applyBorder="1"/>
    <xf numFmtId="177" fontId="5" fillId="0" borderId="1" xfId="1" applyNumberFormat="1" applyFont="1" applyBorder="1" applyAlignment="1">
      <alignment horizontal="center"/>
    </xf>
    <xf numFmtId="178" fontId="5" fillId="0" borderId="1" xfId="1" applyNumberFormat="1" applyFont="1" applyBorder="1" applyAlignment="1">
      <alignment horizontal="center"/>
    </xf>
    <xf numFmtId="0" fontId="5" fillId="0" borderId="3" xfId="1" applyFont="1" applyBorder="1" applyAlignment="1">
      <alignment horizontal="center"/>
    </xf>
    <xf numFmtId="177" fontId="5" fillId="0" borderId="3" xfId="1" applyNumberFormat="1" applyFont="1" applyBorder="1" applyAlignment="1">
      <alignment horizontal="center"/>
    </xf>
    <xf numFmtId="178" fontId="5" fillId="0" borderId="3" xfId="1" applyNumberFormat="1" applyFont="1" applyBorder="1" applyAlignment="1">
      <alignment horizontal="center"/>
    </xf>
    <xf numFmtId="0" fontId="6" fillId="0" borderId="0" xfId="1" applyFont="1"/>
    <xf numFmtId="0" fontId="5" fillId="0" borderId="4" xfId="1" applyFont="1" applyBorder="1" applyAlignment="1">
      <alignment horizontal="center"/>
    </xf>
    <xf numFmtId="177" fontId="5" fillId="0" borderId="4" xfId="1" applyNumberFormat="1" applyFont="1" applyBorder="1" applyAlignment="1">
      <alignment horizontal="center"/>
    </xf>
    <xf numFmtId="178" fontId="5" fillId="0" borderId="4" xfId="1" applyNumberFormat="1" applyFont="1" applyBorder="1" applyAlignment="1">
      <alignment horizontal="center"/>
    </xf>
    <xf numFmtId="0" fontId="0" fillId="0" borderId="15" xfId="0" applyBorder="1" applyAlignment="1">
      <alignment horizontal="centerContinuous"/>
    </xf>
    <xf numFmtId="0" fontId="0" fillId="0" borderId="16" xfId="0" applyBorder="1"/>
    <xf numFmtId="0" fontId="0" fillId="0" borderId="15" xfId="0" applyBorder="1" applyAlignment="1">
      <alignment horizontal="center"/>
    </xf>
    <xf numFmtId="0" fontId="11" fillId="0" borderId="0" xfId="5" applyFont="1" applyAlignment="1">
      <alignment horizontal="center"/>
    </xf>
    <xf numFmtId="0" fontId="12" fillId="0" borderId="0" xfId="5" applyFont="1"/>
    <xf numFmtId="180" fontId="11" fillId="0" borderId="0" xfId="5" applyNumberFormat="1" applyFont="1" applyAlignment="1">
      <alignment horizontal="center"/>
    </xf>
    <xf numFmtId="0" fontId="11" fillId="0" borderId="1" xfId="3" applyFont="1" applyBorder="1">
      <alignment vertical="center"/>
    </xf>
    <xf numFmtId="0" fontId="11" fillId="0" borderId="1" xfId="5" applyFont="1" applyBorder="1"/>
    <xf numFmtId="179" fontId="11" fillId="0" borderId="6" xfId="5" applyNumberFormat="1" applyFont="1" applyBorder="1" applyAlignment="1">
      <alignment horizontal="center"/>
    </xf>
    <xf numFmtId="0" fontId="11" fillId="0" borderId="3" xfId="3" applyFont="1" applyBorder="1">
      <alignment vertical="center"/>
    </xf>
    <xf numFmtId="0" fontId="11" fillId="0" borderId="3" xfId="5" applyFont="1" applyBorder="1"/>
    <xf numFmtId="179" fontId="11" fillId="0" borderId="14" xfId="5" applyNumberFormat="1" applyFont="1" applyBorder="1" applyAlignment="1">
      <alignment horizontal="center"/>
    </xf>
    <xf numFmtId="0" fontId="12" fillId="2" borderId="0" xfId="5" applyFont="1" applyFill="1"/>
    <xf numFmtId="0" fontId="11" fillId="2" borderId="0" xfId="5" applyFont="1" applyFill="1" applyAlignment="1">
      <alignment horizontal="center"/>
    </xf>
    <xf numFmtId="180" fontId="11" fillId="2" borderId="2" xfId="5" applyNumberFormat="1" applyFont="1" applyFill="1" applyBorder="1"/>
    <xf numFmtId="0" fontId="13" fillId="0" borderId="0" xfId="5" applyFont="1"/>
    <xf numFmtId="0" fontId="11" fillId="0" borderId="11" xfId="5" applyFont="1" applyBorder="1" applyAlignment="1">
      <alignment horizontal="left"/>
    </xf>
    <xf numFmtId="0" fontId="11" fillId="0" borderId="12" xfId="5" applyFont="1" applyBorder="1" applyAlignment="1">
      <alignment horizontal="left"/>
    </xf>
    <xf numFmtId="180" fontId="11" fillId="0" borderId="2" xfId="5" applyNumberFormat="1" applyFont="1" applyBorder="1"/>
    <xf numFmtId="2" fontId="11" fillId="0" borderId="2" xfId="5" applyNumberFormat="1" applyFont="1" applyBorder="1"/>
    <xf numFmtId="180" fontId="11" fillId="0" borderId="2" xfId="5" applyNumberFormat="1" applyFont="1" applyBorder="1" applyAlignment="1">
      <alignment horizontal="center"/>
    </xf>
    <xf numFmtId="0" fontId="11" fillId="0" borderId="11" xfId="5" applyFont="1" applyBorder="1"/>
    <xf numFmtId="0" fontId="11" fillId="0" borderId="13" xfId="5" applyFont="1" applyBorder="1"/>
    <xf numFmtId="0" fontId="11" fillId="0" borderId="12" xfId="5" applyFont="1" applyBorder="1"/>
    <xf numFmtId="0" fontId="11" fillId="0" borderId="0" xfId="3" applyFont="1">
      <alignment vertical="center"/>
    </xf>
    <xf numFmtId="0" fontId="11" fillId="0" borderId="2" xfId="3" applyFont="1" applyBorder="1">
      <alignment vertical="center"/>
    </xf>
    <xf numFmtId="0" fontId="11" fillId="0" borderId="4" xfId="3" applyFont="1" applyBorder="1">
      <alignment vertical="center"/>
    </xf>
    <xf numFmtId="0" fontId="11" fillId="0" borderId="4" xfId="5" applyFont="1" applyBorder="1"/>
    <xf numFmtId="0" fontId="11" fillId="0" borderId="10" xfId="5" applyFont="1" applyBorder="1"/>
    <xf numFmtId="179" fontId="11" fillId="0" borderId="8" xfId="5" applyNumberFormat="1" applyFont="1" applyBorder="1" applyAlignment="1">
      <alignment horizontal="center"/>
    </xf>
    <xf numFmtId="0" fontId="11" fillId="0" borderId="2" xfId="5" applyFont="1" applyBorder="1"/>
    <xf numFmtId="1" fontId="11" fillId="0" borderId="2" xfId="5" applyNumberFormat="1" applyFont="1" applyBorder="1"/>
    <xf numFmtId="0" fontId="11" fillId="0" borderId="0" xfId="1" applyFont="1"/>
    <xf numFmtId="1" fontId="11" fillId="0" borderId="0" xfId="1" applyNumberFormat="1" applyFont="1"/>
    <xf numFmtId="0" fontId="11" fillId="0" borderId="11" xfId="1" applyFont="1" applyBorder="1" applyAlignment="1">
      <alignment vertical="center"/>
    </xf>
    <xf numFmtId="0" fontId="11" fillId="0" borderId="2" xfId="1" applyFont="1" applyBorder="1" applyAlignment="1">
      <alignment vertical="center"/>
    </xf>
    <xf numFmtId="0" fontId="11" fillId="0" borderId="5" xfId="1" applyFont="1" applyBorder="1"/>
    <xf numFmtId="1" fontId="11" fillId="0" borderId="1" xfId="1" applyNumberFormat="1" applyFont="1" applyBorder="1"/>
    <xf numFmtId="0" fontId="11" fillId="0" borderId="7" xfId="1" applyFont="1" applyBorder="1" applyAlignment="1">
      <alignment vertical="center"/>
    </xf>
    <xf numFmtId="0" fontId="11" fillId="0" borderId="9" xfId="1" applyFont="1" applyBorder="1"/>
    <xf numFmtId="1" fontId="11" fillId="0" borderId="3" xfId="1" applyNumberFormat="1" applyFont="1" applyBorder="1"/>
    <xf numFmtId="2" fontId="11" fillId="0" borderId="2" xfId="1" applyNumberFormat="1" applyFont="1" applyBorder="1" applyAlignment="1">
      <alignment vertical="center"/>
    </xf>
    <xf numFmtId="0" fontId="12" fillId="0" borderId="0" xfId="1" applyFont="1"/>
    <xf numFmtId="0" fontId="11" fillId="0" borderId="11" xfId="1" applyFont="1" applyBorder="1" applyAlignment="1">
      <alignment horizontal="center"/>
    </xf>
    <xf numFmtId="0" fontId="11" fillId="0" borderId="2" xfId="1" applyFont="1" applyBorder="1" applyAlignment="1">
      <alignment horizontal="center"/>
    </xf>
    <xf numFmtId="0" fontId="11" fillId="0" borderId="0" xfId="1" applyFont="1" applyAlignment="1">
      <alignment horizontal="center"/>
    </xf>
    <xf numFmtId="0" fontId="11" fillId="0" borderId="11" xfId="1" applyFont="1" applyBorder="1"/>
    <xf numFmtId="1" fontId="11" fillId="0" borderId="2" xfId="1" applyNumberFormat="1" applyFont="1" applyBorder="1"/>
    <xf numFmtId="1" fontId="11" fillId="0" borderId="4" xfId="1" applyNumberFormat="1" applyFont="1" applyBorder="1"/>
    <xf numFmtId="0" fontId="11" fillId="0" borderId="7" xfId="1" applyFont="1" applyBorder="1"/>
    <xf numFmtId="1" fontId="11" fillId="0" borderId="5" xfId="1" applyNumberFormat="1" applyFont="1" applyBorder="1"/>
  </cellXfs>
  <cellStyles count="19">
    <cellStyle name="Normal_Calculation (3)" xfId="2" xr:uid="{00000000-0005-0000-0000-000000000000}"/>
    <cellStyle name="百分比 2" xfId="4" xr:uid="{00000000-0005-0000-0000-000001000000}"/>
    <cellStyle name="百分比 2 2" xfId="10" xr:uid="{00000000-0005-0000-0000-000002000000}"/>
    <cellStyle name="百分比 3" xfId="8" xr:uid="{00000000-0005-0000-0000-000003000000}"/>
    <cellStyle name="百分比 4" xfId="11" xr:uid="{00000000-0005-0000-0000-000004000000}"/>
    <cellStyle name="百分比 5" xfId="18" xr:uid="{00000000-0005-0000-0000-000005000000}"/>
    <cellStyle name="常规" xfId="0" builtinId="0"/>
    <cellStyle name="常规 2" xfId="1" xr:uid="{00000000-0005-0000-0000-000007000000}"/>
    <cellStyle name="常规 2 2" xfId="12" xr:uid="{00000000-0005-0000-0000-000008000000}"/>
    <cellStyle name="常规 2 3" xfId="9" xr:uid="{00000000-0005-0000-0000-000009000000}"/>
    <cellStyle name="常规 3" xfId="13" xr:uid="{00000000-0005-0000-0000-00000A000000}"/>
    <cellStyle name="常规 3 2" xfId="14" xr:uid="{00000000-0005-0000-0000-00000B000000}"/>
    <cellStyle name="常规 4" xfId="15" xr:uid="{00000000-0005-0000-0000-00000C000000}"/>
    <cellStyle name="常规 5" xfId="16" xr:uid="{00000000-0005-0000-0000-00000D000000}"/>
    <cellStyle name="常规 6" xfId="17" xr:uid="{00000000-0005-0000-0000-00000E000000}"/>
    <cellStyle name="常规_第3套第6题解答" xfId="5" xr:uid="{00000000-0005-0000-0000-000010000000}"/>
    <cellStyle name="常规_第4和5章时间序列和回归考题200606" xfId="7" xr:uid="{00000000-0005-0000-0000-000011000000}"/>
    <cellStyle name="常规_第6章-经济订货量-答案1" xfId="3" xr:uid="{00000000-0005-0000-0000-000012000000}"/>
    <cellStyle name="常规_试题3,4答案" xfId="6" xr:uid="{00000000-0005-0000-0000-00001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sharedStrings" Target="sharedStrings.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styles" Target="style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87791741472172"/>
          <c:y val="0.11340244242121195"/>
          <c:w val="0.82226211849192099"/>
          <c:h val="0.7010332804220375"/>
        </c:manualLayout>
      </c:layout>
      <c:scatterChart>
        <c:scatterStyle val="lineMarker"/>
        <c:varyColors val="0"/>
        <c:ser>
          <c:idx val="0"/>
          <c:order val="0"/>
          <c:tx>
            <c:strRef>
              <c:f>[15]第5题答案!$O$1</c:f>
              <c:strCache>
                <c:ptCount val="1"/>
                <c:pt idx="0">
                  <c:v>外购</c:v>
                </c:pt>
              </c:strCache>
            </c:strRef>
          </c:tx>
          <c:spPr>
            <a:ln w="12700">
              <a:solidFill>
                <a:srgbClr val="000080"/>
              </a:solidFill>
              <a:prstDash val="solid"/>
            </a:ln>
          </c:spPr>
          <c:marker>
            <c:symbol val="none"/>
          </c:marker>
          <c:xVal>
            <c:numRef>
              <c:f>[15]第5题答案!$N$3:$N$23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[15]第5题答案!$O$3:$O$23</c:f>
              <c:numCache>
                <c:formatCode>General</c:formatCode>
                <c:ptCount val="21"/>
                <c:pt idx="0">
                  <c:v>70000</c:v>
                </c:pt>
                <c:pt idx="1">
                  <c:v>77000</c:v>
                </c:pt>
                <c:pt idx="2">
                  <c:v>84000</c:v>
                </c:pt>
                <c:pt idx="3">
                  <c:v>91000</c:v>
                </c:pt>
                <c:pt idx="4">
                  <c:v>98000</c:v>
                </c:pt>
                <c:pt idx="5">
                  <c:v>105000</c:v>
                </c:pt>
                <c:pt idx="6">
                  <c:v>112000</c:v>
                </c:pt>
                <c:pt idx="7">
                  <c:v>119000</c:v>
                </c:pt>
                <c:pt idx="8">
                  <c:v>126000</c:v>
                </c:pt>
                <c:pt idx="9">
                  <c:v>133000</c:v>
                </c:pt>
                <c:pt idx="10">
                  <c:v>140000</c:v>
                </c:pt>
                <c:pt idx="11">
                  <c:v>147000</c:v>
                </c:pt>
                <c:pt idx="12">
                  <c:v>154000</c:v>
                </c:pt>
                <c:pt idx="13">
                  <c:v>161000</c:v>
                </c:pt>
                <c:pt idx="14">
                  <c:v>168000</c:v>
                </c:pt>
                <c:pt idx="15">
                  <c:v>175000</c:v>
                </c:pt>
                <c:pt idx="16">
                  <c:v>182000</c:v>
                </c:pt>
                <c:pt idx="17">
                  <c:v>189000</c:v>
                </c:pt>
                <c:pt idx="18">
                  <c:v>196000</c:v>
                </c:pt>
                <c:pt idx="19">
                  <c:v>203000</c:v>
                </c:pt>
                <c:pt idx="20">
                  <c:v>210000</c:v>
                </c:pt>
              </c:numCache>
            </c:numRef>
          </c:yVal>
          <c:smooth val="0"/>
          <c:extLst>
            <c:ext xmlns:c16="http://schemas.microsoft.com/office/drawing/2014/chart" uri="{C3380CC4-5D6E-409C-BE32-E72D297353CC}">
              <c16:uniqueId val="{00000000-1DF4-4B0A-89AB-DCA388756823}"/>
            </c:ext>
          </c:extLst>
        </c:ser>
        <c:ser>
          <c:idx val="1"/>
          <c:order val="1"/>
          <c:tx>
            <c:strRef>
              <c:f>[15]第5题答案!$P$1</c:f>
              <c:strCache>
                <c:ptCount val="1"/>
                <c:pt idx="0">
                  <c:v>自行生产</c:v>
                </c:pt>
              </c:strCache>
            </c:strRef>
          </c:tx>
          <c:spPr>
            <a:ln w="12700">
              <a:solidFill>
                <a:srgbClr val="FF00FF"/>
              </a:solidFill>
              <a:prstDash val="solid"/>
            </a:ln>
          </c:spPr>
          <c:marker>
            <c:symbol val="none"/>
          </c:marker>
          <c:xVal>
            <c:numRef>
              <c:f>[15]第5题答案!$N$3:$N$23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[15]第5题答案!$P$3:$P$23</c:f>
              <c:numCache>
                <c:formatCode>General</c:formatCode>
                <c:ptCount val="21"/>
                <c:pt idx="0">
                  <c:v>72000</c:v>
                </c:pt>
                <c:pt idx="1">
                  <c:v>78000</c:v>
                </c:pt>
                <c:pt idx="2">
                  <c:v>84000</c:v>
                </c:pt>
                <c:pt idx="3">
                  <c:v>90000</c:v>
                </c:pt>
                <c:pt idx="4">
                  <c:v>96000</c:v>
                </c:pt>
                <c:pt idx="5">
                  <c:v>102000</c:v>
                </c:pt>
                <c:pt idx="6">
                  <c:v>108000</c:v>
                </c:pt>
                <c:pt idx="7">
                  <c:v>114000</c:v>
                </c:pt>
                <c:pt idx="8">
                  <c:v>120000</c:v>
                </c:pt>
                <c:pt idx="9">
                  <c:v>126000</c:v>
                </c:pt>
                <c:pt idx="10">
                  <c:v>132000</c:v>
                </c:pt>
                <c:pt idx="11">
                  <c:v>138000</c:v>
                </c:pt>
                <c:pt idx="12">
                  <c:v>144000</c:v>
                </c:pt>
                <c:pt idx="13">
                  <c:v>150000</c:v>
                </c:pt>
                <c:pt idx="14">
                  <c:v>156000</c:v>
                </c:pt>
                <c:pt idx="15">
                  <c:v>162000</c:v>
                </c:pt>
                <c:pt idx="16">
                  <c:v>168000</c:v>
                </c:pt>
                <c:pt idx="17">
                  <c:v>174000</c:v>
                </c:pt>
                <c:pt idx="18">
                  <c:v>180000</c:v>
                </c:pt>
                <c:pt idx="19">
                  <c:v>186000</c:v>
                </c:pt>
                <c:pt idx="20">
                  <c:v>192000</c:v>
                </c:pt>
              </c:numCache>
            </c:numRef>
          </c:yVal>
          <c:smooth val="0"/>
          <c:extLst>
            <c:ext xmlns:c16="http://schemas.microsoft.com/office/drawing/2014/chart" uri="{C3380CC4-5D6E-409C-BE32-E72D297353CC}">
              <c16:uniqueId val="{00000001-1DF4-4B0A-89AB-DCA388756823}"/>
            </c:ext>
          </c:extLst>
        </c:ser>
        <c:ser>
          <c:idx val="2"/>
          <c:order val="2"/>
          <c:spPr>
            <a:ln w="12700">
              <a:solidFill>
                <a:srgbClr val="FF0000"/>
              </a:solidFill>
              <a:prstDash val="solid"/>
            </a:ln>
          </c:spPr>
          <c:marker>
            <c:symbol val="none"/>
          </c:marker>
          <c:dPt>
            <c:idx val="1"/>
            <c:marker>
              <c:symbol val="square"/>
              <c:size val="6"/>
              <c:spPr>
                <a:solidFill>
                  <a:srgbClr val="FFFFFF"/>
                </a:solidFill>
                <a:ln>
                  <a:solidFill>
                    <a:srgbClr val="FF0000"/>
                  </a:solidFill>
                  <a:prstDash val="solid"/>
                </a:ln>
              </c:spPr>
            </c:marker>
            <c:bubble3D val="0"/>
            <c:extLst>
              <c:ext xmlns:c16="http://schemas.microsoft.com/office/drawing/2014/chart" uri="{C3380CC4-5D6E-409C-BE32-E72D297353CC}">
                <c16:uniqueId val="{00000002-1DF4-4B0A-89AB-DCA388756823}"/>
              </c:ext>
            </c:extLst>
          </c:dPt>
          <c:dPt>
            <c:idx val="2"/>
            <c:bubble3D val="0"/>
            <c:extLst>
              <c:ext xmlns:c16="http://schemas.microsoft.com/office/drawing/2014/chart" uri="{C3380CC4-5D6E-409C-BE32-E72D297353CC}">
                <c16:uniqueId val="{00000003-1DF4-4B0A-89AB-DCA388756823}"/>
              </c:ext>
            </c:extLst>
          </c:dPt>
          <c:xVal>
            <c:numRef>
              <c:f>[15]第5题答案!$C$19:$C$21</c:f>
              <c:numCache>
                <c:formatCode>General</c:formatCode>
                <c:ptCount val="3"/>
                <c:pt idx="0">
                  <c:v>1200</c:v>
                </c:pt>
                <c:pt idx="1">
                  <c:v>1200</c:v>
                </c:pt>
                <c:pt idx="2">
                  <c:v>1200</c:v>
                </c:pt>
              </c:numCache>
            </c:numRef>
          </c:xVal>
          <c:yVal>
            <c:numRef>
              <c:f>[15]第5题答案!$D$19:$D$21</c:f>
              <c:numCache>
                <c:formatCode>General</c:formatCode>
                <c:ptCount val="3"/>
                <c:pt idx="0">
                  <c:v>210000</c:v>
                </c:pt>
                <c:pt idx="1">
                  <c:v>84000</c:v>
                </c:pt>
                <c:pt idx="2">
                  <c:v>0</c:v>
                </c:pt>
              </c:numCache>
            </c:numRef>
          </c:yVal>
          <c:smooth val="0"/>
          <c:extLst>
            <c:ext xmlns:c16="http://schemas.microsoft.com/office/drawing/2014/chart" uri="{C3380CC4-5D6E-409C-BE32-E72D297353CC}">
              <c16:uniqueId val="{00000004-1DF4-4B0A-89AB-DCA388756823}"/>
            </c:ext>
          </c:extLst>
        </c:ser>
        <c:ser>
          <c:idx val="3"/>
          <c:order val="3"/>
          <c:spPr>
            <a:ln w="12700">
              <a:solidFill>
                <a:srgbClr val="00FFFF"/>
              </a:solidFill>
              <a:prstDash val="solid"/>
            </a:ln>
          </c:spPr>
          <c:marker>
            <c:symbol val="none"/>
          </c:marker>
          <c:xVal>
            <c:numRef>
              <c:f>[15]第5题答案!$C$24</c:f>
              <c:numCache>
                <c:formatCode>General</c:formatCode>
                <c:ptCount val="1"/>
                <c:pt idx="0">
                  <c:v>1300</c:v>
                </c:pt>
              </c:numCache>
            </c:numRef>
          </c:xVal>
          <c:yVal>
            <c:numRef>
              <c:f>[15]第5题答案!$D$24</c:f>
              <c:numCache>
                <c:formatCode>General</c:formatCode>
                <c:ptCount val="1"/>
                <c:pt idx="0">
                  <c:v>90000</c:v>
                </c:pt>
              </c:numCache>
            </c:numRef>
          </c:yVal>
          <c:smooth val="0"/>
          <c:extLst>
            <c:ext xmlns:c16="http://schemas.microsoft.com/office/drawing/2014/chart" uri="{C3380CC4-5D6E-409C-BE32-E72D297353CC}">
              <c16:uniqueId val="{00000005-1DF4-4B0A-89AB-DCA388756823}"/>
            </c:ext>
          </c:extLst>
        </c:ser>
        <c:ser>
          <c:idx val="4"/>
          <c:order val="4"/>
          <c:spPr>
            <a:ln w="12700">
              <a:solidFill>
                <a:srgbClr val="800080"/>
              </a:solidFill>
              <a:prstDash val="solid"/>
            </a:ln>
          </c:spPr>
          <c:marker>
            <c:symbol val="circle"/>
            <c:size val="7"/>
            <c:spPr>
              <a:solidFill>
                <a:srgbClr val="FF0000"/>
              </a:solidFill>
              <a:ln>
                <a:solidFill>
                  <a:srgbClr val="FF0000"/>
                </a:solidFill>
                <a:prstDash val="solid"/>
              </a:ln>
            </c:spPr>
          </c:marker>
          <c:dLbls>
            <c:dLbl>
              <c:idx val="0"/>
              <c:numFmt formatCode="0" sourceLinked="0"/>
              <c:spPr>
                <a:noFill/>
                <a:ln w="25400">
                  <a:noFill/>
                </a:ln>
              </c:spPr>
              <c:txPr>
                <a:bodyPr/>
                <a:lstStyle/>
                <a:p>
                  <a:pPr>
                    <a:defRPr sz="950" b="0" i="0" u="none" strike="noStrike" baseline="0">
                      <a:solidFill>
                        <a:srgbClr val="000000"/>
                      </a:solidFill>
                      <a:latin typeface="宋体"/>
                      <a:ea typeface="宋体"/>
                      <a:cs typeface="宋体"/>
                    </a:defRPr>
                  </a:pPr>
                  <a:endParaRPr lang="zh-CN"/>
                </a:p>
              </c:txPr>
              <c:showLegendKey val="0"/>
              <c:showVal val="1"/>
              <c:showCatName val="0"/>
              <c:showSerName val="0"/>
              <c:showPercent val="0"/>
              <c:showBubbleSize val="0"/>
              <c:extLst>
                <c:ext xmlns:c16="http://schemas.microsoft.com/office/drawing/2014/chart" uri="{C3380CC4-5D6E-409C-BE32-E72D297353CC}">
                  <c16:uniqueId val="{00000006-1DF4-4B0A-89AB-DCA388756823}"/>
                </c:ext>
              </c:extLst>
            </c:dLbl>
            <c:spPr>
              <a:noFill/>
              <a:ln w="25400">
                <a:noFill/>
              </a:ln>
            </c:spPr>
            <c:txPr>
              <a:bodyPr/>
              <a:lstStyle/>
              <a:p>
                <a:pPr>
                  <a:defRPr sz="950" b="0" i="0" u="none" strike="noStrike" baseline="0">
                    <a:solidFill>
                      <a:srgbClr val="000000"/>
                    </a:solidFill>
                    <a:latin typeface="宋体"/>
                    <a:ea typeface="宋体"/>
                    <a:cs typeface="宋体"/>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[15]第5题答案!$C$24</c:f>
              <c:numCache>
                <c:formatCode>General</c:formatCode>
                <c:ptCount val="1"/>
                <c:pt idx="0">
                  <c:v>1300</c:v>
                </c:pt>
              </c:numCache>
            </c:numRef>
          </c:xVal>
          <c:yVal>
            <c:numRef>
              <c:f>[15]第5题答案!$D$24</c:f>
              <c:numCache>
                <c:formatCode>General</c:formatCode>
                <c:ptCount val="1"/>
                <c:pt idx="0">
                  <c:v>90000</c:v>
                </c:pt>
              </c:numCache>
            </c:numRef>
          </c:yVal>
          <c:smooth val="0"/>
          <c:extLst>
            <c:ext xmlns:c16="http://schemas.microsoft.com/office/drawing/2014/chart" uri="{C3380CC4-5D6E-409C-BE32-E72D297353CC}">
              <c16:uniqueId val="{00000007-1DF4-4B0A-89AB-DCA388756823}"/>
            </c:ext>
          </c:extLst>
        </c:ser>
        <c:dLbls>
          <c:showLegendKey val="0"/>
          <c:showVal val="0"/>
          <c:showCatName val="0"/>
          <c:showSerName val="0"/>
          <c:showPercent val="0"/>
          <c:showBubbleSize val="0"/>
        </c:dLbls>
        <c:axId val="190609600"/>
        <c:axId val="190610176"/>
      </c:scatterChart>
      <c:valAx>
        <c:axId val="190609600"/>
        <c:scaling>
          <c:orientation val="minMax"/>
          <c:max val="3000"/>
          <c:min val="100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宋体"/>
                <a:ea typeface="宋体"/>
                <a:cs typeface="宋体"/>
              </a:defRPr>
            </a:pPr>
            <a:endParaRPr lang="zh-CN"/>
          </a:p>
        </c:txPr>
        <c:crossAx val="190610176"/>
        <c:crosses val="autoZero"/>
        <c:crossBetween val="midCat"/>
        <c:majorUnit val="200"/>
      </c:valAx>
      <c:valAx>
        <c:axId val="190610176"/>
        <c:scaling>
          <c:orientation val="minMax"/>
          <c:max val="210000"/>
          <c:min val="50000"/>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宋体"/>
                <a:ea typeface="宋体"/>
                <a:cs typeface="宋体"/>
              </a:defRPr>
            </a:pPr>
            <a:endParaRPr lang="zh-CN"/>
          </a:p>
        </c:txPr>
        <c:crossAx val="190609600"/>
        <c:crosses val="autoZero"/>
        <c:crossBetween val="midCat"/>
        <c:majorUnit val="50000"/>
      </c:valAx>
      <c:spPr>
        <a:solidFill>
          <a:srgbClr val="C0C0C0"/>
        </a:solidFill>
        <a:ln w="12700">
          <a:solidFill>
            <a:srgbClr val="808080"/>
          </a:solidFill>
          <a:prstDash val="solid"/>
        </a:ln>
      </c:spPr>
    </c:plotArea>
    <c:legend>
      <c:legendPos val="b"/>
      <c:legendEntry>
        <c:idx val="2"/>
        <c:delete val="1"/>
      </c:legendEntry>
      <c:legendEntry>
        <c:idx val="3"/>
        <c:delete val="1"/>
      </c:legendEntry>
      <c:legendEntry>
        <c:idx val="4"/>
        <c:delete val="1"/>
      </c:legendEntry>
      <c:layout>
        <c:manualLayout>
          <c:xMode val="edge"/>
          <c:yMode val="edge"/>
          <c:x val="0.38420107719928187"/>
          <c:y val="0.91752885231707848"/>
          <c:w val="0.26750448833034113"/>
          <c:h val="7.2165190631680337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宋体"/>
          <a:ea typeface="宋体"/>
          <a:cs typeface="宋体"/>
        </a:defRPr>
      </a:pPr>
      <a:endParaRPr lang="zh-CN"/>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87791741472172"/>
          <c:y val="0.11340244242121195"/>
          <c:w val="0.82226211849192099"/>
          <c:h val="0.7010332804220375"/>
        </c:manualLayout>
      </c:layout>
      <c:scatterChart>
        <c:scatterStyle val="lineMarker"/>
        <c:varyColors val="0"/>
        <c:ser>
          <c:idx val="0"/>
          <c:order val="0"/>
          <c:tx>
            <c:strRef>
              <c:f>[15]第5题答案!$O$1</c:f>
              <c:strCache>
                <c:ptCount val="1"/>
                <c:pt idx="0">
                  <c:v>外购</c:v>
                </c:pt>
              </c:strCache>
            </c:strRef>
          </c:tx>
          <c:spPr>
            <a:ln w="12700">
              <a:solidFill>
                <a:srgbClr val="000080"/>
              </a:solidFill>
              <a:prstDash val="solid"/>
            </a:ln>
          </c:spPr>
          <c:marker>
            <c:symbol val="none"/>
          </c:marker>
          <c:xVal>
            <c:numRef>
              <c:f>[15]第5题答案!$N$3:$N$23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[15]第5题答案!$O$3:$O$23</c:f>
              <c:numCache>
                <c:formatCode>General</c:formatCode>
                <c:ptCount val="21"/>
                <c:pt idx="0">
                  <c:v>70000</c:v>
                </c:pt>
                <c:pt idx="1">
                  <c:v>77000</c:v>
                </c:pt>
                <c:pt idx="2">
                  <c:v>84000</c:v>
                </c:pt>
                <c:pt idx="3">
                  <c:v>91000</c:v>
                </c:pt>
                <c:pt idx="4">
                  <c:v>98000</c:v>
                </c:pt>
                <c:pt idx="5">
                  <c:v>105000</c:v>
                </c:pt>
                <c:pt idx="6">
                  <c:v>112000</c:v>
                </c:pt>
                <c:pt idx="7">
                  <c:v>119000</c:v>
                </c:pt>
                <c:pt idx="8">
                  <c:v>126000</c:v>
                </c:pt>
                <c:pt idx="9">
                  <c:v>133000</c:v>
                </c:pt>
                <c:pt idx="10">
                  <c:v>140000</c:v>
                </c:pt>
                <c:pt idx="11">
                  <c:v>147000</c:v>
                </c:pt>
                <c:pt idx="12">
                  <c:v>154000</c:v>
                </c:pt>
                <c:pt idx="13">
                  <c:v>161000</c:v>
                </c:pt>
                <c:pt idx="14">
                  <c:v>168000</c:v>
                </c:pt>
                <c:pt idx="15">
                  <c:v>175000</c:v>
                </c:pt>
                <c:pt idx="16">
                  <c:v>182000</c:v>
                </c:pt>
                <c:pt idx="17">
                  <c:v>189000</c:v>
                </c:pt>
                <c:pt idx="18">
                  <c:v>196000</c:v>
                </c:pt>
                <c:pt idx="19">
                  <c:v>203000</c:v>
                </c:pt>
                <c:pt idx="20">
                  <c:v>210000</c:v>
                </c:pt>
              </c:numCache>
            </c:numRef>
          </c:yVal>
          <c:smooth val="0"/>
          <c:extLst>
            <c:ext xmlns:c16="http://schemas.microsoft.com/office/drawing/2014/chart" uri="{C3380CC4-5D6E-409C-BE32-E72D297353CC}">
              <c16:uniqueId val="{00000000-A309-4F5A-959B-19CC3B0FD36C}"/>
            </c:ext>
          </c:extLst>
        </c:ser>
        <c:ser>
          <c:idx val="1"/>
          <c:order val="1"/>
          <c:tx>
            <c:strRef>
              <c:f>[15]第5题答案!$P$1</c:f>
              <c:strCache>
                <c:ptCount val="1"/>
                <c:pt idx="0">
                  <c:v>自行生产</c:v>
                </c:pt>
              </c:strCache>
            </c:strRef>
          </c:tx>
          <c:spPr>
            <a:ln w="12700">
              <a:solidFill>
                <a:srgbClr val="FF00FF"/>
              </a:solidFill>
              <a:prstDash val="solid"/>
            </a:ln>
          </c:spPr>
          <c:marker>
            <c:symbol val="none"/>
          </c:marker>
          <c:xVal>
            <c:numRef>
              <c:f>[15]第5题答案!$N$3:$N$23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[15]第5题答案!$P$3:$P$23</c:f>
              <c:numCache>
                <c:formatCode>General</c:formatCode>
                <c:ptCount val="21"/>
                <c:pt idx="0">
                  <c:v>72000</c:v>
                </c:pt>
                <c:pt idx="1">
                  <c:v>78000</c:v>
                </c:pt>
                <c:pt idx="2">
                  <c:v>84000</c:v>
                </c:pt>
                <c:pt idx="3">
                  <c:v>90000</c:v>
                </c:pt>
                <c:pt idx="4">
                  <c:v>96000</c:v>
                </c:pt>
                <c:pt idx="5">
                  <c:v>102000</c:v>
                </c:pt>
                <c:pt idx="6">
                  <c:v>108000</c:v>
                </c:pt>
                <c:pt idx="7">
                  <c:v>114000</c:v>
                </c:pt>
                <c:pt idx="8">
                  <c:v>120000</c:v>
                </c:pt>
                <c:pt idx="9">
                  <c:v>126000</c:v>
                </c:pt>
                <c:pt idx="10">
                  <c:v>132000</c:v>
                </c:pt>
                <c:pt idx="11">
                  <c:v>138000</c:v>
                </c:pt>
                <c:pt idx="12">
                  <c:v>144000</c:v>
                </c:pt>
                <c:pt idx="13">
                  <c:v>150000</c:v>
                </c:pt>
                <c:pt idx="14">
                  <c:v>156000</c:v>
                </c:pt>
                <c:pt idx="15">
                  <c:v>162000</c:v>
                </c:pt>
                <c:pt idx="16">
                  <c:v>168000</c:v>
                </c:pt>
                <c:pt idx="17">
                  <c:v>174000</c:v>
                </c:pt>
                <c:pt idx="18">
                  <c:v>180000</c:v>
                </c:pt>
                <c:pt idx="19">
                  <c:v>186000</c:v>
                </c:pt>
                <c:pt idx="20">
                  <c:v>192000</c:v>
                </c:pt>
              </c:numCache>
            </c:numRef>
          </c:yVal>
          <c:smooth val="0"/>
          <c:extLst>
            <c:ext xmlns:c16="http://schemas.microsoft.com/office/drawing/2014/chart" uri="{C3380CC4-5D6E-409C-BE32-E72D297353CC}">
              <c16:uniqueId val="{00000001-A309-4F5A-959B-19CC3B0FD36C}"/>
            </c:ext>
          </c:extLst>
        </c:ser>
        <c:ser>
          <c:idx val="2"/>
          <c:order val="2"/>
          <c:spPr>
            <a:ln w="12700">
              <a:solidFill>
                <a:srgbClr val="FF0000"/>
              </a:solidFill>
              <a:prstDash val="solid"/>
            </a:ln>
          </c:spPr>
          <c:marker>
            <c:symbol val="none"/>
          </c:marker>
          <c:dPt>
            <c:idx val="1"/>
            <c:marker>
              <c:symbol val="square"/>
              <c:size val="6"/>
              <c:spPr>
                <a:solidFill>
                  <a:srgbClr val="FFFFFF"/>
                </a:solidFill>
                <a:ln>
                  <a:solidFill>
                    <a:srgbClr val="FF0000"/>
                  </a:solidFill>
                  <a:prstDash val="solid"/>
                </a:ln>
              </c:spPr>
            </c:marker>
            <c:bubble3D val="0"/>
            <c:extLst>
              <c:ext xmlns:c16="http://schemas.microsoft.com/office/drawing/2014/chart" uri="{C3380CC4-5D6E-409C-BE32-E72D297353CC}">
                <c16:uniqueId val="{00000002-A309-4F5A-959B-19CC3B0FD36C}"/>
              </c:ext>
            </c:extLst>
          </c:dPt>
          <c:dPt>
            <c:idx val="2"/>
            <c:bubble3D val="0"/>
            <c:extLst>
              <c:ext xmlns:c16="http://schemas.microsoft.com/office/drawing/2014/chart" uri="{C3380CC4-5D6E-409C-BE32-E72D297353CC}">
                <c16:uniqueId val="{00000003-A309-4F5A-959B-19CC3B0FD36C}"/>
              </c:ext>
            </c:extLst>
          </c:dPt>
          <c:xVal>
            <c:numRef>
              <c:f>[15]第5题答案!$C$19:$C$21</c:f>
              <c:numCache>
                <c:formatCode>General</c:formatCode>
                <c:ptCount val="3"/>
                <c:pt idx="0">
                  <c:v>1200</c:v>
                </c:pt>
                <c:pt idx="1">
                  <c:v>1200</c:v>
                </c:pt>
                <c:pt idx="2">
                  <c:v>1200</c:v>
                </c:pt>
              </c:numCache>
            </c:numRef>
          </c:xVal>
          <c:yVal>
            <c:numRef>
              <c:f>[15]第5题答案!$D$19:$D$21</c:f>
              <c:numCache>
                <c:formatCode>General</c:formatCode>
                <c:ptCount val="3"/>
                <c:pt idx="0">
                  <c:v>210000</c:v>
                </c:pt>
                <c:pt idx="1">
                  <c:v>84000</c:v>
                </c:pt>
                <c:pt idx="2">
                  <c:v>0</c:v>
                </c:pt>
              </c:numCache>
            </c:numRef>
          </c:yVal>
          <c:smooth val="0"/>
          <c:extLst>
            <c:ext xmlns:c16="http://schemas.microsoft.com/office/drawing/2014/chart" uri="{C3380CC4-5D6E-409C-BE32-E72D297353CC}">
              <c16:uniqueId val="{00000004-A309-4F5A-959B-19CC3B0FD36C}"/>
            </c:ext>
          </c:extLst>
        </c:ser>
        <c:ser>
          <c:idx val="3"/>
          <c:order val="3"/>
          <c:spPr>
            <a:ln w="12700">
              <a:solidFill>
                <a:srgbClr val="00FFFF"/>
              </a:solidFill>
              <a:prstDash val="solid"/>
            </a:ln>
          </c:spPr>
          <c:marker>
            <c:symbol val="none"/>
          </c:marker>
          <c:xVal>
            <c:numRef>
              <c:f>[15]第5题答案!$C$24</c:f>
              <c:numCache>
                <c:formatCode>General</c:formatCode>
                <c:ptCount val="1"/>
                <c:pt idx="0">
                  <c:v>1300</c:v>
                </c:pt>
              </c:numCache>
            </c:numRef>
          </c:xVal>
          <c:yVal>
            <c:numRef>
              <c:f>[15]第5题答案!$D$24</c:f>
              <c:numCache>
                <c:formatCode>General</c:formatCode>
                <c:ptCount val="1"/>
                <c:pt idx="0">
                  <c:v>90000</c:v>
                </c:pt>
              </c:numCache>
            </c:numRef>
          </c:yVal>
          <c:smooth val="0"/>
          <c:extLst>
            <c:ext xmlns:c16="http://schemas.microsoft.com/office/drawing/2014/chart" uri="{C3380CC4-5D6E-409C-BE32-E72D297353CC}">
              <c16:uniqueId val="{00000005-A309-4F5A-959B-19CC3B0FD36C}"/>
            </c:ext>
          </c:extLst>
        </c:ser>
        <c:ser>
          <c:idx val="4"/>
          <c:order val="4"/>
          <c:spPr>
            <a:ln w="12700">
              <a:solidFill>
                <a:srgbClr val="800080"/>
              </a:solidFill>
              <a:prstDash val="solid"/>
            </a:ln>
          </c:spPr>
          <c:marker>
            <c:symbol val="circle"/>
            <c:size val="7"/>
            <c:spPr>
              <a:solidFill>
                <a:srgbClr val="FF0000"/>
              </a:solidFill>
              <a:ln>
                <a:solidFill>
                  <a:srgbClr val="FF0000"/>
                </a:solidFill>
                <a:prstDash val="solid"/>
              </a:ln>
            </c:spPr>
          </c:marker>
          <c:dLbls>
            <c:dLbl>
              <c:idx val="0"/>
              <c:numFmt formatCode="0" sourceLinked="0"/>
              <c:spPr>
                <a:noFill/>
                <a:ln w="25400">
                  <a:noFill/>
                </a:ln>
              </c:spPr>
              <c:txPr>
                <a:bodyPr/>
                <a:lstStyle/>
                <a:p>
                  <a:pPr>
                    <a:defRPr sz="950" b="0" i="0" u="none" strike="noStrike" baseline="0">
                      <a:solidFill>
                        <a:srgbClr val="000000"/>
                      </a:solidFill>
                      <a:latin typeface="宋体"/>
                      <a:ea typeface="宋体"/>
                      <a:cs typeface="宋体"/>
                    </a:defRPr>
                  </a:pPr>
                  <a:endParaRPr lang="zh-CN"/>
                </a:p>
              </c:txPr>
              <c:showLegendKey val="0"/>
              <c:showVal val="1"/>
              <c:showCatName val="0"/>
              <c:showSerName val="0"/>
              <c:showPercent val="0"/>
              <c:showBubbleSize val="0"/>
              <c:extLst>
                <c:ext xmlns:c16="http://schemas.microsoft.com/office/drawing/2014/chart" uri="{C3380CC4-5D6E-409C-BE32-E72D297353CC}">
                  <c16:uniqueId val="{00000006-A309-4F5A-959B-19CC3B0FD36C}"/>
                </c:ext>
              </c:extLst>
            </c:dLbl>
            <c:spPr>
              <a:noFill/>
              <a:ln w="25400">
                <a:noFill/>
              </a:ln>
            </c:spPr>
            <c:txPr>
              <a:bodyPr/>
              <a:lstStyle/>
              <a:p>
                <a:pPr>
                  <a:defRPr sz="950" b="0" i="0" u="none" strike="noStrike" baseline="0">
                    <a:solidFill>
                      <a:srgbClr val="000000"/>
                    </a:solidFill>
                    <a:latin typeface="宋体"/>
                    <a:ea typeface="宋体"/>
                    <a:cs typeface="宋体"/>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[15]第5题答案!$C$24</c:f>
              <c:numCache>
                <c:formatCode>General</c:formatCode>
                <c:ptCount val="1"/>
                <c:pt idx="0">
                  <c:v>1300</c:v>
                </c:pt>
              </c:numCache>
            </c:numRef>
          </c:xVal>
          <c:yVal>
            <c:numRef>
              <c:f>[15]第5题答案!$D$24</c:f>
              <c:numCache>
                <c:formatCode>General</c:formatCode>
                <c:ptCount val="1"/>
                <c:pt idx="0">
                  <c:v>90000</c:v>
                </c:pt>
              </c:numCache>
            </c:numRef>
          </c:yVal>
          <c:smooth val="0"/>
          <c:extLst>
            <c:ext xmlns:c16="http://schemas.microsoft.com/office/drawing/2014/chart" uri="{C3380CC4-5D6E-409C-BE32-E72D297353CC}">
              <c16:uniqueId val="{00000007-A309-4F5A-959B-19CC3B0FD36C}"/>
            </c:ext>
          </c:extLst>
        </c:ser>
        <c:dLbls>
          <c:showLegendKey val="0"/>
          <c:showVal val="0"/>
          <c:showCatName val="0"/>
          <c:showSerName val="0"/>
          <c:showPercent val="0"/>
          <c:showBubbleSize val="0"/>
        </c:dLbls>
        <c:axId val="190609600"/>
        <c:axId val="190610176"/>
      </c:scatterChart>
      <c:valAx>
        <c:axId val="190609600"/>
        <c:scaling>
          <c:orientation val="minMax"/>
          <c:max val="3000"/>
          <c:min val="100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宋体"/>
                <a:ea typeface="宋体"/>
                <a:cs typeface="宋体"/>
              </a:defRPr>
            </a:pPr>
            <a:endParaRPr lang="zh-CN"/>
          </a:p>
        </c:txPr>
        <c:crossAx val="190610176"/>
        <c:crosses val="autoZero"/>
        <c:crossBetween val="midCat"/>
        <c:majorUnit val="200"/>
      </c:valAx>
      <c:valAx>
        <c:axId val="190610176"/>
        <c:scaling>
          <c:orientation val="minMax"/>
          <c:max val="210000"/>
          <c:min val="50000"/>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宋体"/>
                <a:ea typeface="宋体"/>
                <a:cs typeface="宋体"/>
              </a:defRPr>
            </a:pPr>
            <a:endParaRPr lang="zh-CN"/>
          </a:p>
        </c:txPr>
        <c:crossAx val="190609600"/>
        <c:crosses val="autoZero"/>
        <c:crossBetween val="midCat"/>
        <c:majorUnit val="50000"/>
      </c:valAx>
      <c:spPr>
        <a:solidFill>
          <a:srgbClr val="C0C0C0"/>
        </a:solidFill>
        <a:ln w="12700">
          <a:solidFill>
            <a:srgbClr val="808080"/>
          </a:solidFill>
          <a:prstDash val="solid"/>
        </a:ln>
      </c:spPr>
    </c:plotArea>
    <c:legend>
      <c:legendPos val="b"/>
      <c:legendEntry>
        <c:idx val="2"/>
        <c:delete val="1"/>
      </c:legendEntry>
      <c:legendEntry>
        <c:idx val="3"/>
        <c:delete val="1"/>
      </c:legendEntry>
      <c:legendEntry>
        <c:idx val="4"/>
        <c:delete val="1"/>
      </c:legendEntry>
      <c:layout>
        <c:manualLayout>
          <c:xMode val="edge"/>
          <c:yMode val="edge"/>
          <c:x val="0.38420107719928187"/>
          <c:y val="0.91752885231707848"/>
          <c:w val="0.26750448833034113"/>
          <c:h val="7.2165190631680337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宋体"/>
          <a:ea typeface="宋体"/>
          <a:cs typeface="宋体"/>
        </a:defRPr>
      </a:pPr>
      <a:endParaRPr lang="zh-CN"/>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92928741758034E-2"/>
          <c:y val="0.10217289126075221"/>
          <c:w val="0.87659547891486067"/>
          <c:h val="0.67873092728860951"/>
        </c:manualLayout>
      </c:layout>
      <c:lineChart>
        <c:grouping val="standard"/>
        <c:varyColors val="0"/>
        <c:ser>
          <c:idx val="0"/>
          <c:order val="0"/>
          <c:tx>
            <c:v>外购</c:v>
          </c:tx>
          <c:spPr>
            <a:ln w="28575" cap="rnd">
              <a:solidFill>
                <a:schemeClr val="accent1"/>
              </a:solidFill>
              <a:round/>
            </a:ln>
            <a:effectLst/>
          </c:spPr>
          <c:marker>
            <c:symbol val="none"/>
          </c:marker>
          <c:cat>
            <c:numRef>
              <c:f>[16]第3题!$N$3:$N$23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cat>
          <c:val>
            <c:numRef>
              <c:f>[16]第3题!$O$3:$O$23</c:f>
              <c:numCache>
                <c:formatCode>General</c:formatCode>
                <c:ptCount val="21"/>
                <c:pt idx="0">
                  <c:v>70000</c:v>
                </c:pt>
                <c:pt idx="1">
                  <c:v>77000</c:v>
                </c:pt>
                <c:pt idx="2">
                  <c:v>84000</c:v>
                </c:pt>
                <c:pt idx="3">
                  <c:v>91000</c:v>
                </c:pt>
                <c:pt idx="4">
                  <c:v>98000</c:v>
                </c:pt>
                <c:pt idx="5">
                  <c:v>105000</c:v>
                </c:pt>
                <c:pt idx="6">
                  <c:v>112000</c:v>
                </c:pt>
                <c:pt idx="7">
                  <c:v>119000</c:v>
                </c:pt>
                <c:pt idx="8">
                  <c:v>126000</c:v>
                </c:pt>
                <c:pt idx="9">
                  <c:v>133000</c:v>
                </c:pt>
                <c:pt idx="10">
                  <c:v>140000</c:v>
                </c:pt>
                <c:pt idx="11">
                  <c:v>147000</c:v>
                </c:pt>
                <c:pt idx="12">
                  <c:v>154000</c:v>
                </c:pt>
                <c:pt idx="13">
                  <c:v>161000</c:v>
                </c:pt>
                <c:pt idx="14">
                  <c:v>168000</c:v>
                </c:pt>
                <c:pt idx="15">
                  <c:v>175000</c:v>
                </c:pt>
                <c:pt idx="16">
                  <c:v>182000</c:v>
                </c:pt>
                <c:pt idx="17">
                  <c:v>189000</c:v>
                </c:pt>
                <c:pt idx="18">
                  <c:v>196000</c:v>
                </c:pt>
                <c:pt idx="19">
                  <c:v>203000</c:v>
                </c:pt>
                <c:pt idx="20">
                  <c:v>210000</c:v>
                </c:pt>
              </c:numCache>
            </c:numRef>
          </c:val>
          <c:smooth val="0"/>
          <c:extLst>
            <c:ext xmlns:c16="http://schemas.microsoft.com/office/drawing/2014/chart" uri="{C3380CC4-5D6E-409C-BE32-E72D297353CC}">
              <c16:uniqueId val="{00000000-7AFD-4331-BEC4-DC097FFADB57}"/>
            </c:ext>
          </c:extLst>
        </c:ser>
        <c:ser>
          <c:idx val="1"/>
          <c:order val="1"/>
          <c:tx>
            <c:v>自行生产</c:v>
          </c:tx>
          <c:spPr>
            <a:ln w="28575" cap="rnd">
              <a:solidFill>
                <a:schemeClr val="accent2"/>
              </a:solidFill>
              <a:round/>
            </a:ln>
            <a:effectLst/>
          </c:spPr>
          <c:marker>
            <c:symbol val="none"/>
          </c:marker>
          <c:cat>
            <c:numRef>
              <c:f>[16]第3题!$N$3:$N$23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cat>
          <c:val>
            <c:numRef>
              <c:f>[16]第3题!$P$3:$P$23</c:f>
              <c:numCache>
                <c:formatCode>General</c:formatCode>
                <c:ptCount val="21"/>
                <c:pt idx="0">
                  <c:v>72000</c:v>
                </c:pt>
                <c:pt idx="1">
                  <c:v>78000</c:v>
                </c:pt>
                <c:pt idx="2">
                  <c:v>84000</c:v>
                </c:pt>
                <c:pt idx="3">
                  <c:v>90000</c:v>
                </c:pt>
                <c:pt idx="4">
                  <c:v>96000</c:v>
                </c:pt>
                <c:pt idx="5">
                  <c:v>102000</c:v>
                </c:pt>
                <c:pt idx="6">
                  <c:v>108000</c:v>
                </c:pt>
                <c:pt idx="7">
                  <c:v>114000</c:v>
                </c:pt>
                <c:pt idx="8">
                  <c:v>120000</c:v>
                </c:pt>
                <c:pt idx="9">
                  <c:v>126000</c:v>
                </c:pt>
                <c:pt idx="10">
                  <c:v>132000</c:v>
                </c:pt>
                <c:pt idx="11">
                  <c:v>138000</c:v>
                </c:pt>
                <c:pt idx="12">
                  <c:v>144000</c:v>
                </c:pt>
                <c:pt idx="13">
                  <c:v>150000</c:v>
                </c:pt>
                <c:pt idx="14">
                  <c:v>156000</c:v>
                </c:pt>
                <c:pt idx="15">
                  <c:v>162000</c:v>
                </c:pt>
                <c:pt idx="16">
                  <c:v>168000</c:v>
                </c:pt>
                <c:pt idx="17">
                  <c:v>174000</c:v>
                </c:pt>
                <c:pt idx="18">
                  <c:v>180000</c:v>
                </c:pt>
                <c:pt idx="19">
                  <c:v>186000</c:v>
                </c:pt>
                <c:pt idx="20">
                  <c:v>192000</c:v>
                </c:pt>
              </c:numCache>
            </c:numRef>
          </c:val>
          <c:smooth val="0"/>
          <c:extLst>
            <c:ext xmlns:c16="http://schemas.microsoft.com/office/drawing/2014/chart" uri="{C3380CC4-5D6E-409C-BE32-E72D297353CC}">
              <c16:uniqueId val="{00000001-7AFD-4331-BEC4-DC097FFADB57}"/>
            </c:ext>
          </c:extLst>
        </c:ser>
        <c:dLbls>
          <c:showLegendKey val="0"/>
          <c:showVal val="0"/>
          <c:showCatName val="0"/>
          <c:showSerName val="0"/>
          <c:showPercent val="0"/>
          <c:showBubbleSize val="0"/>
        </c:dLbls>
        <c:smooth val="0"/>
        <c:axId val="587357400"/>
        <c:axId val="587358056"/>
      </c:lineChart>
      <c:catAx>
        <c:axId val="587357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7358056"/>
        <c:crosses val="autoZero"/>
        <c:auto val="1"/>
        <c:lblAlgn val="ctr"/>
        <c:lblOffset val="100"/>
        <c:noMultiLvlLbl val="0"/>
      </c:catAx>
      <c:valAx>
        <c:axId val="587358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7357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宋体"/>
                <a:ea typeface="宋体"/>
                <a:cs typeface="宋体"/>
              </a:defRPr>
            </a:pPr>
            <a:r>
              <a:rPr lang="zh-CN" altLang="en-US"/>
              <a:t>年总成本随每次订货量变化图表</a:t>
            </a:r>
          </a:p>
        </c:rich>
      </c:tx>
      <c:layout>
        <c:manualLayout>
          <c:xMode val="edge"/>
          <c:yMode val="edge"/>
          <c:x val="0.14717763102192871"/>
          <c:y val="6.6246056782334389E-2"/>
        </c:manualLayout>
      </c:layout>
      <c:overlay val="0"/>
      <c:spPr>
        <a:noFill/>
        <a:ln w="25400">
          <a:noFill/>
        </a:ln>
      </c:spPr>
    </c:title>
    <c:autoTitleDeleted val="0"/>
    <c:plotArea>
      <c:layout>
        <c:manualLayout>
          <c:layoutTarget val="inner"/>
          <c:xMode val="edge"/>
          <c:yMode val="edge"/>
          <c:x val="0.13911304017397005"/>
          <c:y val="0.1892744479495268"/>
          <c:w val="0.80846853782263761"/>
          <c:h val="0.67823343848580442"/>
        </c:manualLayout>
      </c:layout>
      <c:scatterChart>
        <c:scatterStyle val="lineMarker"/>
        <c:varyColors val="0"/>
        <c:ser>
          <c:idx val="0"/>
          <c:order val="0"/>
          <c:spPr>
            <a:ln w="38100">
              <a:solidFill>
                <a:srgbClr val="FF0000"/>
              </a:solidFill>
              <a:prstDash val="solid"/>
            </a:ln>
          </c:spPr>
          <c:marker>
            <c:symbol val="none"/>
          </c:marker>
          <c:xVal>
            <c:numLit>
              <c:formatCode>General</c:formatCode>
              <c:ptCount val="20"/>
              <c:pt idx="0">
                <c:v>30</c:v>
              </c:pt>
              <c:pt idx="1">
                <c:v>40</c:v>
              </c:pt>
              <c:pt idx="2">
                <c:v>50</c:v>
              </c:pt>
              <c:pt idx="3">
                <c:v>60</c:v>
              </c:pt>
              <c:pt idx="4">
                <c:v>70</c:v>
              </c:pt>
              <c:pt idx="5">
                <c:v>80</c:v>
              </c:pt>
              <c:pt idx="6">
                <c:v>90</c:v>
              </c:pt>
              <c:pt idx="7">
                <c:v>100</c:v>
              </c:pt>
              <c:pt idx="8">
                <c:v>110</c:v>
              </c:pt>
              <c:pt idx="9">
                <c:v>120</c:v>
              </c:pt>
              <c:pt idx="10">
                <c:v>130</c:v>
              </c:pt>
              <c:pt idx="11">
                <c:v>140</c:v>
              </c:pt>
              <c:pt idx="12">
                <c:v>150</c:v>
              </c:pt>
              <c:pt idx="13">
                <c:v>160</c:v>
              </c:pt>
              <c:pt idx="14">
                <c:v>170</c:v>
              </c:pt>
              <c:pt idx="15">
                <c:v>180</c:v>
              </c:pt>
              <c:pt idx="16">
                <c:v>190</c:v>
              </c:pt>
              <c:pt idx="17">
                <c:v>199.99999</c:v>
              </c:pt>
              <c:pt idx="18">
                <c:v>200</c:v>
              </c:pt>
              <c:pt idx="19">
                <c:v>350</c:v>
              </c:pt>
            </c:numLit>
          </c:xVal>
          <c:yVal>
            <c:numLit>
              <c:formatCode>General</c:formatCode>
              <c:ptCount val="20"/>
              <c:pt idx="0">
                <c:v>147700</c:v>
              </c:pt>
              <c:pt idx="1">
                <c:v>143600</c:v>
              </c:pt>
              <c:pt idx="2">
                <c:v>141500</c:v>
              </c:pt>
              <c:pt idx="3">
                <c:v>140400</c:v>
              </c:pt>
              <c:pt idx="4">
                <c:v>139871.42857142858</c:v>
              </c:pt>
              <c:pt idx="5">
                <c:v>139700</c:v>
              </c:pt>
              <c:pt idx="6">
                <c:v>139766.66666666666</c:v>
              </c:pt>
              <c:pt idx="7">
                <c:v>140000</c:v>
              </c:pt>
              <c:pt idx="8">
                <c:v>140354.54545454547</c:v>
              </c:pt>
              <c:pt idx="9">
                <c:v>140800</c:v>
              </c:pt>
              <c:pt idx="10">
                <c:v>141315.38461538462</c:v>
              </c:pt>
              <c:pt idx="11">
                <c:v>141885.71428571429</c:v>
              </c:pt>
              <c:pt idx="12">
                <c:v>142500</c:v>
              </c:pt>
              <c:pt idx="13">
                <c:v>143150</c:v>
              </c:pt>
              <c:pt idx="14">
                <c:v>143829.41176470587</c:v>
              </c:pt>
              <c:pt idx="15">
                <c:v>144533.33333333334</c:v>
              </c:pt>
              <c:pt idx="16">
                <c:v>145257.89473684208</c:v>
              </c:pt>
              <c:pt idx="17">
                <c:v>145999.99925000002</c:v>
              </c:pt>
              <c:pt idx="18">
                <c:v>141000</c:v>
              </c:pt>
              <c:pt idx="19">
                <c:v>153214.28571428571</c:v>
              </c:pt>
            </c:numLit>
          </c:yVal>
          <c:smooth val="0"/>
          <c:extLst>
            <c:ext xmlns:c16="http://schemas.microsoft.com/office/drawing/2014/chart" uri="{C3380CC4-5D6E-409C-BE32-E72D297353CC}">
              <c16:uniqueId val="{00000000-C610-4C5C-AAD5-BFE0A37ED6C8}"/>
            </c:ext>
          </c:extLst>
        </c:ser>
        <c:ser>
          <c:idx val="1"/>
          <c:order val="1"/>
          <c:spPr>
            <a:ln w="25400">
              <a:solidFill>
                <a:srgbClr val="0000FF"/>
              </a:solidFill>
              <a:prstDash val="solid"/>
            </a:ln>
          </c:spPr>
          <c:marker>
            <c:symbol val="none"/>
          </c:marker>
          <c:xVal>
            <c:numLit>
              <c:formatCode>General</c:formatCode>
              <c:ptCount val="2"/>
              <c:pt idx="0">
                <c:v>30</c:v>
              </c:pt>
              <c:pt idx="1">
                <c:v>350</c:v>
              </c:pt>
            </c:numLit>
          </c:xVal>
          <c:yVal>
            <c:numLit>
              <c:formatCode>General</c:formatCode>
              <c:ptCount val="2"/>
              <c:pt idx="0">
                <c:v>139696.93845669908</c:v>
              </c:pt>
              <c:pt idx="1">
                <c:v>139696.93845669908</c:v>
              </c:pt>
            </c:numLit>
          </c:yVal>
          <c:smooth val="0"/>
          <c:extLst>
            <c:ext xmlns:c16="http://schemas.microsoft.com/office/drawing/2014/chart" uri="{C3380CC4-5D6E-409C-BE32-E72D297353CC}">
              <c16:uniqueId val="{00000001-C610-4C5C-AAD5-BFE0A37ED6C8}"/>
            </c:ext>
          </c:extLst>
        </c:ser>
        <c:dLbls>
          <c:showLegendKey val="0"/>
          <c:showVal val="0"/>
          <c:showCatName val="0"/>
          <c:showSerName val="0"/>
          <c:showPercent val="0"/>
          <c:showBubbleSize val="0"/>
        </c:dLbls>
        <c:axId val="214289792"/>
        <c:axId val="214290368"/>
      </c:scatterChart>
      <c:valAx>
        <c:axId val="214289792"/>
        <c:scaling>
          <c:orientation val="minMax"/>
          <c:max val="400"/>
        </c:scaling>
        <c:delete val="0"/>
        <c:axPos val="b"/>
        <c:majorGridlines>
          <c:spPr>
            <a:ln w="3175">
              <a:solidFill>
                <a:srgbClr val="FFFFFF"/>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宋体"/>
                <a:ea typeface="宋体"/>
                <a:cs typeface="宋体"/>
              </a:defRPr>
            </a:pPr>
            <a:endParaRPr lang="zh-CN"/>
          </a:p>
        </c:txPr>
        <c:crossAx val="214290368"/>
        <c:crosses val="autoZero"/>
        <c:crossBetween val="midCat"/>
      </c:valAx>
      <c:valAx>
        <c:axId val="214290368"/>
        <c:scaling>
          <c:orientation val="minMax"/>
          <c:max val="159000"/>
          <c:min val="134000"/>
        </c:scaling>
        <c:delete val="0"/>
        <c:axPos val="l"/>
        <c:majorGridlines>
          <c:spPr>
            <a:ln w="3175">
              <a:solidFill>
                <a:srgbClr val="FFFFFF"/>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宋体"/>
                <a:ea typeface="宋体"/>
                <a:cs typeface="宋体"/>
              </a:defRPr>
            </a:pPr>
            <a:endParaRPr lang="zh-CN"/>
          </a:p>
        </c:txPr>
        <c:crossAx val="21428979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宋体"/>
          <a:ea typeface="宋体"/>
          <a:cs typeface="宋体"/>
        </a:defRPr>
      </a:pPr>
      <a:endParaRPr lang="zh-CN"/>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zh-CN"/>
              <a:t>年总成本随每次订货量变化图表</a:t>
            </a:r>
          </a:p>
        </c:rich>
      </c:tx>
      <c:layout>
        <c:manualLayout>
          <c:xMode val="edge"/>
          <c:yMode val="edge"/>
          <c:x val="0.14717763102192871"/>
          <c:y val="6.624605678233438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zh-CN"/>
        </a:p>
      </c:txPr>
    </c:title>
    <c:autoTitleDeleted val="0"/>
    <c:plotArea>
      <c:layout>
        <c:manualLayout>
          <c:layoutTarget val="inner"/>
          <c:xMode val="edge"/>
          <c:yMode val="edge"/>
          <c:x val="0.13911304017397005"/>
          <c:y val="0.1892744479495268"/>
          <c:w val="0.80846853782263761"/>
          <c:h val="0.67823343848580442"/>
        </c:manualLayout>
      </c:layout>
      <c:scatterChart>
        <c:scatterStyle val="lineMarker"/>
        <c:varyColors val="0"/>
        <c:ser>
          <c:idx val="0"/>
          <c:order val="0"/>
          <c:spPr>
            <a:ln w="9525" cap="rnd">
              <a:solidFill>
                <a:schemeClr val="accent1"/>
              </a:solidFill>
              <a:round/>
            </a:ln>
            <a:effectLst>
              <a:outerShdw blurRad="40000" dist="23000" dir="5400000" rotWithShape="0">
                <a:srgbClr val="000000">
                  <a:alpha val="35000"/>
                </a:srgbClr>
              </a:outerShdw>
            </a:effectLst>
          </c:spPr>
          <c:marker>
            <c:symbol val="none"/>
          </c:marker>
          <c:xVal>
            <c:numLit>
              <c:formatCode>General</c:formatCode>
              <c:ptCount val="20"/>
              <c:pt idx="0">
                <c:v>30</c:v>
              </c:pt>
              <c:pt idx="1">
                <c:v>40</c:v>
              </c:pt>
              <c:pt idx="2">
                <c:v>50</c:v>
              </c:pt>
              <c:pt idx="3">
                <c:v>60</c:v>
              </c:pt>
              <c:pt idx="4">
                <c:v>70</c:v>
              </c:pt>
              <c:pt idx="5">
                <c:v>80</c:v>
              </c:pt>
              <c:pt idx="6">
                <c:v>90</c:v>
              </c:pt>
              <c:pt idx="7">
                <c:v>100</c:v>
              </c:pt>
              <c:pt idx="8">
                <c:v>110</c:v>
              </c:pt>
              <c:pt idx="9">
                <c:v>120</c:v>
              </c:pt>
              <c:pt idx="10">
                <c:v>130</c:v>
              </c:pt>
              <c:pt idx="11">
                <c:v>140</c:v>
              </c:pt>
              <c:pt idx="12">
                <c:v>150</c:v>
              </c:pt>
              <c:pt idx="13">
                <c:v>160</c:v>
              </c:pt>
              <c:pt idx="14">
                <c:v>170</c:v>
              </c:pt>
              <c:pt idx="15">
                <c:v>180</c:v>
              </c:pt>
              <c:pt idx="16">
                <c:v>190</c:v>
              </c:pt>
              <c:pt idx="17">
                <c:v>199.99999</c:v>
              </c:pt>
              <c:pt idx="18">
                <c:v>200</c:v>
              </c:pt>
              <c:pt idx="19">
                <c:v>350</c:v>
              </c:pt>
            </c:numLit>
          </c:xVal>
          <c:yVal>
            <c:numLit>
              <c:formatCode>General</c:formatCode>
              <c:ptCount val="20"/>
              <c:pt idx="0">
                <c:v>147700</c:v>
              </c:pt>
              <c:pt idx="1">
                <c:v>143600</c:v>
              </c:pt>
              <c:pt idx="2">
                <c:v>141500</c:v>
              </c:pt>
              <c:pt idx="3">
                <c:v>140400</c:v>
              </c:pt>
              <c:pt idx="4">
                <c:v>139871.42857142858</c:v>
              </c:pt>
              <c:pt idx="5">
                <c:v>139700</c:v>
              </c:pt>
              <c:pt idx="6">
                <c:v>139766.66666666666</c:v>
              </c:pt>
              <c:pt idx="7">
                <c:v>140000</c:v>
              </c:pt>
              <c:pt idx="8">
                <c:v>140354.54545454547</c:v>
              </c:pt>
              <c:pt idx="9">
                <c:v>140800</c:v>
              </c:pt>
              <c:pt idx="10">
                <c:v>141315.38461538462</c:v>
              </c:pt>
              <c:pt idx="11">
                <c:v>141885.71428571429</c:v>
              </c:pt>
              <c:pt idx="12">
                <c:v>142500</c:v>
              </c:pt>
              <c:pt idx="13">
                <c:v>143150</c:v>
              </c:pt>
              <c:pt idx="14">
                <c:v>143829.41176470587</c:v>
              </c:pt>
              <c:pt idx="15">
                <c:v>144533.33333333334</c:v>
              </c:pt>
              <c:pt idx="16">
                <c:v>145257.89473684208</c:v>
              </c:pt>
              <c:pt idx="17">
                <c:v>145999.99925000002</c:v>
              </c:pt>
              <c:pt idx="18">
                <c:v>141000</c:v>
              </c:pt>
              <c:pt idx="19">
                <c:v>153214.28571428571</c:v>
              </c:pt>
            </c:numLit>
          </c:yVal>
          <c:smooth val="0"/>
          <c:extLst>
            <c:ext xmlns:c16="http://schemas.microsoft.com/office/drawing/2014/chart" uri="{C3380CC4-5D6E-409C-BE32-E72D297353CC}">
              <c16:uniqueId val="{00000000-FD3D-4FEE-BFA8-011600A70466}"/>
            </c:ext>
          </c:extLst>
        </c:ser>
        <c:ser>
          <c:idx val="1"/>
          <c:order val="1"/>
          <c:spPr>
            <a:ln w="9525" cap="rnd">
              <a:solidFill>
                <a:schemeClr val="accent2"/>
              </a:solidFill>
              <a:round/>
            </a:ln>
            <a:effectLst>
              <a:outerShdw blurRad="40000" dist="23000" dir="5400000" rotWithShape="0">
                <a:srgbClr val="000000">
                  <a:alpha val="35000"/>
                </a:srgbClr>
              </a:outerShdw>
            </a:effectLst>
          </c:spPr>
          <c:marker>
            <c:symbol val="none"/>
          </c:marker>
          <c:xVal>
            <c:numLit>
              <c:formatCode>General</c:formatCode>
              <c:ptCount val="2"/>
              <c:pt idx="0">
                <c:v>30</c:v>
              </c:pt>
              <c:pt idx="1">
                <c:v>350</c:v>
              </c:pt>
            </c:numLit>
          </c:xVal>
          <c:yVal>
            <c:numLit>
              <c:formatCode>General</c:formatCode>
              <c:ptCount val="2"/>
              <c:pt idx="0">
                <c:v>139696.93845669908</c:v>
              </c:pt>
              <c:pt idx="1">
                <c:v>139696.93845669908</c:v>
              </c:pt>
            </c:numLit>
          </c:yVal>
          <c:smooth val="0"/>
          <c:extLst>
            <c:ext xmlns:c16="http://schemas.microsoft.com/office/drawing/2014/chart" uri="{C3380CC4-5D6E-409C-BE32-E72D297353CC}">
              <c16:uniqueId val="{00000001-FD3D-4FEE-BFA8-011600A70466}"/>
            </c:ext>
          </c:extLst>
        </c:ser>
        <c:dLbls>
          <c:showLegendKey val="0"/>
          <c:showVal val="0"/>
          <c:showCatName val="0"/>
          <c:showSerName val="0"/>
          <c:showPercent val="0"/>
          <c:showBubbleSize val="0"/>
        </c:dLbls>
        <c:axId val="214289792"/>
        <c:axId val="214290368"/>
      </c:scatterChart>
      <c:valAx>
        <c:axId val="214289792"/>
        <c:scaling>
          <c:orientation val="minMax"/>
          <c:max val="40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zh-CN"/>
          </a:p>
        </c:txPr>
        <c:crossAx val="214290368"/>
        <c:crosses val="autoZero"/>
        <c:crossBetween val="midCat"/>
      </c:valAx>
      <c:valAx>
        <c:axId val="214290368"/>
        <c:scaling>
          <c:orientation val="minMax"/>
          <c:max val="159000"/>
          <c:min val="134000"/>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zh-CN"/>
          </a:p>
        </c:txPr>
        <c:crossAx val="2142897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zh-CN"/>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1"/>
          <c:order val="0"/>
          <c:spPr>
            <a:ln w="28575" cap="rnd">
              <a:solidFill>
                <a:schemeClr val="accent2"/>
              </a:solidFill>
              <a:round/>
            </a:ln>
            <a:effectLst/>
          </c:spPr>
          <c:marker>
            <c:symbol val="none"/>
          </c:marker>
          <c:cat>
            <c:numRef>
              <c:f>[17]第4题!$L$39:$L$78</c:f>
              <c:numCache>
                <c:formatCode>General</c:formatCode>
                <c:ptCount val="40"/>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numCache>
            </c:numRef>
          </c:cat>
          <c:val>
            <c:numRef>
              <c:f>[17]第4题!$M$39:$M$78</c:f>
              <c:numCache>
                <c:formatCode>0</c:formatCode>
                <c:ptCount val="40"/>
                <c:pt idx="0">
                  <c:v>156800</c:v>
                </c:pt>
                <c:pt idx="1">
                  <c:v>147700</c:v>
                </c:pt>
                <c:pt idx="2">
                  <c:v>143600</c:v>
                </c:pt>
                <c:pt idx="3">
                  <c:v>141500</c:v>
                </c:pt>
                <c:pt idx="4">
                  <c:v>140400</c:v>
                </c:pt>
                <c:pt idx="5">
                  <c:v>139871.42857142858</c:v>
                </c:pt>
                <c:pt idx="6">
                  <c:v>139700</c:v>
                </c:pt>
                <c:pt idx="7">
                  <c:v>139766.66666666666</c:v>
                </c:pt>
                <c:pt idx="8">
                  <c:v>140000</c:v>
                </c:pt>
                <c:pt idx="9">
                  <c:v>140354.54545454544</c:v>
                </c:pt>
                <c:pt idx="10">
                  <c:v>140800</c:v>
                </c:pt>
                <c:pt idx="11">
                  <c:v>141315.38461538462</c:v>
                </c:pt>
                <c:pt idx="12">
                  <c:v>141885.71428571429</c:v>
                </c:pt>
                <c:pt idx="13">
                  <c:v>142500</c:v>
                </c:pt>
                <c:pt idx="14">
                  <c:v>143150</c:v>
                </c:pt>
                <c:pt idx="15">
                  <c:v>143829.41176470587</c:v>
                </c:pt>
                <c:pt idx="16">
                  <c:v>144533.33333333334</c:v>
                </c:pt>
                <c:pt idx="17">
                  <c:v>145257.89473684211</c:v>
                </c:pt>
                <c:pt idx="18">
                  <c:v>146000</c:v>
                </c:pt>
                <c:pt idx="19" formatCode="General">
                  <c:v>141000</c:v>
                </c:pt>
                <c:pt idx="20" formatCode="General">
                  <c:v>141757.14285714287</c:v>
                </c:pt>
                <c:pt idx="21" formatCode="General">
                  <c:v>142527.27272727274</c:v>
                </c:pt>
                <c:pt idx="22" formatCode="General">
                  <c:v>143308.69565217392</c:v>
                </c:pt>
                <c:pt idx="23" formatCode="General">
                  <c:v>144100</c:v>
                </c:pt>
                <c:pt idx="24" formatCode="General">
                  <c:v>144900</c:v>
                </c:pt>
                <c:pt idx="25" formatCode="General">
                  <c:v>145707.69230769231</c:v>
                </c:pt>
                <c:pt idx="26" formatCode="General">
                  <c:v>146522.22222222222</c:v>
                </c:pt>
                <c:pt idx="27" formatCode="General">
                  <c:v>147342.85714285716</c:v>
                </c:pt>
                <c:pt idx="28" formatCode="General">
                  <c:v>148168.96551724139</c:v>
                </c:pt>
                <c:pt idx="29" formatCode="General">
                  <c:v>149000</c:v>
                </c:pt>
                <c:pt idx="30" formatCode="General">
                  <c:v>149835.48387096776</c:v>
                </c:pt>
                <c:pt idx="31" formatCode="General">
                  <c:v>150675</c:v>
                </c:pt>
                <c:pt idx="32" formatCode="General">
                  <c:v>151518.18181818182</c:v>
                </c:pt>
                <c:pt idx="33" formatCode="General">
                  <c:v>152364.70588235295</c:v>
                </c:pt>
                <c:pt idx="34" formatCode="General">
                  <c:v>153214.28571428571</c:v>
                </c:pt>
                <c:pt idx="35" formatCode="General">
                  <c:v>154066.66666666666</c:v>
                </c:pt>
                <c:pt idx="36" formatCode="General">
                  <c:v>154921.62162162163</c:v>
                </c:pt>
                <c:pt idx="37" formatCode="General">
                  <c:v>155778.94736842107</c:v>
                </c:pt>
                <c:pt idx="38" formatCode="General">
                  <c:v>156638.46153846153</c:v>
                </c:pt>
                <c:pt idx="39" formatCode="General">
                  <c:v>157500</c:v>
                </c:pt>
              </c:numCache>
            </c:numRef>
          </c:val>
          <c:smooth val="0"/>
          <c:extLst>
            <c:ext xmlns:c16="http://schemas.microsoft.com/office/drawing/2014/chart" uri="{C3380CC4-5D6E-409C-BE32-E72D297353CC}">
              <c16:uniqueId val="{00000000-00B4-4AD0-A25D-210B27C0E951}"/>
            </c:ext>
          </c:extLst>
        </c:ser>
        <c:ser>
          <c:idx val="0"/>
          <c:order val="1"/>
          <c:spPr>
            <a:ln w="28575" cap="rnd">
              <a:solidFill>
                <a:schemeClr val="accent1"/>
              </a:solidFill>
              <a:round/>
            </a:ln>
            <a:effectLst/>
          </c:spPr>
          <c:marker>
            <c:symbol val="none"/>
          </c:marker>
          <c:cat>
            <c:numRef>
              <c:f>[17]第4题!$L$39:$L$78</c:f>
              <c:numCache>
                <c:formatCode>General</c:formatCode>
                <c:ptCount val="40"/>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numCache>
            </c:numRef>
          </c:cat>
          <c:val>
            <c:numRef>
              <c:f>[17]第4题!$C$19:$C$20</c:f>
              <c:numCache>
                <c:formatCode>General</c:formatCode>
                <c:ptCount val="2"/>
                <c:pt idx="0" formatCode="0">
                  <c:v>0</c:v>
                </c:pt>
                <c:pt idx="1">
                  <c:v>350</c:v>
                </c:pt>
              </c:numCache>
            </c:numRef>
          </c:val>
          <c:smooth val="0"/>
          <c:extLst>
            <c:ext xmlns:c16="http://schemas.microsoft.com/office/drawing/2014/chart" uri="{C3380CC4-5D6E-409C-BE32-E72D297353CC}">
              <c16:uniqueId val="{00000001-00B4-4AD0-A25D-210B27C0E951}"/>
            </c:ext>
          </c:extLst>
        </c:ser>
        <c:ser>
          <c:idx val="2"/>
          <c:order val="2"/>
          <c:spPr>
            <a:ln w="28575" cap="rnd">
              <a:solidFill>
                <a:schemeClr val="accent3"/>
              </a:solidFill>
              <a:round/>
            </a:ln>
            <a:effectLst/>
          </c:spPr>
          <c:marker>
            <c:symbol val="none"/>
          </c:marker>
          <c:cat>
            <c:numRef>
              <c:f>[17]第4题!$L$39:$L$78</c:f>
              <c:numCache>
                <c:formatCode>General</c:formatCode>
                <c:ptCount val="40"/>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numCache>
            </c:numRef>
          </c:cat>
          <c:val>
            <c:numRef>
              <c:f>[17]第4题!$D$19:$D$20</c:f>
              <c:numCache>
                <c:formatCode>0</c:formatCode>
                <c:ptCount val="2"/>
                <c:pt idx="0">
                  <c:v>139696.93845669908</c:v>
                </c:pt>
                <c:pt idx="1">
                  <c:v>139696.93845669908</c:v>
                </c:pt>
              </c:numCache>
            </c:numRef>
          </c:val>
          <c:smooth val="0"/>
          <c:extLst>
            <c:ext xmlns:c16="http://schemas.microsoft.com/office/drawing/2014/chart" uri="{C3380CC4-5D6E-409C-BE32-E72D297353CC}">
              <c16:uniqueId val="{00000002-00B4-4AD0-A25D-210B27C0E951}"/>
            </c:ext>
          </c:extLst>
        </c:ser>
        <c:dLbls>
          <c:showLegendKey val="0"/>
          <c:showVal val="0"/>
          <c:showCatName val="0"/>
          <c:showSerName val="0"/>
          <c:showPercent val="0"/>
          <c:showBubbleSize val="0"/>
        </c:dLbls>
        <c:smooth val="0"/>
        <c:axId val="878296344"/>
        <c:axId val="878292408"/>
      </c:lineChart>
      <c:catAx>
        <c:axId val="87829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78292408"/>
        <c:crosses val="autoZero"/>
        <c:auto val="1"/>
        <c:lblAlgn val="ctr"/>
        <c:lblOffset val="100"/>
        <c:noMultiLvlLbl val="0"/>
      </c:catAx>
      <c:valAx>
        <c:axId val="878292408"/>
        <c:scaling>
          <c:orientation val="minMax"/>
          <c:min val="134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78296344"/>
        <c:crossesAt val="1"/>
        <c:crossBetween val="between"/>
      </c:valAx>
      <c:spPr>
        <a:noFill/>
        <a:ln cap="rnd">
          <a:solidFill>
            <a:schemeClr val="accent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16" fmlaLink="$D$4" inc="20" max="600" page="10" val="0"/>
</file>

<file path=xl/ctrlProps/ctrlProp2.xml><?xml version="1.0" encoding="utf-8"?>
<formControlPr xmlns="http://schemas.microsoft.com/office/spreadsheetml/2009/9/main" objectType="Spin" dx="16" fmlaLink="$D$4" inc="20" max="600" page="10" val="0"/>
</file>

<file path=xl/ctrlProps/ctrlProp3.xml><?xml version="1.0" encoding="utf-8"?>
<formControlPr xmlns="http://schemas.microsoft.com/office/spreadsheetml/2009/9/main" objectType="Spin" dx="31" fmlaLink="$D$4" inc="20" max="600" page="10" val="0"/>
</file>

<file path=xl/ctrlProps/ctrlProp4.xml><?xml version="1.0" encoding="utf-8"?>
<formControlPr xmlns="http://schemas.microsoft.com/office/spreadsheetml/2009/9/main" objectType="Spin" dx="15" fmlaLink="$D$7" max="250" min="230" page="10" val="235"/>
</file>

<file path=xl/ctrlProps/ctrlProp5.xml><?xml version="1.0" encoding="utf-8"?>
<formControlPr xmlns="http://schemas.microsoft.com/office/spreadsheetml/2009/9/main" objectType="Spin" dx="15" fmlaLink="$D$7" max="250" min="230" page="10" val="235"/>
</file>

<file path=xl/ctrlProps/ctrlProp6.xml><?xml version="1.0" encoding="utf-8"?>
<formControlPr xmlns="http://schemas.microsoft.com/office/spreadsheetml/2009/9/main" objectType="Spin" dx="31" fmlaLink="$F$25" max="25" min="23" page="10" val="24"/>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3.emf"/><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123825</xdr:colOff>
      <xdr:row>0</xdr:row>
      <xdr:rowOff>104774</xdr:rowOff>
    </xdr:from>
    <xdr:to>
      <xdr:col>16</xdr:col>
      <xdr:colOff>0</xdr:colOff>
      <xdr:row>14</xdr:row>
      <xdr:rowOff>152399</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5153025" y="104774"/>
          <a:ext cx="3990975" cy="248602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1</a:t>
          </a:r>
          <a:r>
            <a:rPr lang="zh-CN" altLang="en-US" sz="1100" b="1" i="0" u="none" strike="noStrike" baseline="0">
              <a:solidFill>
                <a:srgbClr val="000000"/>
              </a:solidFill>
              <a:latin typeface="宋体"/>
              <a:ea typeface="宋体"/>
            </a:rPr>
            <a:t>题　</a:t>
          </a:r>
          <a:r>
            <a:rPr lang="zh-CN" altLang="zh-CN" sz="1100">
              <a:effectLst/>
              <a:latin typeface="+mn-lt"/>
              <a:ea typeface="+mn-ea"/>
              <a:cs typeface="+mn-cs"/>
            </a:rPr>
            <a:t>某企业在过去</a:t>
          </a:r>
          <a:r>
            <a:rPr lang="en-US" altLang="zh-CN" sz="1100">
              <a:effectLst/>
              <a:latin typeface="+mn-lt"/>
              <a:ea typeface="+mn-ea"/>
              <a:cs typeface="+mn-cs"/>
            </a:rPr>
            <a:t>12</a:t>
          </a:r>
          <a:r>
            <a:rPr lang="zh-CN" altLang="zh-CN" sz="1100">
              <a:effectLst/>
              <a:latin typeface="+mn-lt"/>
              <a:ea typeface="+mn-ea"/>
              <a:cs typeface="+mn-cs"/>
            </a:rPr>
            <a:t>个月中的销售额存放于本工作表的单元格</a:t>
          </a:r>
          <a:r>
            <a:rPr lang="en-US" altLang="zh-CN" sz="1100">
              <a:effectLst/>
              <a:latin typeface="+mn-lt"/>
              <a:ea typeface="+mn-ea"/>
              <a:cs typeface="+mn-cs"/>
            </a:rPr>
            <a:t>C3:C14</a:t>
          </a:r>
          <a:r>
            <a:rPr lang="zh-CN" altLang="zh-CN" sz="1100">
              <a:effectLst/>
              <a:latin typeface="+mn-lt"/>
              <a:ea typeface="+mn-ea"/>
              <a:cs typeface="+mn-cs"/>
            </a:rPr>
            <a:t>。现需要建立指数平滑模型。要求：</a:t>
          </a:r>
        </a:p>
        <a:p>
          <a:r>
            <a:rPr lang="en-US" altLang="zh-CN" sz="1100">
              <a:effectLst/>
              <a:latin typeface="+mn-lt"/>
              <a:ea typeface="+mn-ea"/>
              <a:cs typeface="+mn-cs"/>
            </a:rPr>
            <a:t>1.</a:t>
          </a:r>
          <a:r>
            <a:rPr lang="zh-CN" altLang="zh-CN" sz="1100">
              <a:effectLst/>
              <a:latin typeface="+mn-lt"/>
              <a:ea typeface="+mn-ea"/>
              <a:cs typeface="+mn-cs"/>
            </a:rPr>
            <a:t>针对在单元格</a:t>
          </a:r>
          <a:r>
            <a:rPr lang="en-US" altLang="zh-CN" sz="1100">
              <a:effectLst/>
              <a:latin typeface="+mn-lt"/>
              <a:ea typeface="+mn-ea"/>
              <a:cs typeface="+mn-cs"/>
            </a:rPr>
            <a:t>G2</a:t>
          </a:r>
          <a:r>
            <a:rPr lang="zh-CN" altLang="zh-CN" sz="1100">
              <a:effectLst/>
              <a:latin typeface="+mn-lt"/>
              <a:ea typeface="+mn-ea"/>
              <a:cs typeface="+mn-cs"/>
            </a:rPr>
            <a:t>中键入的任意的平滑常数（它可以是在</a:t>
          </a:r>
          <a:r>
            <a:rPr lang="en-US" altLang="zh-CN" sz="1100">
              <a:effectLst/>
              <a:latin typeface="+mn-lt"/>
              <a:ea typeface="+mn-ea"/>
              <a:cs typeface="+mn-cs"/>
            </a:rPr>
            <a:t>0.1~0.5</a:t>
          </a:r>
          <a:r>
            <a:rPr lang="zh-CN" altLang="zh-CN" sz="1100">
              <a:effectLst/>
              <a:latin typeface="+mn-lt"/>
              <a:ea typeface="+mn-ea"/>
              <a:cs typeface="+mn-cs"/>
            </a:rPr>
            <a:t>之间变化的任何小数），在单元格</a:t>
          </a:r>
          <a:r>
            <a:rPr lang="en-US" altLang="zh-CN" sz="1100">
              <a:effectLst/>
              <a:latin typeface="+mn-lt"/>
              <a:ea typeface="+mn-ea"/>
              <a:cs typeface="+mn-cs"/>
            </a:rPr>
            <a:t>D3:D14</a:t>
          </a:r>
          <a:r>
            <a:rPr lang="zh-CN" altLang="zh-CN" sz="1100">
              <a:effectLst/>
              <a:latin typeface="+mn-lt"/>
              <a:ea typeface="+mn-ea"/>
              <a:cs typeface="+mn-cs"/>
            </a:rPr>
            <a:t>的正确位置上，求出各月的指数平滑预测值；</a:t>
          </a:r>
        </a:p>
        <a:p>
          <a:r>
            <a:rPr lang="en-US" altLang="zh-CN" sz="1100">
              <a:effectLst/>
              <a:latin typeface="+mn-lt"/>
              <a:ea typeface="+mn-ea"/>
              <a:cs typeface="+mn-cs"/>
            </a:rPr>
            <a:t>2.</a:t>
          </a:r>
          <a:r>
            <a:rPr lang="zh-CN" altLang="zh-CN" sz="1100">
              <a:effectLst/>
              <a:latin typeface="+mn-lt"/>
              <a:ea typeface="+mn-ea"/>
              <a:cs typeface="+mn-cs"/>
            </a:rPr>
            <a:t>在单元格</a:t>
          </a:r>
          <a:r>
            <a:rPr lang="en-US" altLang="zh-CN" sz="1100">
              <a:effectLst/>
              <a:latin typeface="+mn-lt"/>
              <a:ea typeface="+mn-ea"/>
              <a:cs typeface="+mn-cs"/>
            </a:rPr>
            <a:t>G3</a:t>
          </a:r>
          <a:r>
            <a:rPr lang="zh-CN" altLang="zh-CN" sz="1100">
              <a:effectLst/>
              <a:latin typeface="+mn-lt"/>
              <a:ea typeface="+mn-ea"/>
              <a:cs typeface="+mn-cs"/>
            </a:rPr>
            <a:t>求出预测值与对应的销售金额实际值之间的均方误差；</a:t>
          </a:r>
        </a:p>
        <a:p>
          <a:r>
            <a:rPr lang="en-US" altLang="zh-CN" sz="1100">
              <a:effectLst/>
              <a:latin typeface="+mn-lt"/>
              <a:ea typeface="+mn-ea"/>
              <a:cs typeface="+mn-cs"/>
            </a:rPr>
            <a:t>3.</a:t>
          </a:r>
          <a:r>
            <a:rPr lang="zh-CN" altLang="zh-CN" sz="1100">
              <a:effectLst/>
              <a:latin typeface="+mn-lt"/>
              <a:ea typeface="+mn-ea"/>
              <a:cs typeface="+mn-cs"/>
            </a:rPr>
            <a:t>利用灵敏度分析操作（模拟运算表）所得数据，在单元格</a:t>
          </a:r>
          <a:r>
            <a:rPr lang="en-US" altLang="zh-CN" sz="1100">
              <a:effectLst/>
              <a:latin typeface="+mn-lt"/>
              <a:ea typeface="+mn-ea"/>
              <a:cs typeface="+mn-cs"/>
            </a:rPr>
            <a:t>G5</a:t>
          </a:r>
          <a:r>
            <a:rPr lang="zh-CN" altLang="zh-CN" sz="1100">
              <a:effectLst/>
              <a:latin typeface="+mn-lt"/>
              <a:ea typeface="+mn-ea"/>
              <a:cs typeface="+mn-cs"/>
            </a:rPr>
            <a:t>求出使均方误差达到极小的最优平滑常数；</a:t>
          </a:r>
        </a:p>
        <a:p>
          <a:r>
            <a:rPr lang="en-US" altLang="zh-CN" sz="1100">
              <a:effectLst/>
              <a:latin typeface="+mn-lt"/>
              <a:ea typeface="+mn-ea"/>
              <a:cs typeface="+mn-cs"/>
            </a:rPr>
            <a:t>4.</a:t>
          </a:r>
          <a:r>
            <a:rPr lang="zh-CN" altLang="zh-CN" sz="1100">
              <a:effectLst/>
              <a:latin typeface="+mn-lt"/>
              <a:ea typeface="+mn-ea"/>
              <a:cs typeface="+mn-cs"/>
            </a:rPr>
            <a:t>利用最优平滑常数，在单元格</a:t>
          </a:r>
          <a:r>
            <a:rPr lang="en-US" altLang="zh-CN" sz="1100">
              <a:effectLst/>
              <a:latin typeface="+mn-lt"/>
              <a:ea typeface="+mn-ea"/>
              <a:cs typeface="+mn-cs"/>
            </a:rPr>
            <a:t>G6</a:t>
          </a:r>
          <a:r>
            <a:rPr lang="zh-CN" altLang="zh-CN" sz="1100">
              <a:effectLst/>
              <a:latin typeface="+mn-lt"/>
              <a:ea typeface="+mn-ea"/>
              <a:cs typeface="+mn-cs"/>
            </a:rPr>
            <a:t>求出按照指数平滑模型计算的第</a:t>
          </a:r>
          <a:r>
            <a:rPr lang="en-US" altLang="zh-CN" sz="1100">
              <a:effectLst/>
              <a:latin typeface="+mn-lt"/>
              <a:ea typeface="+mn-ea"/>
              <a:cs typeface="+mn-cs"/>
            </a:rPr>
            <a:t>13</a:t>
          </a:r>
          <a:r>
            <a:rPr lang="zh-CN" altLang="zh-CN" sz="1100">
              <a:effectLst/>
              <a:latin typeface="+mn-lt"/>
              <a:ea typeface="+mn-ea"/>
              <a:cs typeface="+mn-cs"/>
            </a:rPr>
            <a:t>个月的销售金额预测值。</a:t>
          </a:r>
        </a:p>
        <a:p>
          <a:pPr algn="l" rtl="0">
            <a:lnSpc>
              <a:spcPts val="1100"/>
            </a:lnSpc>
            <a:defRPr sz="1000"/>
          </a:pPr>
          <a:endParaRPr lang="zh-CN" altLang="en-US" sz="1100" b="0" i="0" u="none" strike="noStrike" baseline="0">
            <a:solidFill>
              <a:srgbClr val="000000"/>
            </a:solidFill>
            <a:latin typeface="宋体"/>
            <a:ea typeface="宋体"/>
          </a:endParaRPr>
        </a:p>
      </xdr:txBody>
    </xdr:sp>
    <xdr:clientData/>
  </xdr:twoCellAnchor>
  <xdr:twoCellAnchor>
    <xdr:from>
      <xdr:col>10</xdr:col>
      <xdr:colOff>123825</xdr:colOff>
      <xdr:row>0</xdr:row>
      <xdr:rowOff>104774</xdr:rowOff>
    </xdr:from>
    <xdr:to>
      <xdr:col>16</xdr:col>
      <xdr:colOff>0</xdr:colOff>
      <xdr:row>14</xdr:row>
      <xdr:rowOff>152399</xdr:rowOff>
    </xdr:to>
    <xdr:sp macro="" textlink="">
      <xdr:nvSpPr>
        <xdr:cNvPr id="4" name="Text Box 2">
          <a:extLst>
            <a:ext uri="{FF2B5EF4-FFF2-40B4-BE49-F238E27FC236}">
              <a16:creationId xmlns:a16="http://schemas.microsoft.com/office/drawing/2014/main" id="{55DAD424-A5F7-4193-974F-20EC621B43E9}"/>
            </a:ext>
          </a:extLst>
        </xdr:cNvPr>
        <xdr:cNvSpPr txBox="1">
          <a:spLocks noChangeArrowheads="1"/>
        </xdr:cNvSpPr>
      </xdr:nvSpPr>
      <xdr:spPr bwMode="auto">
        <a:xfrm>
          <a:off x="4642485" y="104774"/>
          <a:ext cx="3579495" cy="260794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1</a:t>
          </a:r>
          <a:r>
            <a:rPr lang="zh-CN" altLang="en-US" sz="1100" b="1" i="0" u="none" strike="noStrike" baseline="0">
              <a:solidFill>
                <a:srgbClr val="000000"/>
              </a:solidFill>
              <a:latin typeface="宋体"/>
              <a:ea typeface="宋体"/>
            </a:rPr>
            <a:t>题　</a:t>
          </a:r>
          <a:r>
            <a:rPr lang="zh-CN" altLang="zh-CN" sz="1100">
              <a:effectLst/>
              <a:latin typeface="+mn-lt"/>
              <a:ea typeface="+mn-ea"/>
              <a:cs typeface="+mn-cs"/>
            </a:rPr>
            <a:t>某企业在过去</a:t>
          </a:r>
          <a:r>
            <a:rPr lang="en-US" altLang="zh-CN" sz="1100">
              <a:effectLst/>
              <a:latin typeface="+mn-lt"/>
              <a:ea typeface="+mn-ea"/>
              <a:cs typeface="+mn-cs"/>
            </a:rPr>
            <a:t>12</a:t>
          </a:r>
          <a:r>
            <a:rPr lang="zh-CN" altLang="zh-CN" sz="1100">
              <a:effectLst/>
              <a:latin typeface="+mn-lt"/>
              <a:ea typeface="+mn-ea"/>
              <a:cs typeface="+mn-cs"/>
            </a:rPr>
            <a:t>个月中的销售额存放于本工作表的单元格</a:t>
          </a:r>
          <a:r>
            <a:rPr lang="en-US" altLang="zh-CN" sz="1100">
              <a:effectLst/>
              <a:latin typeface="+mn-lt"/>
              <a:ea typeface="+mn-ea"/>
              <a:cs typeface="+mn-cs"/>
            </a:rPr>
            <a:t>C3:C14</a:t>
          </a:r>
          <a:r>
            <a:rPr lang="zh-CN" altLang="zh-CN" sz="1100">
              <a:effectLst/>
              <a:latin typeface="+mn-lt"/>
              <a:ea typeface="+mn-ea"/>
              <a:cs typeface="+mn-cs"/>
            </a:rPr>
            <a:t>。现需要建立指数平滑模型。要求：</a:t>
          </a:r>
        </a:p>
        <a:p>
          <a:r>
            <a:rPr lang="en-US" altLang="zh-CN" sz="1100">
              <a:effectLst/>
              <a:latin typeface="+mn-lt"/>
              <a:ea typeface="+mn-ea"/>
              <a:cs typeface="+mn-cs"/>
            </a:rPr>
            <a:t>1.</a:t>
          </a:r>
          <a:r>
            <a:rPr lang="zh-CN" altLang="zh-CN" sz="1100">
              <a:effectLst/>
              <a:latin typeface="+mn-lt"/>
              <a:ea typeface="+mn-ea"/>
              <a:cs typeface="+mn-cs"/>
            </a:rPr>
            <a:t>针对在单元格</a:t>
          </a:r>
          <a:r>
            <a:rPr lang="en-US" altLang="zh-CN" sz="1100">
              <a:effectLst/>
              <a:latin typeface="+mn-lt"/>
              <a:ea typeface="+mn-ea"/>
              <a:cs typeface="+mn-cs"/>
            </a:rPr>
            <a:t>G2</a:t>
          </a:r>
          <a:r>
            <a:rPr lang="zh-CN" altLang="zh-CN" sz="1100">
              <a:effectLst/>
              <a:latin typeface="+mn-lt"/>
              <a:ea typeface="+mn-ea"/>
              <a:cs typeface="+mn-cs"/>
            </a:rPr>
            <a:t>中键入的任意的平滑常数（它可以是在</a:t>
          </a:r>
          <a:r>
            <a:rPr lang="en-US" altLang="zh-CN" sz="1100">
              <a:effectLst/>
              <a:latin typeface="+mn-lt"/>
              <a:ea typeface="+mn-ea"/>
              <a:cs typeface="+mn-cs"/>
            </a:rPr>
            <a:t>0.1~0.5</a:t>
          </a:r>
          <a:r>
            <a:rPr lang="zh-CN" altLang="zh-CN" sz="1100">
              <a:effectLst/>
              <a:latin typeface="+mn-lt"/>
              <a:ea typeface="+mn-ea"/>
              <a:cs typeface="+mn-cs"/>
            </a:rPr>
            <a:t>之间变化的任何小数），在单元格</a:t>
          </a:r>
          <a:r>
            <a:rPr lang="en-US" altLang="zh-CN" sz="1100">
              <a:effectLst/>
              <a:latin typeface="+mn-lt"/>
              <a:ea typeface="+mn-ea"/>
              <a:cs typeface="+mn-cs"/>
            </a:rPr>
            <a:t>D3:D14</a:t>
          </a:r>
          <a:r>
            <a:rPr lang="zh-CN" altLang="zh-CN" sz="1100">
              <a:effectLst/>
              <a:latin typeface="+mn-lt"/>
              <a:ea typeface="+mn-ea"/>
              <a:cs typeface="+mn-cs"/>
            </a:rPr>
            <a:t>的正确位置上，求出各月的指数平滑预测值；</a:t>
          </a:r>
        </a:p>
        <a:p>
          <a:r>
            <a:rPr lang="en-US" altLang="zh-CN" sz="1100">
              <a:effectLst/>
              <a:latin typeface="+mn-lt"/>
              <a:ea typeface="+mn-ea"/>
              <a:cs typeface="+mn-cs"/>
            </a:rPr>
            <a:t>2.</a:t>
          </a:r>
          <a:r>
            <a:rPr lang="zh-CN" altLang="zh-CN" sz="1100">
              <a:effectLst/>
              <a:latin typeface="+mn-lt"/>
              <a:ea typeface="+mn-ea"/>
              <a:cs typeface="+mn-cs"/>
            </a:rPr>
            <a:t>在单元格</a:t>
          </a:r>
          <a:r>
            <a:rPr lang="en-US" altLang="zh-CN" sz="1100">
              <a:effectLst/>
              <a:latin typeface="+mn-lt"/>
              <a:ea typeface="+mn-ea"/>
              <a:cs typeface="+mn-cs"/>
            </a:rPr>
            <a:t>G3</a:t>
          </a:r>
          <a:r>
            <a:rPr lang="zh-CN" altLang="zh-CN" sz="1100">
              <a:effectLst/>
              <a:latin typeface="+mn-lt"/>
              <a:ea typeface="+mn-ea"/>
              <a:cs typeface="+mn-cs"/>
            </a:rPr>
            <a:t>求出预测值与对应的销售金额实际值之间的均方误差；</a:t>
          </a:r>
        </a:p>
        <a:p>
          <a:r>
            <a:rPr lang="en-US" altLang="zh-CN" sz="1100">
              <a:effectLst/>
              <a:latin typeface="+mn-lt"/>
              <a:ea typeface="+mn-ea"/>
              <a:cs typeface="+mn-cs"/>
            </a:rPr>
            <a:t>3.</a:t>
          </a:r>
          <a:r>
            <a:rPr lang="zh-CN" altLang="zh-CN" sz="1100">
              <a:effectLst/>
              <a:latin typeface="+mn-lt"/>
              <a:ea typeface="+mn-ea"/>
              <a:cs typeface="+mn-cs"/>
            </a:rPr>
            <a:t>利用灵敏度分析操作（模拟运算表）所得数据，在单元格</a:t>
          </a:r>
          <a:r>
            <a:rPr lang="en-US" altLang="zh-CN" sz="1100">
              <a:effectLst/>
              <a:latin typeface="+mn-lt"/>
              <a:ea typeface="+mn-ea"/>
              <a:cs typeface="+mn-cs"/>
            </a:rPr>
            <a:t>G5</a:t>
          </a:r>
          <a:r>
            <a:rPr lang="zh-CN" altLang="zh-CN" sz="1100">
              <a:effectLst/>
              <a:latin typeface="+mn-lt"/>
              <a:ea typeface="+mn-ea"/>
              <a:cs typeface="+mn-cs"/>
            </a:rPr>
            <a:t>求出使均方误差达到极小的最优平滑常数；</a:t>
          </a:r>
        </a:p>
        <a:p>
          <a:r>
            <a:rPr lang="en-US" altLang="zh-CN" sz="1100">
              <a:effectLst/>
              <a:latin typeface="+mn-lt"/>
              <a:ea typeface="+mn-ea"/>
              <a:cs typeface="+mn-cs"/>
            </a:rPr>
            <a:t>4.</a:t>
          </a:r>
          <a:r>
            <a:rPr lang="zh-CN" altLang="zh-CN" sz="1100">
              <a:effectLst/>
              <a:latin typeface="+mn-lt"/>
              <a:ea typeface="+mn-ea"/>
              <a:cs typeface="+mn-cs"/>
            </a:rPr>
            <a:t>利用最优平滑常数，在单元格</a:t>
          </a:r>
          <a:r>
            <a:rPr lang="en-US" altLang="zh-CN" sz="1100">
              <a:effectLst/>
              <a:latin typeface="+mn-lt"/>
              <a:ea typeface="+mn-ea"/>
              <a:cs typeface="+mn-cs"/>
            </a:rPr>
            <a:t>G6</a:t>
          </a:r>
          <a:r>
            <a:rPr lang="zh-CN" altLang="zh-CN" sz="1100">
              <a:effectLst/>
              <a:latin typeface="+mn-lt"/>
              <a:ea typeface="+mn-ea"/>
              <a:cs typeface="+mn-cs"/>
            </a:rPr>
            <a:t>求出按照指数平滑模型计算的第</a:t>
          </a:r>
          <a:r>
            <a:rPr lang="en-US" altLang="zh-CN" sz="1100">
              <a:effectLst/>
              <a:latin typeface="+mn-lt"/>
              <a:ea typeface="+mn-ea"/>
              <a:cs typeface="+mn-cs"/>
            </a:rPr>
            <a:t>13</a:t>
          </a:r>
          <a:r>
            <a:rPr lang="zh-CN" altLang="zh-CN" sz="1100">
              <a:effectLst/>
              <a:latin typeface="+mn-lt"/>
              <a:ea typeface="+mn-ea"/>
              <a:cs typeface="+mn-cs"/>
            </a:rPr>
            <a:t>个月的销售金额预测值。</a:t>
          </a:r>
        </a:p>
        <a:p>
          <a:pPr algn="l" rtl="0">
            <a:lnSpc>
              <a:spcPts val="1100"/>
            </a:lnSpc>
            <a:defRPr sz="1000"/>
          </a:pPr>
          <a:endParaRPr lang="zh-CN" altLang="en-US" sz="1100" b="0" i="0" u="none" strike="noStrike" baseline="0">
            <a:solidFill>
              <a:srgbClr val="000000"/>
            </a:solidFill>
            <a:latin typeface="宋体"/>
            <a:ea typeface="宋体"/>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161925</xdr:rowOff>
    </xdr:from>
    <xdr:to>
      <xdr:col>14</xdr:col>
      <xdr:colOff>323850</xdr:colOff>
      <xdr:row>20</xdr:row>
      <xdr:rowOff>19050</xdr:rowOff>
    </xdr:to>
    <xdr:grpSp>
      <xdr:nvGrpSpPr>
        <xdr:cNvPr id="3" name="Group 18">
          <a:extLst>
            <a:ext uri="{FF2B5EF4-FFF2-40B4-BE49-F238E27FC236}">
              <a16:creationId xmlns:a16="http://schemas.microsoft.com/office/drawing/2014/main" id="{00000000-0008-0000-0100-000003000000}"/>
            </a:ext>
          </a:extLst>
        </xdr:cNvPr>
        <xdr:cNvGrpSpPr>
          <a:grpSpLocks/>
        </xdr:cNvGrpSpPr>
      </xdr:nvGrpSpPr>
      <xdr:grpSpPr bwMode="auto">
        <a:xfrm>
          <a:off x="5181600" y="161925"/>
          <a:ext cx="3371850" cy="3522345"/>
          <a:chOff x="265" y="6"/>
          <a:chExt cx="394" cy="365"/>
        </a:xfrm>
      </xdr:grpSpPr>
      <xdr:sp macro="" textlink="">
        <xdr:nvSpPr>
          <xdr:cNvPr id="4" name="Text Box 19">
            <a:extLst>
              <a:ext uri="{FF2B5EF4-FFF2-40B4-BE49-F238E27FC236}">
                <a16:creationId xmlns:a16="http://schemas.microsoft.com/office/drawing/2014/main" id="{00000000-0008-0000-0100-000004000000}"/>
              </a:ext>
            </a:extLst>
          </xdr:cNvPr>
          <xdr:cNvSpPr txBox="1">
            <a:spLocks noChangeArrowheads="1"/>
          </xdr:cNvSpPr>
        </xdr:nvSpPr>
        <xdr:spPr bwMode="auto">
          <a:xfrm>
            <a:off x="265" y="6"/>
            <a:ext cx="394" cy="365"/>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pPr algn="l" rtl="0">
              <a:defRPr sz="1000"/>
            </a:pPr>
            <a:r>
              <a:rPr lang="zh-CN" altLang="en-US" sz="1100" b="1" i="0" u="none" strike="noStrike" baseline="0">
                <a:solidFill>
                  <a:sysClr val="windowText" lastClr="000000"/>
                </a:solidFill>
                <a:latin typeface="宋体"/>
                <a:ea typeface="宋体"/>
              </a:rPr>
              <a:t>第</a:t>
            </a:r>
            <a:r>
              <a:rPr lang="en-US" altLang="zh-CN" sz="1100" b="1" i="0" u="none" strike="noStrike" baseline="0">
                <a:solidFill>
                  <a:sysClr val="windowText" lastClr="000000"/>
                </a:solidFill>
                <a:latin typeface="Times New Roman"/>
                <a:ea typeface="宋体"/>
                <a:cs typeface="Times New Roman"/>
              </a:rPr>
              <a:t>2</a:t>
            </a:r>
            <a:r>
              <a:rPr lang="zh-CN" altLang="en-US" sz="1100" b="1" i="0" u="none" strike="noStrike" baseline="0">
                <a:solidFill>
                  <a:sysClr val="windowText" lastClr="000000"/>
                </a:solidFill>
                <a:latin typeface="宋体"/>
                <a:ea typeface="宋体"/>
                <a:cs typeface="Times New Roman"/>
              </a:rPr>
              <a:t>题</a:t>
            </a:r>
            <a:r>
              <a:rPr lang="zh-CN" altLang="en-US" sz="1100" b="0" i="0" u="none" strike="noStrike" baseline="0">
                <a:solidFill>
                  <a:sysClr val="windowText" lastClr="000000"/>
                </a:solidFill>
                <a:latin typeface="Times New Roman"/>
                <a:ea typeface="宋体"/>
                <a:cs typeface="Times New Roman"/>
              </a:rPr>
              <a:t>  </a:t>
            </a:r>
            <a:r>
              <a:rPr lang="zh-CN" altLang="en-US" sz="1100" b="0" i="0" u="none" strike="noStrike" baseline="0">
                <a:solidFill>
                  <a:sysClr val="windowText" lastClr="000000"/>
                </a:solidFill>
                <a:latin typeface="宋体"/>
                <a:ea typeface="宋体"/>
                <a:cs typeface="Times New Roman"/>
              </a:rPr>
              <a:t>某种产品的供给量</a:t>
            </a:r>
            <a:r>
              <a:rPr lang="zh-CN" altLang="en-US" sz="1100" b="0" i="0" u="none" strike="noStrike" baseline="0">
                <a:solidFill>
                  <a:sysClr val="windowText" lastClr="000000"/>
                </a:solidFill>
                <a:latin typeface="Times New Roman"/>
                <a:ea typeface="宋体"/>
                <a:cs typeface="Times New Roman"/>
              </a:rPr>
              <a:t>Y(</a:t>
            </a:r>
            <a:r>
              <a:rPr lang="zh-CN" altLang="en-US" sz="1100" b="0" i="0" u="none" strike="noStrike" baseline="0">
                <a:solidFill>
                  <a:sysClr val="windowText" lastClr="000000"/>
                </a:solidFill>
                <a:latin typeface="宋体"/>
                <a:ea typeface="宋体"/>
                <a:cs typeface="Times New Roman"/>
              </a:rPr>
              <a:t>千克</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及其收购价格</a:t>
            </a:r>
            <a:r>
              <a:rPr lang="zh-CN" altLang="en-US" sz="1100" b="0" i="0" u="none" strike="noStrike" baseline="0">
                <a:solidFill>
                  <a:sysClr val="windowText" lastClr="000000"/>
                </a:solidFill>
                <a:latin typeface="Times New Roman"/>
                <a:ea typeface="宋体"/>
                <a:cs typeface="Times New Roman"/>
              </a:rPr>
              <a:t>X(</a:t>
            </a:r>
            <a:r>
              <a:rPr lang="zh-CN" altLang="en-US" sz="1100" b="0" i="0" u="none" strike="noStrike" baseline="0">
                <a:solidFill>
                  <a:sysClr val="windowText" lastClr="000000"/>
                </a:solidFill>
                <a:latin typeface="宋体"/>
                <a:ea typeface="宋体"/>
                <a:cs typeface="Times New Roman"/>
              </a:rPr>
              <a:t>元</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千克</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如下表：</a:t>
            </a: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lnSpc>
                <a:spcPts val="1300"/>
              </a:lnSpc>
              <a:defRPr sz="1000"/>
            </a:pPr>
            <a:endParaRPr lang="zh-CN" altLang="en-US" sz="1100" b="0" i="0" u="none" strike="noStrike" baseline="0">
              <a:solidFill>
                <a:sysClr val="windowText" lastClr="000000"/>
              </a:solidFill>
              <a:latin typeface="宋体"/>
              <a:ea typeface="宋体"/>
              <a:cs typeface="Times New Roman"/>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zh-CN" altLang="zh-CN" sz="1100">
                <a:solidFill>
                  <a:sysClr val="windowText" lastClr="000000"/>
                </a:solidFill>
                <a:effectLst/>
                <a:latin typeface="+mn-lt"/>
                <a:ea typeface="+mn-ea"/>
                <a:cs typeface="+mn-cs"/>
              </a:rPr>
              <a:t>若给定供给函数方程</a:t>
            </a:r>
            <a:r>
              <a:rPr lang="en-US" altLang="zh-CN" sz="1100">
                <a:solidFill>
                  <a:sysClr val="windowText" lastClr="000000"/>
                </a:solidFill>
                <a:effectLst/>
                <a:latin typeface="+mn-lt"/>
                <a:ea typeface="+mn-ea"/>
                <a:cs typeface="+mn-cs"/>
              </a:rPr>
              <a:t>                 </a:t>
            </a:r>
            <a:r>
              <a:rPr lang="zh-CN" altLang="en-US" sz="1100">
                <a:solidFill>
                  <a:sysClr val="windowText" lastClr="000000"/>
                </a:solidFill>
                <a:effectLst/>
                <a:latin typeface="+mn-lt"/>
                <a:ea typeface="+mn-ea"/>
                <a:cs typeface="+mn-cs"/>
              </a:rPr>
              <a:t>，</a:t>
            </a:r>
            <a:endParaRPr lang="zh-CN" altLang="zh-CN" sz="1100">
              <a:solidFill>
                <a:sysClr val="windowText" lastClr="000000"/>
              </a:solidFill>
              <a:effectLst/>
              <a:latin typeface="+mn-lt"/>
              <a:ea typeface="+mn-ea"/>
              <a:cs typeface="+mn-cs"/>
            </a:endParaRPr>
          </a:p>
          <a:p>
            <a:pPr algn="l" rtl="0">
              <a:defRPr sz="1000"/>
            </a:pPr>
            <a:r>
              <a:rPr lang="zh-CN" altLang="en-US" sz="1100" b="0" i="0" u="none" strike="noStrike" baseline="0">
                <a:solidFill>
                  <a:sysClr val="windowText" lastClr="000000"/>
                </a:solidFill>
                <a:latin typeface="宋体"/>
                <a:ea typeface="+mn-ea"/>
                <a:cs typeface="Times New Roman"/>
              </a:rPr>
              <a:t>要求完成：</a:t>
            </a:r>
          </a:p>
          <a:p>
            <a:pPr algn="l" rtl="0">
              <a:defRPr sz="1000"/>
            </a:pPr>
            <a:r>
              <a:rPr lang="en-US" altLang="zh-CN" sz="1100" b="0" i="0" u="none" strike="noStrike" baseline="0">
                <a:solidFill>
                  <a:sysClr val="windowText" lastClr="000000"/>
                </a:solidFill>
                <a:latin typeface="宋体"/>
                <a:ea typeface="+mn-ea"/>
                <a:cs typeface="Times New Roman"/>
              </a:rPr>
              <a:t>1.</a:t>
            </a:r>
            <a:r>
              <a:rPr lang="zh-CN" altLang="en-US" sz="1100" b="0" i="0" u="none" strike="noStrike" baseline="0">
                <a:solidFill>
                  <a:sysClr val="windowText" lastClr="000000"/>
                </a:solidFill>
                <a:latin typeface="宋体"/>
                <a:ea typeface="+mn-ea"/>
                <a:cs typeface="Times New Roman"/>
              </a:rPr>
              <a:t>计算参数</a:t>
            </a:r>
            <a:r>
              <a:rPr lang="en-US" altLang="zh-CN" sz="1100" b="0" i="0" u="none" strike="noStrike" baseline="0">
                <a:solidFill>
                  <a:sysClr val="windowText" lastClr="000000"/>
                </a:solidFill>
                <a:latin typeface="宋体"/>
                <a:ea typeface="+mn-ea"/>
                <a:cs typeface="Times New Roman"/>
              </a:rPr>
              <a:t>a</a:t>
            </a:r>
            <a:r>
              <a:rPr lang="zh-CN" altLang="en-US" sz="1100" b="0" i="0" u="none" strike="noStrike" baseline="0">
                <a:solidFill>
                  <a:sysClr val="windowText" lastClr="000000"/>
                </a:solidFill>
                <a:latin typeface="宋体"/>
                <a:ea typeface="+mn-ea"/>
                <a:cs typeface="Times New Roman"/>
              </a:rPr>
              <a:t>和</a:t>
            </a:r>
            <a:r>
              <a:rPr lang="en-US" altLang="zh-CN" sz="1100" b="0" i="0" u="none" strike="noStrike" baseline="0">
                <a:solidFill>
                  <a:sysClr val="windowText" lastClr="000000"/>
                </a:solidFill>
                <a:latin typeface="宋体"/>
                <a:ea typeface="+mn-ea"/>
                <a:cs typeface="Times New Roman"/>
              </a:rPr>
              <a:t>b</a:t>
            </a:r>
            <a:r>
              <a:rPr lang="zh-CN" altLang="en-US" sz="1100" b="0" i="0" u="none" strike="noStrike" baseline="0">
                <a:solidFill>
                  <a:sysClr val="windowText" lastClr="000000"/>
                </a:solidFill>
                <a:latin typeface="宋体"/>
                <a:ea typeface="+mn-ea"/>
                <a:cs typeface="Times New Roman"/>
              </a:rPr>
              <a:t>的值；</a:t>
            </a:r>
          </a:p>
          <a:p>
            <a:pPr algn="l" rtl="0">
              <a:defRPr sz="1000"/>
            </a:pPr>
            <a:r>
              <a:rPr lang="en-US" altLang="zh-CN" sz="1100" b="0" i="0" u="none" strike="noStrike" baseline="0">
                <a:solidFill>
                  <a:sysClr val="windowText" lastClr="000000"/>
                </a:solidFill>
                <a:latin typeface="宋体"/>
                <a:ea typeface="+mn-ea"/>
                <a:cs typeface="Times New Roman"/>
              </a:rPr>
              <a:t>2.</a:t>
            </a:r>
            <a:r>
              <a:rPr lang="zh-CN" altLang="en-US" sz="1100" b="0" i="0" u="none" strike="noStrike" baseline="0">
                <a:solidFill>
                  <a:sysClr val="windowText" lastClr="000000"/>
                </a:solidFill>
                <a:latin typeface="宋体"/>
                <a:ea typeface="+mn-ea"/>
                <a:cs typeface="Times New Roman"/>
              </a:rPr>
              <a:t>计算判定系数</a:t>
            </a:r>
            <a:r>
              <a:rPr lang="en-US" altLang="zh-CN" sz="1100" b="0" i="0" u="none" strike="noStrike" baseline="0">
                <a:solidFill>
                  <a:sysClr val="windowText" lastClr="000000"/>
                </a:solidFill>
                <a:latin typeface="宋体"/>
                <a:ea typeface="+mn-ea"/>
                <a:cs typeface="Times New Roman"/>
              </a:rPr>
              <a:t>R</a:t>
            </a:r>
            <a:r>
              <a:rPr lang="zh-CN" altLang="en-US" sz="1100" b="0" i="0" u="none" strike="noStrike" baseline="0">
                <a:solidFill>
                  <a:sysClr val="windowText" lastClr="000000"/>
                </a:solidFill>
                <a:latin typeface="宋体"/>
                <a:ea typeface="+mn-ea"/>
                <a:cs typeface="Times New Roman"/>
              </a:rPr>
              <a:t>平方的值。</a:t>
            </a:r>
          </a:p>
          <a:p>
            <a:pPr algn="l" rtl="0">
              <a:defRPr sz="1000"/>
            </a:pPr>
            <a:endParaRPr lang="zh-CN" altLang="en-US" sz="1100" b="0" i="0" u="none" strike="noStrike" baseline="0">
              <a:solidFill>
                <a:sysClr val="windowText" lastClr="000000"/>
              </a:solidFill>
              <a:latin typeface="宋体"/>
              <a:ea typeface="宋体"/>
              <a:cs typeface="Times New Roman"/>
            </a:endParaRPr>
          </a:p>
        </xdr:txBody>
      </xdr:sp>
      <xdr:pic>
        <xdr:nvPicPr>
          <xdr:cNvPr id="5" name="Picture 20">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 y="72"/>
            <a:ext cx="245" cy="19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mc:AlternateContent xmlns:mc="http://schemas.openxmlformats.org/markup-compatibility/2006">
    <mc:Choice xmlns:a14="http://schemas.microsoft.com/office/drawing/2010/main" Requires="a14">
      <xdr:twoCellAnchor>
        <xdr:from>
          <xdr:col>10</xdr:col>
          <xdr:colOff>678180</xdr:colOff>
          <xdr:row>14</xdr:row>
          <xdr:rowOff>152400</xdr:rowOff>
        </xdr:from>
        <xdr:to>
          <xdr:col>11</xdr:col>
          <xdr:colOff>556260</xdr:colOff>
          <xdr:row>16</xdr:row>
          <xdr:rowOff>15240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0</xdr:colOff>
      <xdr:row>0</xdr:row>
      <xdr:rowOff>161925</xdr:rowOff>
    </xdr:from>
    <xdr:to>
      <xdr:col>14</xdr:col>
      <xdr:colOff>323850</xdr:colOff>
      <xdr:row>20</xdr:row>
      <xdr:rowOff>19050</xdr:rowOff>
    </xdr:to>
    <xdr:grpSp>
      <xdr:nvGrpSpPr>
        <xdr:cNvPr id="6" name="Group 18">
          <a:extLst>
            <a:ext uri="{FF2B5EF4-FFF2-40B4-BE49-F238E27FC236}">
              <a16:creationId xmlns:a16="http://schemas.microsoft.com/office/drawing/2014/main" id="{CF636C09-8C54-410F-81D6-DD0FD2E66FD1}"/>
            </a:ext>
          </a:extLst>
        </xdr:cNvPr>
        <xdr:cNvGrpSpPr>
          <a:grpSpLocks/>
        </xdr:cNvGrpSpPr>
      </xdr:nvGrpSpPr>
      <xdr:grpSpPr bwMode="auto">
        <a:xfrm>
          <a:off x="5181600" y="161925"/>
          <a:ext cx="3371850" cy="3522345"/>
          <a:chOff x="265" y="6"/>
          <a:chExt cx="394" cy="365"/>
        </a:xfrm>
      </xdr:grpSpPr>
      <xdr:sp macro="" textlink="">
        <xdr:nvSpPr>
          <xdr:cNvPr id="7" name="Text Box 19">
            <a:extLst>
              <a:ext uri="{FF2B5EF4-FFF2-40B4-BE49-F238E27FC236}">
                <a16:creationId xmlns:a16="http://schemas.microsoft.com/office/drawing/2014/main" id="{866DDB64-0984-7947-222A-C3AEC8096FFE}"/>
              </a:ext>
            </a:extLst>
          </xdr:cNvPr>
          <xdr:cNvSpPr txBox="1">
            <a:spLocks noChangeArrowheads="1"/>
          </xdr:cNvSpPr>
        </xdr:nvSpPr>
        <xdr:spPr bwMode="auto">
          <a:xfrm>
            <a:off x="265" y="6"/>
            <a:ext cx="394" cy="365"/>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pPr algn="l" rtl="0">
              <a:defRPr sz="1000"/>
            </a:pPr>
            <a:r>
              <a:rPr lang="zh-CN" altLang="en-US" sz="1100" b="1" i="0" u="none" strike="noStrike" baseline="0">
                <a:solidFill>
                  <a:sysClr val="windowText" lastClr="000000"/>
                </a:solidFill>
                <a:latin typeface="宋体"/>
                <a:ea typeface="宋体"/>
              </a:rPr>
              <a:t>第</a:t>
            </a:r>
            <a:r>
              <a:rPr lang="en-US" altLang="zh-CN" sz="1100" b="1" i="0" u="none" strike="noStrike" baseline="0">
                <a:solidFill>
                  <a:sysClr val="windowText" lastClr="000000"/>
                </a:solidFill>
                <a:latin typeface="Times New Roman"/>
                <a:ea typeface="宋体"/>
                <a:cs typeface="Times New Roman"/>
              </a:rPr>
              <a:t>2</a:t>
            </a:r>
            <a:r>
              <a:rPr lang="zh-CN" altLang="en-US" sz="1100" b="1" i="0" u="none" strike="noStrike" baseline="0">
                <a:solidFill>
                  <a:sysClr val="windowText" lastClr="000000"/>
                </a:solidFill>
                <a:latin typeface="宋体"/>
                <a:ea typeface="宋体"/>
                <a:cs typeface="Times New Roman"/>
              </a:rPr>
              <a:t>题</a:t>
            </a:r>
            <a:r>
              <a:rPr lang="zh-CN" altLang="en-US" sz="1100" b="0" i="0" u="none" strike="noStrike" baseline="0">
                <a:solidFill>
                  <a:sysClr val="windowText" lastClr="000000"/>
                </a:solidFill>
                <a:latin typeface="Times New Roman"/>
                <a:ea typeface="宋体"/>
                <a:cs typeface="Times New Roman"/>
              </a:rPr>
              <a:t>  </a:t>
            </a:r>
            <a:r>
              <a:rPr lang="zh-CN" altLang="en-US" sz="1100" b="0" i="0" u="none" strike="noStrike" baseline="0">
                <a:solidFill>
                  <a:sysClr val="windowText" lastClr="000000"/>
                </a:solidFill>
                <a:latin typeface="宋体"/>
                <a:ea typeface="宋体"/>
                <a:cs typeface="Times New Roman"/>
              </a:rPr>
              <a:t>某种产品的供给量</a:t>
            </a:r>
            <a:r>
              <a:rPr lang="zh-CN" altLang="en-US" sz="1100" b="0" i="0" u="none" strike="noStrike" baseline="0">
                <a:solidFill>
                  <a:sysClr val="windowText" lastClr="000000"/>
                </a:solidFill>
                <a:latin typeface="Times New Roman"/>
                <a:ea typeface="宋体"/>
                <a:cs typeface="Times New Roman"/>
              </a:rPr>
              <a:t>Y(</a:t>
            </a:r>
            <a:r>
              <a:rPr lang="zh-CN" altLang="en-US" sz="1100" b="0" i="0" u="none" strike="noStrike" baseline="0">
                <a:solidFill>
                  <a:sysClr val="windowText" lastClr="000000"/>
                </a:solidFill>
                <a:latin typeface="宋体"/>
                <a:ea typeface="宋体"/>
                <a:cs typeface="Times New Roman"/>
              </a:rPr>
              <a:t>千克</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及其收购价格</a:t>
            </a:r>
            <a:r>
              <a:rPr lang="zh-CN" altLang="en-US" sz="1100" b="0" i="0" u="none" strike="noStrike" baseline="0">
                <a:solidFill>
                  <a:sysClr val="windowText" lastClr="000000"/>
                </a:solidFill>
                <a:latin typeface="Times New Roman"/>
                <a:ea typeface="宋体"/>
                <a:cs typeface="Times New Roman"/>
              </a:rPr>
              <a:t>X(</a:t>
            </a:r>
            <a:r>
              <a:rPr lang="zh-CN" altLang="en-US" sz="1100" b="0" i="0" u="none" strike="noStrike" baseline="0">
                <a:solidFill>
                  <a:sysClr val="windowText" lastClr="000000"/>
                </a:solidFill>
                <a:latin typeface="宋体"/>
                <a:ea typeface="宋体"/>
                <a:cs typeface="Times New Roman"/>
              </a:rPr>
              <a:t>元</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千克</a:t>
            </a:r>
            <a:r>
              <a:rPr lang="zh-CN" altLang="en-US" sz="1100" b="0" i="0" u="none" strike="noStrike" baseline="0">
                <a:solidFill>
                  <a:sysClr val="windowText" lastClr="000000"/>
                </a:solidFill>
                <a:latin typeface="Times New Roman"/>
                <a:ea typeface="宋体"/>
                <a:cs typeface="Times New Roman"/>
              </a:rPr>
              <a:t>)</a:t>
            </a:r>
            <a:r>
              <a:rPr lang="zh-CN" altLang="en-US" sz="1100" b="0" i="0" u="none" strike="noStrike" baseline="0">
                <a:solidFill>
                  <a:sysClr val="windowText" lastClr="000000"/>
                </a:solidFill>
                <a:latin typeface="宋体"/>
                <a:ea typeface="宋体"/>
                <a:cs typeface="Times New Roman"/>
              </a:rPr>
              <a:t>如下表：</a:t>
            </a: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defRPr sz="1000"/>
            </a:pPr>
            <a:endParaRPr lang="zh-CN" altLang="en-US" sz="1100" b="0" i="0" u="none" strike="noStrike" baseline="0">
              <a:solidFill>
                <a:sysClr val="windowText" lastClr="000000"/>
              </a:solidFill>
              <a:latin typeface="宋体"/>
              <a:ea typeface="宋体"/>
              <a:cs typeface="Times New Roman"/>
            </a:endParaRPr>
          </a:p>
          <a:p>
            <a:pPr algn="l" rtl="0">
              <a:lnSpc>
                <a:spcPts val="1300"/>
              </a:lnSpc>
              <a:defRPr sz="1000"/>
            </a:pPr>
            <a:endParaRPr lang="zh-CN" altLang="en-US" sz="1100" b="0" i="0" u="none" strike="noStrike" baseline="0">
              <a:solidFill>
                <a:sysClr val="windowText" lastClr="000000"/>
              </a:solidFill>
              <a:latin typeface="宋体"/>
              <a:ea typeface="宋体"/>
              <a:cs typeface="Times New Roman"/>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zh-CN" altLang="zh-CN" sz="1100">
                <a:solidFill>
                  <a:sysClr val="windowText" lastClr="000000"/>
                </a:solidFill>
                <a:effectLst/>
                <a:latin typeface="+mn-lt"/>
                <a:ea typeface="+mn-ea"/>
                <a:cs typeface="+mn-cs"/>
              </a:rPr>
              <a:t>若给定供给函数方程</a:t>
            </a:r>
            <a:r>
              <a:rPr lang="en-US" altLang="zh-CN" sz="1100">
                <a:solidFill>
                  <a:sysClr val="windowText" lastClr="000000"/>
                </a:solidFill>
                <a:effectLst/>
                <a:latin typeface="+mn-lt"/>
                <a:ea typeface="+mn-ea"/>
                <a:cs typeface="+mn-cs"/>
              </a:rPr>
              <a:t>                 </a:t>
            </a:r>
            <a:r>
              <a:rPr lang="zh-CN" altLang="en-US" sz="1100">
                <a:solidFill>
                  <a:sysClr val="windowText" lastClr="000000"/>
                </a:solidFill>
                <a:effectLst/>
                <a:latin typeface="+mn-lt"/>
                <a:ea typeface="+mn-ea"/>
                <a:cs typeface="+mn-cs"/>
              </a:rPr>
              <a:t>，</a:t>
            </a:r>
            <a:endParaRPr lang="zh-CN" altLang="zh-CN" sz="1100">
              <a:solidFill>
                <a:sysClr val="windowText" lastClr="000000"/>
              </a:solidFill>
              <a:effectLst/>
              <a:latin typeface="+mn-lt"/>
              <a:ea typeface="+mn-ea"/>
              <a:cs typeface="+mn-cs"/>
            </a:endParaRPr>
          </a:p>
          <a:p>
            <a:pPr algn="l" rtl="0">
              <a:defRPr sz="1000"/>
            </a:pPr>
            <a:r>
              <a:rPr lang="zh-CN" altLang="en-US" sz="1100" b="0" i="0" u="none" strike="noStrike" baseline="0">
                <a:solidFill>
                  <a:sysClr val="windowText" lastClr="000000"/>
                </a:solidFill>
                <a:latin typeface="宋体"/>
                <a:ea typeface="+mn-ea"/>
                <a:cs typeface="Times New Roman"/>
              </a:rPr>
              <a:t>要求完成：</a:t>
            </a:r>
          </a:p>
          <a:p>
            <a:pPr algn="l" rtl="0">
              <a:defRPr sz="1000"/>
            </a:pPr>
            <a:r>
              <a:rPr lang="en-US" altLang="zh-CN" sz="1100" b="0" i="0" u="none" strike="noStrike" baseline="0">
                <a:solidFill>
                  <a:sysClr val="windowText" lastClr="000000"/>
                </a:solidFill>
                <a:latin typeface="宋体"/>
                <a:ea typeface="+mn-ea"/>
                <a:cs typeface="Times New Roman"/>
              </a:rPr>
              <a:t>1.</a:t>
            </a:r>
            <a:r>
              <a:rPr lang="zh-CN" altLang="en-US" sz="1100" b="0" i="0" u="none" strike="noStrike" baseline="0">
                <a:solidFill>
                  <a:sysClr val="windowText" lastClr="000000"/>
                </a:solidFill>
                <a:latin typeface="宋体"/>
                <a:ea typeface="+mn-ea"/>
                <a:cs typeface="Times New Roman"/>
              </a:rPr>
              <a:t>计算参数</a:t>
            </a:r>
            <a:r>
              <a:rPr lang="en-US" altLang="zh-CN" sz="1100" b="0" i="0" u="none" strike="noStrike" baseline="0">
                <a:solidFill>
                  <a:sysClr val="windowText" lastClr="000000"/>
                </a:solidFill>
                <a:latin typeface="宋体"/>
                <a:ea typeface="+mn-ea"/>
                <a:cs typeface="Times New Roman"/>
              </a:rPr>
              <a:t>a</a:t>
            </a:r>
            <a:r>
              <a:rPr lang="zh-CN" altLang="en-US" sz="1100" b="0" i="0" u="none" strike="noStrike" baseline="0">
                <a:solidFill>
                  <a:sysClr val="windowText" lastClr="000000"/>
                </a:solidFill>
                <a:latin typeface="宋体"/>
                <a:ea typeface="+mn-ea"/>
                <a:cs typeface="Times New Roman"/>
              </a:rPr>
              <a:t>和</a:t>
            </a:r>
            <a:r>
              <a:rPr lang="en-US" altLang="zh-CN" sz="1100" b="0" i="0" u="none" strike="noStrike" baseline="0">
                <a:solidFill>
                  <a:sysClr val="windowText" lastClr="000000"/>
                </a:solidFill>
                <a:latin typeface="宋体"/>
                <a:ea typeface="+mn-ea"/>
                <a:cs typeface="Times New Roman"/>
              </a:rPr>
              <a:t>b</a:t>
            </a:r>
            <a:r>
              <a:rPr lang="zh-CN" altLang="en-US" sz="1100" b="0" i="0" u="none" strike="noStrike" baseline="0">
                <a:solidFill>
                  <a:sysClr val="windowText" lastClr="000000"/>
                </a:solidFill>
                <a:latin typeface="宋体"/>
                <a:ea typeface="+mn-ea"/>
                <a:cs typeface="Times New Roman"/>
              </a:rPr>
              <a:t>的值；</a:t>
            </a:r>
          </a:p>
          <a:p>
            <a:pPr algn="l" rtl="0">
              <a:defRPr sz="1000"/>
            </a:pPr>
            <a:r>
              <a:rPr lang="en-US" altLang="zh-CN" sz="1100" b="0" i="0" u="none" strike="noStrike" baseline="0">
                <a:solidFill>
                  <a:sysClr val="windowText" lastClr="000000"/>
                </a:solidFill>
                <a:latin typeface="宋体"/>
                <a:ea typeface="+mn-ea"/>
                <a:cs typeface="Times New Roman"/>
              </a:rPr>
              <a:t>2.</a:t>
            </a:r>
            <a:r>
              <a:rPr lang="zh-CN" altLang="en-US" sz="1100" b="0" i="0" u="none" strike="noStrike" baseline="0">
                <a:solidFill>
                  <a:sysClr val="windowText" lastClr="000000"/>
                </a:solidFill>
                <a:latin typeface="宋体"/>
                <a:ea typeface="+mn-ea"/>
                <a:cs typeface="Times New Roman"/>
              </a:rPr>
              <a:t>计算判定系数</a:t>
            </a:r>
            <a:r>
              <a:rPr lang="en-US" altLang="zh-CN" sz="1100" b="0" i="0" u="none" strike="noStrike" baseline="0">
                <a:solidFill>
                  <a:sysClr val="windowText" lastClr="000000"/>
                </a:solidFill>
                <a:latin typeface="宋体"/>
                <a:ea typeface="+mn-ea"/>
                <a:cs typeface="Times New Roman"/>
              </a:rPr>
              <a:t>R</a:t>
            </a:r>
            <a:r>
              <a:rPr lang="zh-CN" altLang="en-US" sz="1100" b="0" i="0" u="none" strike="noStrike" baseline="0">
                <a:solidFill>
                  <a:sysClr val="windowText" lastClr="000000"/>
                </a:solidFill>
                <a:latin typeface="宋体"/>
                <a:ea typeface="+mn-ea"/>
                <a:cs typeface="Times New Roman"/>
              </a:rPr>
              <a:t>平方的值。</a:t>
            </a:r>
          </a:p>
          <a:p>
            <a:pPr algn="l" rtl="0">
              <a:defRPr sz="1000"/>
            </a:pPr>
            <a:endParaRPr lang="zh-CN" altLang="en-US" sz="1100" b="0" i="0" u="none" strike="noStrike" baseline="0">
              <a:solidFill>
                <a:sysClr val="windowText" lastClr="000000"/>
              </a:solidFill>
              <a:latin typeface="宋体"/>
              <a:ea typeface="宋体"/>
              <a:cs typeface="Times New Roman"/>
            </a:endParaRPr>
          </a:p>
        </xdr:txBody>
      </xdr:sp>
      <xdr:pic>
        <xdr:nvPicPr>
          <xdr:cNvPr id="8" name="Picture 20">
            <a:extLst>
              <a:ext uri="{FF2B5EF4-FFF2-40B4-BE49-F238E27FC236}">
                <a16:creationId xmlns:a16="http://schemas.microsoft.com/office/drawing/2014/main" id="{5894C1B5-F5D6-75F0-EC5F-A6D751924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 y="72"/>
            <a:ext cx="245" cy="19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mc:AlternateContent xmlns:mc="http://schemas.openxmlformats.org/markup-compatibility/2006">
    <mc:Choice xmlns:a14="http://schemas.microsoft.com/office/drawing/2010/main" Requires="a14">
      <xdr:twoCellAnchor>
        <xdr:from>
          <xdr:col>10</xdr:col>
          <xdr:colOff>678180</xdr:colOff>
          <xdr:row>14</xdr:row>
          <xdr:rowOff>152400</xdr:rowOff>
        </xdr:from>
        <xdr:to>
          <xdr:col>11</xdr:col>
          <xdr:colOff>556260</xdr:colOff>
          <xdr:row>16</xdr:row>
          <xdr:rowOff>15240</xdr:rowOff>
        </xdr:to>
        <xdr:sp macro="" textlink="">
          <xdr:nvSpPr>
            <xdr:cNvPr id="2050" name="Object 2" hidden="1">
              <a:extLst>
                <a:ext uri="{63B3BB69-23CF-44E3-9099-C40C66FF867C}">
                  <a14:compatExt spid="_x0000_s2050"/>
                </a:ext>
                <a:ext uri="{FF2B5EF4-FFF2-40B4-BE49-F238E27FC236}">
                  <a16:creationId xmlns:a16="http://schemas.microsoft.com/office/drawing/2014/main" id="{5A525645-FCB4-4CFF-B7D0-EE0EF0B6BF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19</xdr:col>
      <xdr:colOff>307975</xdr:colOff>
      <xdr:row>0</xdr:row>
      <xdr:rowOff>0</xdr:rowOff>
    </xdr:from>
    <xdr:to>
      <xdr:col>30</xdr:col>
      <xdr:colOff>47625</xdr:colOff>
      <xdr:row>40</xdr:row>
      <xdr:rowOff>95250</xdr:rowOff>
    </xdr:to>
    <xdr:sp macro="" textlink="">
      <xdr:nvSpPr>
        <xdr:cNvPr id="8" name="Text Box 8">
          <a:extLst>
            <a:ext uri="{FF2B5EF4-FFF2-40B4-BE49-F238E27FC236}">
              <a16:creationId xmlns:a16="http://schemas.microsoft.com/office/drawing/2014/main" id="{00000000-0008-0000-0200-000008000000}"/>
            </a:ext>
          </a:extLst>
        </xdr:cNvPr>
        <xdr:cNvSpPr txBox="1">
          <a:spLocks noChangeArrowheads="1"/>
        </xdr:cNvSpPr>
      </xdr:nvSpPr>
      <xdr:spPr bwMode="auto">
        <a:xfrm>
          <a:off x="5807075" y="0"/>
          <a:ext cx="5886450" cy="720725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3</a:t>
          </a:r>
          <a:r>
            <a:rPr lang="zh-CN" altLang="en-US" sz="1100" b="1" i="0" u="none" strike="noStrike" baseline="0">
              <a:solidFill>
                <a:srgbClr val="000000"/>
              </a:solidFill>
              <a:latin typeface="宋体"/>
              <a:ea typeface="宋体"/>
              <a:cs typeface="Arial"/>
            </a:rPr>
            <a:t>题　</a:t>
          </a:r>
          <a:r>
            <a:rPr lang="zh-CN" altLang="zh-CN" sz="1100">
              <a:effectLst/>
              <a:latin typeface="+mn-lt"/>
              <a:ea typeface="+mn-ea"/>
              <a:cs typeface="+mn-cs"/>
            </a:rPr>
            <a:t>某个公司在生产中需要使用一种零件</a:t>
          </a:r>
          <a:r>
            <a:rPr lang="en-US" altLang="zh-CN" sz="1100">
              <a:effectLst/>
              <a:latin typeface="+mn-lt"/>
              <a:ea typeface="+mn-ea"/>
              <a:cs typeface="+mn-cs"/>
            </a:rPr>
            <a:t>1300</a:t>
          </a:r>
          <a:r>
            <a:rPr lang="zh-CN" altLang="zh-CN" sz="1100">
              <a:effectLst/>
              <a:latin typeface="+mn-lt"/>
              <a:ea typeface="+mn-ea"/>
              <a:cs typeface="+mn-cs"/>
            </a:rPr>
            <a:t>个</a:t>
          </a:r>
          <a:r>
            <a:rPr lang="en-US" altLang="zh-CN" sz="1100">
              <a:effectLst/>
              <a:latin typeface="+mn-lt"/>
              <a:ea typeface="+mn-ea"/>
              <a:cs typeface="+mn-cs"/>
            </a:rPr>
            <a:t>(</a:t>
          </a:r>
          <a:r>
            <a:rPr lang="zh-CN" altLang="zh-CN" sz="1100">
              <a:effectLst/>
              <a:latin typeface="+mn-lt"/>
              <a:ea typeface="+mn-ea"/>
              <a:cs typeface="+mn-cs"/>
            </a:rPr>
            <a:t>根据需要，需要量可以追加）。现有对外购买和自行生产两种方案可供选择。该零件既可以以外购价</a:t>
          </a:r>
          <a:r>
            <a:rPr lang="en-US" altLang="zh-CN" sz="1100">
              <a:effectLst/>
              <a:latin typeface="+mn-lt"/>
              <a:ea typeface="+mn-ea"/>
              <a:cs typeface="+mn-cs"/>
            </a:rPr>
            <a:t>70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个购得，也可以自行生产。自行生产该零件的固定成本为</a:t>
          </a:r>
          <a:r>
            <a:rPr lang="en-US" altLang="zh-CN" sz="1100">
              <a:effectLst/>
              <a:latin typeface="+mn-lt"/>
              <a:ea typeface="+mn-ea"/>
              <a:cs typeface="+mn-cs"/>
            </a:rPr>
            <a:t>12000</a:t>
          </a:r>
          <a:r>
            <a:rPr lang="zh-CN" altLang="zh-CN" sz="1100">
              <a:effectLst/>
              <a:latin typeface="+mn-lt"/>
              <a:ea typeface="+mn-ea"/>
              <a:cs typeface="+mn-cs"/>
            </a:rPr>
            <a:t>元，单位可变成本为</a:t>
          </a:r>
          <a:r>
            <a:rPr lang="en-US" altLang="zh-CN" sz="1100">
              <a:effectLst/>
              <a:latin typeface="+mn-lt"/>
              <a:ea typeface="+mn-ea"/>
              <a:cs typeface="+mn-cs"/>
            </a:rPr>
            <a:t>60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个。要求：</a:t>
          </a:r>
        </a:p>
        <a:p>
          <a:r>
            <a:rPr lang="en-US" altLang="zh-CN" sz="1100">
              <a:effectLst/>
              <a:latin typeface="+mn-lt"/>
              <a:ea typeface="+mn-ea"/>
              <a:cs typeface="+mn-cs"/>
            </a:rPr>
            <a:t>1.</a:t>
          </a:r>
          <a:r>
            <a:rPr lang="zh-CN" altLang="zh-CN" sz="1100">
              <a:effectLst/>
              <a:latin typeface="+mn-lt"/>
              <a:ea typeface="+mn-ea"/>
              <a:cs typeface="+mn-cs"/>
            </a:rPr>
            <a:t>根据本工作表中的需求量</a:t>
          </a:r>
          <a:r>
            <a:rPr lang="en-US" altLang="zh-CN" sz="1100">
              <a:effectLst/>
              <a:latin typeface="+mn-lt"/>
              <a:ea typeface="+mn-ea"/>
              <a:cs typeface="+mn-cs"/>
            </a:rPr>
            <a:t>1300</a:t>
          </a:r>
          <a:r>
            <a:rPr lang="zh-CN" altLang="zh-CN" sz="1100">
              <a:effectLst/>
              <a:latin typeface="+mn-lt"/>
              <a:ea typeface="+mn-ea"/>
              <a:cs typeface="+mn-cs"/>
            </a:rPr>
            <a:t>个，按照如下格式建立两种方案的比较模型。按需求量从</a:t>
          </a:r>
          <a:r>
            <a:rPr lang="en-US" altLang="zh-CN" sz="1100">
              <a:effectLst/>
              <a:latin typeface="+mn-lt"/>
              <a:ea typeface="+mn-ea"/>
              <a:cs typeface="+mn-cs"/>
            </a:rPr>
            <a:t>1000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3000</a:t>
          </a:r>
          <a:r>
            <a:rPr lang="zh-CN" altLang="zh-CN" sz="1100">
              <a:effectLst/>
              <a:latin typeface="+mn-lt"/>
              <a:ea typeface="+mn-ea"/>
              <a:cs typeface="+mn-cs"/>
            </a:rPr>
            <a:t>，构建需求量与两种方案总成本的数据表。利用此数据表的数据，采用查表插值法，计算出两个方案的购买与制造无差别点及无差别点处的共同总成本；</a:t>
          </a:r>
        </a:p>
        <a:p>
          <a:r>
            <a:rPr lang="en-US" altLang="zh-CN" sz="1100">
              <a:effectLst/>
              <a:latin typeface="+mn-lt"/>
              <a:ea typeface="+mn-ea"/>
              <a:cs typeface="+mn-cs"/>
            </a:rPr>
            <a:t>2.</a:t>
          </a:r>
          <a:r>
            <a:rPr lang="zh-CN" altLang="zh-CN" sz="1100">
              <a:effectLst/>
              <a:latin typeface="+mn-lt"/>
              <a:ea typeface="+mn-ea"/>
              <a:cs typeface="+mn-cs"/>
            </a:rPr>
            <a:t>按样张，作出两种方案总成本随需求量变化的图表；</a:t>
          </a:r>
        </a:p>
        <a:p>
          <a:r>
            <a:rPr lang="en-US" altLang="zh-CN" sz="1100">
              <a:effectLst/>
              <a:latin typeface="+mn-lt"/>
              <a:ea typeface="+mn-ea"/>
              <a:cs typeface="+mn-cs"/>
            </a:rPr>
            <a:t>3.</a:t>
          </a:r>
          <a:r>
            <a:rPr lang="zh-CN" altLang="zh-CN" sz="1100">
              <a:effectLst/>
              <a:latin typeface="+mn-lt"/>
              <a:ea typeface="+mn-ea"/>
              <a:cs typeface="+mn-cs"/>
            </a:rPr>
            <a:t>根据模型中的数据，在决策结论单元格中，写出最优策略的结论文字（采用什么方案）；</a:t>
          </a:r>
        </a:p>
        <a:p>
          <a:r>
            <a:rPr lang="en-US" altLang="zh-CN" sz="1100">
              <a:effectLst/>
              <a:latin typeface="+mn-lt"/>
              <a:ea typeface="+mn-ea"/>
              <a:cs typeface="+mn-cs"/>
            </a:rPr>
            <a:t>4.</a:t>
          </a:r>
          <a:r>
            <a:rPr lang="zh-CN" altLang="zh-CN" sz="1100">
              <a:effectLst/>
              <a:latin typeface="+mn-lt"/>
              <a:ea typeface="+mn-ea"/>
              <a:cs typeface="+mn-cs"/>
            </a:rPr>
            <a:t>需求量基数为</a:t>
          </a:r>
          <a:r>
            <a:rPr lang="en-US" altLang="zh-CN" sz="1100">
              <a:effectLst/>
              <a:latin typeface="+mn-lt"/>
              <a:ea typeface="+mn-ea"/>
              <a:cs typeface="+mn-cs"/>
            </a:rPr>
            <a:t>1300</a:t>
          </a:r>
          <a:r>
            <a:rPr lang="zh-CN" altLang="zh-CN" sz="1100">
              <a:effectLst/>
              <a:latin typeface="+mn-lt"/>
              <a:ea typeface="+mn-ea"/>
              <a:cs typeface="+mn-cs"/>
            </a:rPr>
            <a:t>时，外购单价为</a:t>
          </a:r>
          <a:r>
            <a:rPr lang="en-US" altLang="zh-CN" sz="1100">
              <a:effectLst/>
              <a:latin typeface="+mn-lt"/>
              <a:ea typeface="+mn-ea"/>
              <a:cs typeface="+mn-cs"/>
            </a:rPr>
            <a:t>70</a:t>
          </a:r>
          <a:r>
            <a:rPr lang="zh-CN" altLang="zh-CN" sz="1100">
              <a:effectLst/>
              <a:latin typeface="+mn-lt"/>
              <a:ea typeface="+mn-ea"/>
              <a:cs typeface="+mn-cs"/>
            </a:rPr>
            <a:t>元。增加的需求量小于等于</a:t>
          </a:r>
          <a:r>
            <a:rPr lang="en-US" altLang="zh-CN" sz="1100">
              <a:effectLst/>
              <a:latin typeface="+mn-lt"/>
              <a:ea typeface="+mn-ea"/>
              <a:cs typeface="+mn-cs"/>
            </a:rPr>
            <a:t>100</a:t>
          </a:r>
          <a:r>
            <a:rPr lang="zh-CN" altLang="zh-CN" sz="1100">
              <a:effectLst/>
              <a:latin typeface="+mn-lt"/>
              <a:ea typeface="+mn-ea"/>
              <a:cs typeface="+mn-cs"/>
            </a:rPr>
            <a:t>时，购价不变仍保持</a:t>
          </a:r>
          <a:r>
            <a:rPr lang="en-US" altLang="zh-CN" sz="1100">
              <a:effectLst/>
              <a:latin typeface="+mn-lt"/>
              <a:ea typeface="+mn-ea"/>
              <a:cs typeface="+mn-cs"/>
            </a:rPr>
            <a:t>70</a:t>
          </a:r>
          <a:r>
            <a:rPr lang="zh-CN" altLang="zh-CN" sz="1100">
              <a:effectLst/>
              <a:latin typeface="+mn-lt"/>
              <a:ea typeface="+mn-ea"/>
              <a:cs typeface="+mn-cs"/>
            </a:rPr>
            <a:t>元；当增加的需求量大于</a:t>
          </a:r>
          <a:r>
            <a:rPr lang="en-US" altLang="zh-CN" sz="1100">
              <a:effectLst/>
              <a:latin typeface="+mn-lt"/>
              <a:ea typeface="+mn-ea"/>
              <a:cs typeface="+mn-cs"/>
            </a:rPr>
            <a:t>100</a:t>
          </a:r>
          <a:r>
            <a:rPr lang="zh-CN" altLang="zh-CN" sz="1100">
              <a:effectLst/>
              <a:latin typeface="+mn-lt"/>
              <a:ea typeface="+mn-ea"/>
              <a:cs typeface="+mn-cs"/>
            </a:rPr>
            <a:t>又小于等于</a:t>
          </a:r>
          <a:r>
            <a:rPr lang="en-US" altLang="zh-CN" sz="1100">
              <a:effectLst/>
              <a:latin typeface="+mn-lt"/>
              <a:ea typeface="+mn-ea"/>
              <a:cs typeface="+mn-cs"/>
            </a:rPr>
            <a:t>200</a:t>
          </a:r>
          <a:r>
            <a:rPr lang="zh-CN" altLang="zh-CN" sz="1100">
              <a:effectLst/>
              <a:latin typeface="+mn-lt"/>
              <a:ea typeface="+mn-ea"/>
              <a:cs typeface="+mn-cs"/>
            </a:rPr>
            <a:t>时，购价减少</a:t>
          </a:r>
          <a:r>
            <a:rPr lang="en-US" altLang="zh-CN" sz="1100">
              <a:effectLst/>
              <a:latin typeface="+mn-lt"/>
              <a:ea typeface="+mn-ea"/>
              <a:cs typeface="+mn-cs"/>
            </a:rPr>
            <a:t>1</a:t>
          </a:r>
          <a:r>
            <a:rPr lang="zh-CN" altLang="zh-CN" sz="1100">
              <a:effectLst/>
              <a:latin typeface="+mn-lt"/>
              <a:ea typeface="+mn-ea"/>
              <a:cs typeface="+mn-cs"/>
            </a:rPr>
            <a:t>元；增加的需求量大于</a:t>
          </a:r>
          <a:r>
            <a:rPr lang="en-US" altLang="zh-CN" sz="1100">
              <a:effectLst/>
              <a:latin typeface="+mn-lt"/>
              <a:ea typeface="+mn-ea"/>
              <a:cs typeface="+mn-cs"/>
            </a:rPr>
            <a:t>200</a:t>
          </a:r>
          <a:r>
            <a:rPr lang="zh-CN" altLang="zh-CN" sz="1100">
              <a:effectLst/>
              <a:latin typeface="+mn-lt"/>
              <a:ea typeface="+mn-ea"/>
              <a:cs typeface="+mn-cs"/>
            </a:rPr>
            <a:t>又小于等于</a:t>
          </a:r>
          <a:r>
            <a:rPr lang="en-US" altLang="zh-CN" sz="1100">
              <a:effectLst/>
              <a:latin typeface="+mn-lt"/>
              <a:ea typeface="+mn-ea"/>
              <a:cs typeface="+mn-cs"/>
            </a:rPr>
            <a:t>400</a:t>
          </a:r>
          <a:r>
            <a:rPr lang="zh-CN" altLang="zh-CN" sz="1100">
              <a:effectLst/>
              <a:latin typeface="+mn-lt"/>
              <a:ea typeface="+mn-ea"/>
              <a:cs typeface="+mn-cs"/>
            </a:rPr>
            <a:t>时，售价减少</a:t>
          </a:r>
          <a:r>
            <a:rPr lang="en-US" altLang="zh-CN" sz="1100">
              <a:effectLst/>
              <a:latin typeface="+mn-lt"/>
              <a:ea typeface="+mn-ea"/>
              <a:cs typeface="+mn-cs"/>
            </a:rPr>
            <a:t>4</a:t>
          </a:r>
          <a:r>
            <a:rPr lang="zh-CN" altLang="zh-CN" sz="1100">
              <a:effectLst/>
              <a:latin typeface="+mn-lt"/>
              <a:ea typeface="+mn-ea"/>
              <a:cs typeface="+mn-cs"/>
            </a:rPr>
            <a:t>元，增加的需求量大于</a:t>
          </a:r>
          <a:r>
            <a:rPr lang="en-US" altLang="zh-CN" sz="1100">
              <a:effectLst/>
              <a:latin typeface="+mn-lt"/>
              <a:ea typeface="+mn-ea"/>
              <a:cs typeface="+mn-cs"/>
            </a:rPr>
            <a:t>400</a:t>
          </a:r>
          <a:r>
            <a:rPr lang="zh-CN" altLang="zh-CN" sz="1100">
              <a:effectLst/>
              <a:latin typeface="+mn-lt"/>
              <a:ea typeface="+mn-ea"/>
              <a:cs typeface="+mn-cs"/>
            </a:rPr>
            <a:t>又小于等于</a:t>
          </a:r>
          <a:r>
            <a:rPr lang="en-US" altLang="zh-CN" sz="1100">
              <a:effectLst/>
              <a:latin typeface="+mn-lt"/>
              <a:ea typeface="+mn-ea"/>
              <a:cs typeface="+mn-cs"/>
            </a:rPr>
            <a:t>600</a:t>
          </a:r>
          <a:r>
            <a:rPr lang="zh-CN" altLang="zh-CN" sz="1100">
              <a:effectLst/>
              <a:latin typeface="+mn-lt"/>
              <a:ea typeface="+mn-ea"/>
              <a:cs typeface="+mn-cs"/>
            </a:rPr>
            <a:t>时，购价减少</a:t>
          </a:r>
          <a:r>
            <a:rPr lang="en-US" altLang="zh-CN" sz="1100">
              <a:effectLst/>
              <a:latin typeface="+mn-lt"/>
              <a:ea typeface="+mn-ea"/>
              <a:cs typeface="+mn-cs"/>
            </a:rPr>
            <a:t>5</a:t>
          </a:r>
          <a:r>
            <a:rPr lang="zh-CN" altLang="zh-CN" sz="1100">
              <a:effectLst/>
              <a:latin typeface="+mn-lt"/>
              <a:ea typeface="+mn-ea"/>
              <a:cs typeface="+mn-cs"/>
            </a:rPr>
            <a:t>元。添加一个微调项，当增加的需求量从</a:t>
          </a:r>
          <a:r>
            <a:rPr lang="en-US" altLang="zh-CN" sz="1100">
              <a:effectLst/>
              <a:latin typeface="+mn-lt"/>
              <a:ea typeface="+mn-ea"/>
              <a:cs typeface="+mn-cs"/>
            </a:rPr>
            <a:t>0</a:t>
          </a:r>
          <a:r>
            <a:rPr lang="zh-CN" altLang="zh-CN" sz="1100">
              <a:effectLst/>
              <a:latin typeface="+mn-lt"/>
              <a:ea typeface="+mn-ea"/>
              <a:cs typeface="+mn-cs"/>
            </a:rPr>
            <a:t>按步长</a:t>
          </a:r>
          <a:r>
            <a:rPr lang="en-US" altLang="zh-CN" sz="1100">
              <a:effectLst/>
              <a:latin typeface="+mn-lt"/>
              <a:ea typeface="+mn-ea"/>
              <a:cs typeface="+mn-cs"/>
            </a:rPr>
            <a:t>20</a:t>
          </a:r>
          <a:r>
            <a:rPr lang="zh-CN" altLang="zh-CN" sz="1100">
              <a:effectLst/>
              <a:latin typeface="+mn-lt"/>
              <a:ea typeface="+mn-ea"/>
              <a:cs typeface="+mn-cs"/>
            </a:rPr>
            <a:t>变化到</a:t>
          </a:r>
          <a:r>
            <a:rPr lang="en-US" altLang="zh-CN" sz="1100">
              <a:effectLst/>
              <a:latin typeface="+mn-lt"/>
              <a:ea typeface="+mn-ea"/>
              <a:cs typeface="+mn-cs"/>
            </a:rPr>
            <a:t>600</a:t>
          </a:r>
          <a:r>
            <a:rPr lang="zh-CN" altLang="zh-CN" sz="1100">
              <a:effectLst/>
              <a:latin typeface="+mn-lt"/>
              <a:ea typeface="+mn-ea"/>
              <a:cs typeface="+mn-cs"/>
            </a:rPr>
            <a:t>时，反映出各个方案的总成本、无差别点的数据；</a:t>
          </a:r>
        </a:p>
        <a:p>
          <a:r>
            <a:rPr lang="en-US" altLang="zh-CN" sz="1100">
              <a:effectLst/>
              <a:latin typeface="+mn-lt"/>
              <a:ea typeface="+mn-ea"/>
              <a:cs typeface="+mn-cs"/>
            </a:rPr>
            <a:t>5. </a:t>
          </a:r>
          <a:r>
            <a:rPr lang="zh-CN" altLang="zh-CN" sz="1100">
              <a:effectLst/>
              <a:latin typeface="+mn-lt"/>
              <a:ea typeface="+mn-ea"/>
              <a:cs typeface="+mn-cs"/>
            </a:rPr>
            <a:t>添加一条经过购买与制造无差别点处的垂直参考线和空心点子。同时，在图表上用圆形</a:t>
          </a:r>
          <a:r>
            <a:rPr lang="en-US" altLang="zh-CN" sz="1100">
              <a:effectLst/>
              <a:latin typeface="+mn-lt"/>
              <a:ea typeface="+mn-ea"/>
              <a:cs typeface="+mn-cs"/>
            </a:rPr>
            <a:t>7</a:t>
          </a:r>
          <a:r>
            <a:rPr lang="zh-CN" altLang="zh-CN" sz="1100">
              <a:effectLst/>
              <a:latin typeface="+mn-lt"/>
              <a:ea typeface="+mn-ea"/>
              <a:cs typeface="+mn-cs"/>
            </a:rPr>
            <a:t>磅实心点子，反映当前时刻最优策略时方案的总成本。并建立随微调器值变化的带阴影方框的结论文字。</a:t>
          </a: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endParaRPr>
        </a:p>
      </xdr:txBody>
    </xdr:sp>
    <xdr:clientData/>
  </xdr:twoCellAnchor>
  <xdr:twoCellAnchor>
    <xdr:from>
      <xdr:col>21</xdr:col>
      <xdr:colOff>454025</xdr:colOff>
      <xdr:row>14</xdr:row>
      <xdr:rowOff>155575</xdr:rowOff>
    </xdr:from>
    <xdr:to>
      <xdr:col>27</xdr:col>
      <xdr:colOff>368300</xdr:colOff>
      <xdr:row>22</xdr:row>
      <xdr:rowOff>6350</xdr:rowOff>
    </xdr:to>
    <xdr:pic>
      <xdr:nvPicPr>
        <xdr:cNvPr id="14" name="Picture 10">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0725" y="2644775"/>
          <a:ext cx="3267075" cy="127317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pic>
    <xdr:clientData/>
  </xdr:twoCellAnchor>
  <xdr:twoCellAnchor>
    <xdr:from>
      <xdr:col>20</xdr:col>
      <xdr:colOff>227330</xdr:colOff>
      <xdr:row>22</xdr:row>
      <xdr:rowOff>85090</xdr:rowOff>
    </xdr:from>
    <xdr:to>
      <xdr:col>30</xdr:col>
      <xdr:colOff>46355</xdr:colOff>
      <xdr:row>36</xdr:row>
      <xdr:rowOff>152708</xdr:rowOff>
    </xdr:to>
    <xdr:grpSp>
      <xdr:nvGrpSpPr>
        <xdr:cNvPr id="15" name="Group 19">
          <a:extLst>
            <a:ext uri="{FF2B5EF4-FFF2-40B4-BE49-F238E27FC236}">
              <a16:creationId xmlns:a16="http://schemas.microsoft.com/office/drawing/2014/main" id="{00000000-0008-0000-0200-00000F000000}"/>
            </a:ext>
          </a:extLst>
        </xdr:cNvPr>
        <xdr:cNvGrpSpPr>
          <a:grpSpLocks/>
        </xdr:cNvGrpSpPr>
      </xdr:nvGrpSpPr>
      <xdr:grpSpPr bwMode="auto">
        <a:xfrm>
          <a:off x="6650990" y="4108450"/>
          <a:ext cx="5305425" cy="2627938"/>
          <a:chOff x="21" y="1142"/>
          <a:chExt cx="606" cy="337"/>
        </a:xfrm>
      </xdr:grpSpPr>
      <xdr:graphicFrame macro="">
        <xdr:nvGraphicFramePr>
          <xdr:cNvPr id="16" name="图表 20">
            <a:extLst>
              <a:ext uri="{FF2B5EF4-FFF2-40B4-BE49-F238E27FC236}">
                <a16:creationId xmlns:a16="http://schemas.microsoft.com/office/drawing/2014/main" id="{00000000-0008-0000-0200-000010000000}"/>
              </a:ext>
            </a:extLst>
          </xdr:cNvPr>
          <xdr:cNvGraphicFramePr>
            <a:graphicFrameLocks/>
          </xdr:cNvGraphicFramePr>
        </xdr:nvGraphicFramePr>
        <xdr:xfrm>
          <a:off x="21" y="1142"/>
          <a:ext cx="606" cy="337"/>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7" name="Group 21">
            <a:extLst>
              <a:ext uri="{FF2B5EF4-FFF2-40B4-BE49-F238E27FC236}">
                <a16:creationId xmlns:a16="http://schemas.microsoft.com/office/drawing/2014/main" id="{00000000-0008-0000-0200-000011000000}"/>
              </a:ext>
            </a:extLst>
          </xdr:cNvPr>
          <xdr:cNvGrpSpPr>
            <a:grpSpLocks/>
          </xdr:cNvGrpSpPr>
        </xdr:nvGrpSpPr>
        <xdr:grpSpPr bwMode="auto">
          <a:xfrm>
            <a:off x="191" y="1149"/>
            <a:ext cx="291" cy="22"/>
            <a:chOff x="170" y="543"/>
            <a:chExt cx="279" cy="22"/>
          </a:xfrm>
        </xdr:grpSpPr>
        <xdr:sp macro="" textlink="$B$16">
          <xdr:nvSpPr>
            <xdr:cNvPr id="18" name="Text Box 22">
              <a:extLst>
                <a:ext uri="{FF2B5EF4-FFF2-40B4-BE49-F238E27FC236}">
                  <a16:creationId xmlns:a16="http://schemas.microsoft.com/office/drawing/2014/main" id="{00000000-0008-0000-0200-000012000000}"/>
                </a:ext>
              </a:extLst>
            </xdr:cNvPr>
            <xdr:cNvSpPr txBox="1">
              <a:spLocks noChangeArrowheads="1" noTextEdit="1"/>
            </xdr:cNvSpPr>
          </xdr:nvSpPr>
          <xdr:spPr bwMode="auto">
            <a:xfrm>
              <a:off x="188" y="543"/>
              <a:ext cx="261" cy="22"/>
            </a:xfrm>
            <a:prstGeom prst="rect">
              <a:avLst/>
            </a:prstGeom>
            <a:solidFill>
              <a:srgbClr xmlns:mc="http://schemas.openxmlformats.org/markup-compatibility/2006" xmlns:a14="http://schemas.microsoft.com/office/drawing/2010/main" val="99CCFF" mc:Ignorable="a14" a14:legacySpreadsheetColorIndex="44"/>
            </a:solidFill>
            <a:ln>
              <a:noFill/>
            </a:ln>
            <a:effectLst>
              <a:outerShdw dist="35921" dir="2700000" algn="ctr" rotWithShape="0">
                <a:srgbClr val="808080"/>
              </a:outerShdw>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fld id="{7ECF75DC-F32D-43C4-811F-041FA3BEA698}" type="TxLink">
                <a:rPr lang="zh-CN" altLang="en-US" sz="1100" b="0" i="0" u="none" strike="noStrike" baseline="0">
                  <a:solidFill>
                    <a:srgbClr val="000000"/>
                  </a:solidFill>
                  <a:latin typeface="Arial"/>
                  <a:cs typeface="Arial"/>
                </a:rPr>
                <a:pPr algn="ctr" rtl="0">
                  <a:defRPr sz="1000"/>
                </a:pPr>
                <a:t>决策结论：最佳方案是外购</a:t>
              </a:fld>
              <a:endParaRPr lang="zh-CN" altLang="en-US" sz="1100" b="0" i="0" u="none" strike="noStrike" baseline="0">
                <a:solidFill>
                  <a:srgbClr val="000000"/>
                </a:solidFill>
                <a:latin typeface="Arial"/>
                <a:cs typeface="Arial"/>
              </a:endParaRPr>
            </a:p>
          </xdr:txBody>
        </xdr:sp>
        <mc:AlternateContent xmlns:mc="http://schemas.openxmlformats.org/markup-compatibility/2006">
          <mc:Choice xmlns:a14="http://schemas.microsoft.com/office/drawing/2010/main" Requires="a14">
            <xdr:sp macro="" textlink="">
              <xdr:nvSpPr>
                <xdr:cNvPr id="8195" name="Spinner 3" hidden="1">
                  <a:extLst>
                    <a:ext uri="{63B3BB69-23CF-44E3-9099-C40C66FF867C}">
                      <a14:compatExt spid="_x0000_s8195"/>
                    </a:ext>
                    <a:ext uri="{FF2B5EF4-FFF2-40B4-BE49-F238E27FC236}">
                      <a16:creationId xmlns:a16="http://schemas.microsoft.com/office/drawing/2014/main" id="{00000000-0008-0000-0200-000003200000}"/>
                    </a:ext>
                  </a:extLst>
                </xdr:cNvPr>
                <xdr:cNvSpPr/>
              </xdr:nvSpPr>
              <xdr:spPr bwMode="auto">
                <a:xfrm>
                  <a:off x="170" y="543"/>
                  <a:ext cx="20" cy="22"/>
                </a:xfrm>
                <a:prstGeom prst="rect">
                  <a:avLst/>
                </a:prstGeom>
                <a:noFill/>
                <a:ln w="9525">
                  <a:miter lim="800000"/>
                  <a:headEnd/>
                  <a:tailEnd/>
                </a:ln>
              </xdr:spPr>
            </xdr:sp>
          </mc:Choice>
          <mc:Fallback/>
        </mc:AlternateContent>
      </xdr:grpSp>
    </xdr:grpSp>
    <xdr:clientData/>
  </xdr:twoCellAnchor>
  <xdr:twoCellAnchor>
    <xdr:from>
      <xdr:col>21</xdr:col>
      <xdr:colOff>434975</xdr:colOff>
      <xdr:row>0</xdr:row>
      <xdr:rowOff>44824</xdr:rowOff>
    </xdr:from>
    <xdr:to>
      <xdr:col>32</xdr:col>
      <xdr:colOff>174625</xdr:colOff>
      <xdr:row>40</xdr:row>
      <xdr:rowOff>140074</xdr:rowOff>
    </xdr:to>
    <xdr:sp macro="" textlink="">
      <xdr:nvSpPr>
        <xdr:cNvPr id="9" name="Text Box 8">
          <a:extLst>
            <a:ext uri="{FF2B5EF4-FFF2-40B4-BE49-F238E27FC236}">
              <a16:creationId xmlns:a16="http://schemas.microsoft.com/office/drawing/2014/main" id="{144C1C3F-6D39-4585-B0BE-C4E6BC50D968}"/>
            </a:ext>
          </a:extLst>
        </xdr:cNvPr>
        <xdr:cNvSpPr txBox="1">
          <a:spLocks noChangeArrowheads="1"/>
        </xdr:cNvSpPr>
      </xdr:nvSpPr>
      <xdr:spPr bwMode="auto">
        <a:xfrm>
          <a:off x="7407275" y="44824"/>
          <a:ext cx="5774690" cy="741045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3</a:t>
          </a:r>
          <a:r>
            <a:rPr lang="zh-CN" altLang="en-US" sz="1100" b="1" i="0" u="none" strike="noStrike" baseline="0">
              <a:solidFill>
                <a:srgbClr val="000000"/>
              </a:solidFill>
              <a:latin typeface="宋体"/>
              <a:ea typeface="宋体"/>
              <a:cs typeface="Arial"/>
            </a:rPr>
            <a:t>题　</a:t>
          </a:r>
          <a:r>
            <a:rPr lang="zh-CN" altLang="zh-CN" sz="1100">
              <a:effectLst/>
              <a:latin typeface="+mn-lt"/>
              <a:ea typeface="+mn-ea"/>
              <a:cs typeface="+mn-cs"/>
            </a:rPr>
            <a:t>某个公司在生产中需要使用一种零件</a:t>
          </a:r>
          <a:r>
            <a:rPr lang="en-US" altLang="zh-CN" sz="1100">
              <a:effectLst/>
              <a:latin typeface="+mn-lt"/>
              <a:ea typeface="+mn-ea"/>
              <a:cs typeface="+mn-cs"/>
            </a:rPr>
            <a:t>1300</a:t>
          </a:r>
          <a:r>
            <a:rPr lang="zh-CN" altLang="zh-CN" sz="1100">
              <a:effectLst/>
              <a:latin typeface="+mn-lt"/>
              <a:ea typeface="+mn-ea"/>
              <a:cs typeface="+mn-cs"/>
            </a:rPr>
            <a:t>个</a:t>
          </a:r>
          <a:r>
            <a:rPr lang="en-US" altLang="zh-CN" sz="1100">
              <a:effectLst/>
              <a:latin typeface="+mn-lt"/>
              <a:ea typeface="+mn-ea"/>
              <a:cs typeface="+mn-cs"/>
            </a:rPr>
            <a:t>(</a:t>
          </a:r>
          <a:r>
            <a:rPr lang="zh-CN" altLang="zh-CN" sz="1100">
              <a:effectLst/>
              <a:latin typeface="+mn-lt"/>
              <a:ea typeface="+mn-ea"/>
              <a:cs typeface="+mn-cs"/>
            </a:rPr>
            <a:t>根据需要，需要量可以追加）。现有对外购买和自行生产两种方案可供选择。该零件既可以以外购价</a:t>
          </a:r>
          <a:r>
            <a:rPr lang="en-US" altLang="zh-CN" sz="1100">
              <a:effectLst/>
              <a:latin typeface="+mn-lt"/>
              <a:ea typeface="+mn-ea"/>
              <a:cs typeface="+mn-cs"/>
            </a:rPr>
            <a:t>70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个购得，也可以自行生产。自行生产该零件的固定成本为</a:t>
          </a:r>
          <a:r>
            <a:rPr lang="en-US" altLang="zh-CN" sz="1100">
              <a:effectLst/>
              <a:latin typeface="+mn-lt"/>
              <a:ea typeface="+mn-ea"/>
              <a:cs typeface="+mn-cs"/>
            </a:rPr>
            <a:t>12000</a:t>
          </a:r>
          <a:r>
            <a:rPr lang="zh-CN" altLang="zh-CN" sz="1100">
              <a:effectLst/>
              <a:latin typeface="+mn-lt"/>
              <a:ea typeface="+mn-ea"/>
              <a:cs typeface="+mn-cs"/>
            </a:rPr>
            <a:t>元，单位可变成本为</a:t>
          </a:r>
          <a:r>
            <a:rPr lang="en-US" altLang="zh-CN" sz="1100">
              <a:effectLst/>
              <a:latin typeface="+mn-lt"/>
              <a:ea typeface="+mn-ea"/>
              <a:cs typeface="+mn-cs"/>
            </a:rPr>
            <a:t>60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个。要求：</a:t>
          </a:r>
        </a:p>
        <a:p>
          <a:r>
            <a:rPr lang="en-US" altLang="zh-CN" sz="1100">
              <a:effectLst/>
              <a:latin typeface="+mn-lt"/>
              <a:ea typeface="+mn-ea"/>
              <a:cs typeface="+mn-cs"/>
            </a:rPr>
            <a:t>1.</a:t>
          </a:r>
          <a:r>
            <a:rPr lang="zh-CN" altLang="zh-CN" sz="1100">
              <a:effectLst/>
              <a:latin typeface="+mn-lt"/>
              <a:ea typeface="+mn-ea"/>
              <a:cs typeface="+mn-cs"/>
            </a:rPr>
            <a:t>根据本工作表中的需求量</a:t>
          </a:r>
          <a:r>
            <a:rPr lang="en-US" altLang="zh-CN" sz="1100">
              <a:effectLst/>
              <a:latin typeface="+mn-lt"/>
              <a:ea typeface="+mn-ea"/>
              <a:cs typeface="+mn-cs"/>
            </a:rPr>
            <a:t>1300</a:t>
          </a:r>
          <a:r>
            <a:rPr lang="zh-CN" altLang="zh-CN" sz="1100">
              <a:effectLst/>
              <a:latin typeface="+mn-lt"/>
              <a:ea typeface="+mn-ea"/>
              <a:cs typeface="+mn-cs"/>
            </a:rPr>
            <a:t>个，按照如下格式建立两种方案的比较模型。按需求量从</a:t>
          </a:r>
          <a:r>
            <a:rPr lang="en-US" altLang="zh-CN" sz="1100">
              <a:effectLst/>
              <a:latin typeface="+mn-lt"/>
              <a:ea typeface="+mn-ea"/>
              <a:cs typeface="+mn-cs"/>
            </a:rPr>
            <a:t>1000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3000</a:t>
          </a:r>
          <a:r>
            <a:rPr lang="zh-CN" altLang="zh-CN" sz="1100">
              <a:effectLst/>
              <a:latin typeface="+mn-lt"/>
              <a:ea typeface="+mn-ea"/>
              <a:cs typeface="+mn-cs"/>
            </a:rPr>
            <a:t>，构建需求量与两种方案总成本的数据表。利用此数据表的数据，采用查表插值法，计算出两个方案的购买与制造无差别点及无差别点处的共同总成本；</a:t>
          </a:r>
        </a:p>
        <a:p>
          <a:r>
            <a:rPr lang="en-US" altLang="zh-CN" sz="1100">
              <a:effectLst/>
              <a:latin typeface="+mn-lt"/>
              <a:ea typeface="+mn-ea"/>
              <a:cs typeface="+mn-cs"/>
            </a:rPr>
            <a:t>2.</a:t>
          </a:r>
          <a:r>
            <a:rPr lang="zh-CN" altLang="zh-CN" sz="1100">
              <a:effectLst/>
              <a:latin typeface="+mn-lt"/>
              <a:ea typeface="+mn-ea"/>
              <a:cs typeface="+mn-cs"/>
            </a:rPr>
            <a:t>按样张，作出两种方案总成本随需求量变化的图表；</a:t>
          </a:r>
        </a:p>
        <a:p>
          <a:r>
            <a:rPr lang="en-US" altLang="zh-CN" sz="1100">
              <a:effectLst/>
              <a:latin typeface="+mn-lt"/>
              <a:ea typeface="+mn-ea"/>
              <a:cs typeface="+mn-cs"/>
            </a:rPr>
            <a:t>3.</a:t>
          </a:r>
          <a:r>
            <a:rPr lang="zh-CN" altLang="zh-CN" sz="1100">
              <a:effectLst/>
              <a:latin typeface="+mn-lt"/>
              <a:ea typeface="+mn-ea"/>
              <a:cs typeface="+mn-cs"/>
            </a:rPr>
            <a:t>根据模型中的数据，在决策结论单元格中，写出最优策略的结论文字（采用什么方案）；</a:t>
          </a:r>
        </a:p>
        <a:p>
          <a:r>
            <a:rPr lang="en-US" altLang="zh-CN" sz="1100">
              <a:effectLst/>
              <a:latin typeface="+mn-lt"/>
              <a:ea typeface="+mn-ea"/>
              <a:cs typeface="+mn-cs"/>
            </a:rPr>
            <a:t>4.</a:t>
          </a:r>
          <a:r>
            <a:rPr lang="zh-CN" altLang="zh-CN" sz="1100">
              <a:effectLst/>
              <a:latin typeface="+mn-lt"/>
              <a:ea typeface="+mn-ea"/>
              <a:cs typeface="+mn-cs"/>
            </a:rPr>
            <a:t>需求量基数为</a:t>
          </a:r>
          <a:r>
            <a:rPr lang="en-US" altLang="zh-CN" sz="1100">
              <a:effectLst/>
              <a:latin typeface="+mn-lt"/>
              <a:ea typeface="+mn-ea"/>
              <a:cs typeface="+mn-cs"/>
            </a:rPr>
            <a:t>1300</a:t>
          </a:r>
          <a:r>
            <a:rPr lang="zh-CN" altLang="zh-CN" sz="1100">
              <a:effectLst/>
              <a:latin typeface="+mn-lt"/>
              <a:ea typeface="+mn-ea"/>
              <a:cs typeface="+mn-cs"/>
            </a:rPr>
            <a:t>时，外购单价为</a:t>
          </a:r>
          <a:r>
            <a:rPr lang="en-US" altLang="zh-CN" sz="1100">
              <a:effectLst/>
              <a:latin typeface="+mn-lt"/>
              <a:ea typeface="+mn-ea"/>
              <a:cs typeface="+mn-cs"/>
            </a:rPr>
            <a:t>70</a:t>
          </a:r>
          <a:r>
            <a:rPr lang="zh-CN" altLang="zh-CN" sz="1100">
              <a:effectLst/>
              <a:latin typeface="+mn-lt"/>
              <a:ea typeface="+mn-ea"/>
              <a:cs typeface="+mn-cs"/>
            </a:rPr>
            <a:t>元。增加的需求量小于等于</a:t>
          </a:r>
          <a:r>
            <a:rPr lang="en-US" altLang="zh-CN" sz="1100">
              <a:effectLst/>
              <a:latin typeface="+mn-lt"/>
              <a:ea typeface="+mn-ea"/>
              <a:cs typeface="+mn-cs"/>
            </a:rPr>
            <a:t>100</a:t>
          </a:r>
          <a:r>
            <a:rPr lang="zh-CN" altLang="zh-CN" sz="1100">
              <a:effectLst/>
              <a:latin typeface="+mn-lt"/>
              <a:ea typeface="+mn-ea"/>
              <a:cs typeface="+mn-cs"/>
            </a:rPr>
            <a:t>时，购价不变仍保持</a:t>
          </a:r>
          <a:r>
            <a:rPr lang="en-US" altLang="zh-CN" sz="1100">
              <a:effectLst/>
              <a:latin typeface="+mn-lt"/>
              <a:ea typeface="+mn-ea"/>
              <a:cs typeface="+mn-cs"/>
            </a:rPr>
            <a:t>70</a:t>
          </a:r>
          <a:r>
            <a:rPr lang="zh-CN" altLang="zh-CN" sz="1100">
              <a:effectLst/>
              <a:latin typeface="+mn-lt"/>
              <a:ea typeface="+mn-ea"/>
              <a:cs typeface="+mn-cs"/>
            </a:rPr>
            <a:t>元；当增加的需求量大于</a:t>
          </a:r>
          <a:r>
            <a:rPr lang="en-US" altLang="zh-CN" sz="1100">
              <a:effectLst/>
              <a:latin typeface="+mn-lt"/>
              <a:ea typeface="+mn-ea"/>
              <a:cs typeface="+mn-cs"/>
            </a:rPr>
            <a:t>100</a:t>
          </a:r>
          <a:r>
            <a:rPr lang="zh-CN" altLang="zh-CN" sz="1100">
              <a:effectLst/>
              <a:latin typeface="+mn-lt"/>
              <a:ea typeface="+mn-ea"/>
              <a:cs typeface="+mn-cs"/>
            </a:rPr>
            <a:t>又小于等于</a:t>
          </a:r>
          <a:r>
            <a:rPr lang="en-US" altLang="zh-CN" sz="1100">
              <a:effectLst/>
              <a:latin typeface="+mn-lt"/>
              <a:ea typeface="+mn-ea"/>
              <a:cs typeface="+mn-cs"/>
            </a:rPr>
            <a:t>200</a:t>
          </a:r>
          <a:r>
            <a:rPr lang="zh-CN" altLang="zh-CN" sz="1100">
              <a:effectLst/>
              <a:latin typeface="+mn-lt"/>
              <a:ea typeface="+mn-ea"/>
              <a:cs typeface="+mn-cs"/>
            </a:rPr>
            <a:t>时，购价减少</a:t>
          </a:r>
          <a:r>
            <a:rPr lang="en-US" altLang="zh-CN" sz="1100">
              <a:effectLst/>
              <a:latin typeface="+mn-lt"/>
              <a:ea typeface="+mn-ea"/>
              <a:cs typeface="+mn-cs"/>
            </a:rPr>
            <a:t>1</a:t>
          </a:r>
          <a:r>
            <a:rPr lang="zh-CN" altLang="zh-CN" sz="1100">
              <a:effectLst/>
              <a:latin typeface="+mn-lt"/>
              <a:ea typeface="+mn-ea"/>
              <a:cs typeface="+mn-cs"/>
            </a:rPr>
            <a:t>元；增加的需求量大于</a:t>
          </a:r>
          <a:r>
            <a:rPr lang="en-US" altLang="zh-CN" sz="1100">
              <a:effectLst/>
              <a:latin typeface="+mn-lt"/>
              <a:ea typeface="+mn-ea"/>
              <a:cs typeface="+mn-cs"/>
            </a:rPr>
            <a:t>200</a:t>
          </a:r>
          <a:r>
            <a:rPr lang="zh-CN" altLang="zh-CN" sz="1100">
              <a:effectLst/>
              <a:latin typeface="+mn-lt"/>
              <a:ea typeface="+mn-ea"/>
              <a:cs typeface="+mn-cs"/>
            </a:rPr>
            <a:t>又小于等于</a:t>
          </a:r>
          <a:r>
            <a:rPr lang="en-US" altLang="zh-CN" sz="1100">
              <a:effectLst/>
              <a:latin typeface="+mn-lt"/>
              <a:ea typeface="+mn-ea"/>
              <a:cs typeface="+mn-cs"/>
            </a:rPr>
            <a:t>400</a:t>
          </a:r>
          <a:r>
            <a:rPr lang="zh-CN" altLang="zh-CN" sz="1100">
              <a:effectLst/>
              <a:latin typeface="+mn-lt"/>
              <a:ea typeface="+mn-ea"/>
              <a:cs typeface="+mn-cs"/>
            </a:rPr>
            <a:t>时，售价减少</a:t>
          </a:r>
          <a:r>
            <a:rPr lang="en-US" altLang="zh-CN" sz="1100">
              <a:effectLst/>
              <a:latin typeface="+mn-lt"/>
              <a:ea typeface="+mn-ea"/>
              <a:cs typeface="+mn-cs"/>
            </a:rPr>
            <a:t>4</a:t>
          </a:r>
          <a:r>
            <a:rPr lang="zh-CN" altLang="zh-CN" sz="1100">
              <a:effectLst/>
              <a:latin typeface="+mn-lt"/>
              <a:ea typeface="+mn-ea"/>
              <a:cs typeface="+mn-cs"/>
            </a:rPr>
            <a:t>元，增加的需求量大于</a:t>
          </a:r>
          <a:r>
            <a:rPr lang="en-US" altLang="zh-CN" sz="1100">
              <a:effectLst/>
              <a:latin typeface="+mn-lt"/>
              <a:ea typeface="+mn-ea"/>
              <a:cs typeface="+mn-cs"/>
            </a:rPr>
            <a:t>400</a:t>
          </a:r>
          <a:r>
            <a:rPr lang="zh-CN" altLang="zh-CN" sz="1100">
              <a:effectLst/>
              <a:latin typeface="+mn-lt"/>
              <a:ea typeface="+mn-ea"/>
              <a:cs typeface="+mn-cs"/>
            </a:rPr>
            <a:t>又小于等于</a:t>
          </a:r>
          <a:r>
            <a:rPr lang="en-US" altLang="zh-CN" sz="1100">
              <a:effectLst/>
              <a:latin typeface="+mn-lt"/>
              <a:ea typeface="+mn-ea"/>
              <a:cs typeface="+mn-cs"/>
            </a:rPr>
            <a:t>600</a:t>
          </a:r>
          <a:r>
            <a:rPr lang="zh-CN" altLang="zh-CN" sz="1100">
              <a:effectLst/>
              <a:latin typeface="+mn-lt"/>
              <a:ea typeface="+mn-ea"/>
              <a:cs typeface="+mn-cs"/>
            </a:rPr>
            <a:t>时，购价减少</a:t>
          </a:r>
          <a:r>
            <a:rPr lang="en-US" altLang="zh-CN" sz="1100">
              <a:effectLst/>
              <a:latin typeface="+mn-lt"/>
              <a:ea typeface="+mn-ea"/>
              <a:cs typeface="+mn-cs"/>
            </a:rPr>
            <a:t>5</a:t>
          </a:r>
          <a:r>
            <a:rPr lang="zh-CN" altLang="zh-CN" sz="1100">
              <a:effectLst/>
              <a:latin typeface="+mn-lt"/>
              <a:ea typeface="+mn-ea"/>
              <a:cs typeface="+mn-cs"/>
            </a:rPr>
            <a:t>元。添加一个微调项，当增加的需求量从</a:t>
          </a:r>
          <a:r>
            <a:rPr lang="en-US" altLang="zh-CN" sz="1100">
              <a:effectLst/>
              <a:latin typeface="+mn-lt"/>
              <a:ea typeface="+mn-ea"/>
              <a:cs typeface="+mn-cs"/>
            </a:rPr>
            <a:t>0</a:t>
          </a:r>
          <a:r>
            <a:rPr lang="zh-CN" altLang="zh-CN" sz="1100">
              <a:effectLst/>
              <a:latin typeface="+mn-lt"/>
              <a:ea typeface="+mn-ea"/>
              <a:cs typeface="+mn-cs"/>
            </a:rPr>
            <a:t>按步长</a:t>
          </a:r>
          <a:r>
            <a:rPr lang="en-US" altLang="zh-CN" sz="1100">
              <a:effectLst/>
              <a:latin typeface="+mn-lt"/>
              <a:ea typeface="+mn-ea"/>
              <a:cs typeface="+mn-cs"/>
            </a:rPr>
            <a:t>20</a:t>
          </a:r>
          <a:r>
            <a:rPr lang="zh-CN" altLang="zh-CN" sz="1100">
              <a:effectLst/>
              <a:latin typeface="+mn-lt"/>
              <a:ea typeface="+mn-ea"/>
              <a:cs typeface="+mn-cs"/>
            </a:rPr>
            <a:t>变化到</a:t>
          </a:r>
          <a:r>
            <a:rPr lang="en-US" altLang="zh-CN" sz="1100">
              <a:effectLst/>
              <a:latin typeface="+mn-lt"/>
              <a:ea typeface="+mn-ea"/>
              <a:cs typeface="+mn-cs"/>
            </a:rPr>
            <a:t>600</a:t>
          </a:r>
          <a:r>
            <a:rPr lang="zh-CN" altLang="zh-CN" sz="1100">
              <a:effectLst/>
              <a:latin typeface="+mn-lt"/>
              <a:ea typeface="+mn-ea"/>
              <a:cs typeface="+mn-cs"/>
            </a:rPr>
            <a:t>时，反映出各个方案的总成本、无差别点的数据；</a:t>
          </a:r>
        </a:p>
        <a:p>
          <a:r>
            <a:rPr lang="en-US" altLang="zh-CN" sz="1100">
              <a:effectLst/>
              <a:latin typeface="+mn-lt"/>
              <a:ea typeface="+mn-ea"/>
              <a:cs typeface="+mn-cs"/>
            </a:rPr>
            <a:t>5. </a:t>
          </a:r>
          <a:r>
            <a:rPr lang="zh-CN" altLang="zh-CN" sz="1100">
              <a:effectLst/>
              <a:latin typeface="+mn-lt"/>
              <a:ea typeface="+mn-ea"/>
              <a:cs typeface="+mn-cs"/>
            </a:rPr>
            <a:t>添加一条经过购买与制造无差别点处的垂直参考线和空心点子。同时，在图表上用圆形</a:t>
          </a:r>
          <a:r>
            <a:rPr lang="en-US" altLang="zh-CN" sz="1100">
              <a:effectLst/>
              <a:latin typeface="+mn-lt"/>
              <a:ea typeface="+mn-ea"/>
              <a:cs typeface="+mn-cs"/>
            </a:rPr>
            <a:t>7</a:t>
          </a:r>
          <a:r>
            <a:rPr lang="zh-CN" altLang="zh-CN" sz="1100">
              <a:effectLst/>
              <a:latin typeface="+mn-lt"/>
              <a:ea typeface="+mn-ea"/>
              <a:cs typeface="+mn-cs"/>
            </a:rPr>
            <a:t>磅实心点子，反映当前时刻最优策略时方案的总成本。并建立随微调器值变化的带阴影方框的结论文字。</a:t>
          </a: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endParaRPr>
        </a:p>
      </xdr:txBody>
    </xdr:sp>
    <xdr:clientData/>
  </xdr:twoCellAnchor>
  <xdr:twoCellAnchor>
    <xdr:from>
      <xdr:col>24</xdr:col>
      <xdr:colOff>454024</xdr:colOff>
      <xdr:row>14</xdr:row>
      <xdr:rowOff>148104</xdr:rowOff>
    </xdr:from>
    <xdr:to>
      <xdr:col>30</xdr:col>
      <xdr:colOff>368299</xdr:colOff>
      <xdr:row>21</xdr:row>
      <xdr:rowOff>178174</xdr:rowOff>
    </xdr:to>
    <xdr:pic>
      <xdr:nvPicPr>
        <xdr:cNvPr id="10" name="Picture 10">
          <a:extLst>
            <a:ext uri="{FF2B5EF4-FFF2-40B4-BE49-F238E27FC236}">
              <a16:creationId xmlns:a16="http://schemas.microsoft.com/office/drawing/2014/main" id="{B35667BD-3424-4E0E-9D3D-8077DA648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72244" y="2708424"/>
          <a:ext cx="3206115" cy="1310230"/>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xdr:spPr>
    </xdr:pic>
    <xdr:clientData/>
  </xdr:twoCellAnchor>
  <xdr:twoCellAnchor>
    <xdr:from>
      <xdr:col>22</xdr:col>
      <xdr:colOff>107950</xdr:colOff>
      <xdr:row>22</xdr:row>
      <xdr:rowOff>36340</xdr:rowOff>
    </xdr:from>
    <xdr:to>
      <xdr:col>32</xdr:col>
      <xdr:colOff>5308</xdr:colOff>
      <xdr:row>36</xdr:row>
      <xdr:rowOff>126412</xdr:rowOff>
    </xdr:to>
    <xdr:grpSp>
      <xdr:nvGrpSpPr>
        <xdr:cNvPr id="11" name="Group 19">
          <a:extLst>
            <a:ext uri="{FF2B5EF4-FFF2-40B4-BE49-F238E27FC236}">
              <a16:creationId xmlns:a16="http://schemas.microsoft.com/office/drawing/2014/main" id="{3099BA21-5ECF-4FDD-8B76-7374E8571500}"/>
            </a:ext>
          </a:extLst>
        </xdr:cNvPr>
        <xdr:cNvGrpSpPr>
          <a:grpSpLocks/>
        </xdr:cNvGrpSpPr>
      </xdr:nvGrpSpPr>
      <xdr:grpSpPr bwMode="auto">
        <a:xfrm>
          <a:off x="7628890" y="4059700"/>
          <a:ext cx="5383758" cy="2650392"/>
          <a:chOff x="21" y="1142"/>
          <a:chExt cx="606" cy="337"/>
        </a:xfrm>
      </xdr:grpSpPr>
      <xdr:graphicFrame macro="">
        <xdr:nvGraphicFramePr>
          <xdr:cNvPr id="12" name="图表 20">
            <a:extLst>
              <a:ext uri="{FF2B5EF4-FFF2-40B4-BE49-F238E27FC236}">
                <a16:creationId xmlns:a16="http://schemas.microsoft.com/office/drawing/2014/main" id="{15880E87-0B39-3A85-BEE1-E89330EBD713}"/>
              </a:ext>
            </a:extLst>
          </xdr:cNvPr>
          <xdr:cNvGraphicFramePr>
            <a:graphicFrameLocks/>
          </xdr:cNvGraphicFramePr>
        </xdr:nvGraphicFramePr>
        <xdr:xfrm>
          <a:off x="21" y="1142"/>
          <a:ext cx="606" cy="337"/>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13" name="Group 21">
            <a:extLst>
              <a:ext uri="{FF2B5EF4-FFF2-40B4-BE49-F238E27FC236}">
                <a16:creationId xmlns:a16="http://schemas.microsoft.com/office/drawing/2014/main" id="{1282D02E-1A8E-8C22-F410-7DA9D93A205D}"/>
              </a:ext>
            </a:extLst>
          </xdr:cNvPr>
          <xdr:cNvGrpSpPr>
            <a:grpSpLocks/>
          </xdr:cNvGrpSpPr>
        </xdr:nvGrpSpPr>
        <xdr:grpSpPr bwMode="auto">
          <a:xfrm>
            <a:off x="191" y="1149"/>
            <a:ext cx="291" cy="22"/>
            <a:chOff x="170" y="543"/>
            <a:chExt cx="279" cy="22"/>
          </a:xfrm>
        </xdr:grpSpPr>
        <xdr:sp macro="" textlink="$B$16">
          <xdr:nvSpPr>
            <xdr:cNvPr id="19" name="Text Box 22">
              <a:extLst>
                <a:ext uri="{FF2B5EF4-FFF2-40B4-BE49-F238E27FC236}">
                  <a16:creationId xmlns:a16="http://schemas.microsoft.com/office/drawing/2014/main" id="{94BD62D4-E5C4-F3EA-AB4F-1BED33621291}"/>
                </a:ext>
              </a:extLst>
            </xdr:cNvPr>
            <xdr:cNvSpPr txBox="1">
              <a:spLocks noChangeArrowheads="1" noTextEdit="1"/>
            </xdr:cNvSpPr>
          </xdr:nvSpPr>
          <xdr:spPr bwMode="auto">
            <a:xfrm>
              <a:off x="188" y="543"/>
              <a:ext cx="261" cy="22"/>
            </a:xfrm>
            <a:prstGeom prst="rect">
              <a:avLst/>
            </a:prstGeom>
            <a:solidFill>
              <a:srgbClr xmlns:mc="http://schemas.openxmlformats.org/markup-compatibility/2006" xmlns:a14="http://schemas.microsoft.com/office/drawing/2010/main" val="99CCFF" mc:Ignorable="a14" a14:legacySpreadsheetColorIndex="44"/>
            </a:solidFill>
            <a:ln>
              <a:noFill/>
            </a:ln>
            <a:effectLst>
              <a:outerShdw dist="35921" dir="2700000" algn="ctr" rotWithShape="0">
                <a:srgbClr val="808080"/>
              </a:outerShdw>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fld id="{7ECF75DC-F32D-43C4-811F-041FA3BEA698}" type="TxLink">
                <a:rPr lang="zh-CN" altLang="en-US" sz="1100" b="0" i="0" u="none" strike="noStrike" baseline="0">
                  <a:solidFill>
                    <a:srgbClr val="000000"/>
                  </a:solidFill>
                  <a:latin typeface="Arial"/>
                  <a:cs typeface="Arial"/>
                </a:rPr>
                <a:pPr algn="ctr" rtl="0">
                  <a:defRPr sz="1000"/>
                </a:pPr>
                <a:t>决策结论：最佳方案是外购</a:t>
              </a:fld>
              <a:endParaRPr lang="zh-CN" altLang="en-US" sz="1100" b="0" i="0" u="none" strike="noStrike" baseline="0">
                <a:solidFill>
                  <a:srgbClr val="000000"/>
                </a:solidFill>
                <a:latin typeface="Arial"/>
                <a:cs typeface="Arial"/>
              </a:endParaRPr>
            </a:p>
          </xdr:txBody>
        </xdr:sp>
        <mc:AlternateContent xmlns:mc="http://schemas.openxmlformats.org/markup-compatibility/2006">
          <mc:Choice xmlns:a14="http://schemas.microsoft.com/office/drawing/2010/main" Requires="a14">
            <xdr:sp macro="" textlink="">
              <xdr:nvSpPr>
                <xdr:cNvPr id="8196" name="Spinner 4" hidden="1">
                  <a:extLst>
                    <a:ext uri="{63B3BB69-23CF-44E3-9099-C40C66FF867C}">
                      <a14:compatExt spid="_x0000_s8196"/>
                    </a:ext>
                    <a:ext uri="{FF2B5EF4-FFF2-40B4-BE49-F238E27FC236}">
                      <a16:creationId xmlns:a16="http://schemas.microsoft.com/office/drawing/2014/main" id="{00000000-0008-0000-0200-000003200000}"/>
                    </a:ext>
                  </a:extLst>
                </xdr:cNvPr>
                <xdr:cNvSpPr/>
              </xdr:nvSpPr>
              <xdr:spPr bwMode="auto">
                <a:xfrm>
                  <a:off x="170" y="543"/>
                  <a:ext cx="20" cy="22"/>
                </a:xfrm>
                <a:prstGeom prst="rect">
                  <a:avLst/>
                </a:prstGeom>
                <a:noFill/>
                <a:ln w="9525">
                  <a:miter lim="800000"/>
                  <a:headEnd/>
                  <a:tailEnd/>
                </a:ln>
              </xdr:spPr>
            </xdr:sp>
          </mc:Choice>
          <mc:Fallback/>
        </mc:AlternateContent>
      </xdr:grpSp>
    </xdr:grpSp>
    <xdr:clientData/>
  </xdr:twoCellAnchor>
  <xdr:twoCellAnchor>
    <xdr:from>
      <xdr:col>1</xdr:col>
      <xdr:colOff>612588</xdr:colOff>
      <xdr:row>27</xdr:row>
      <xdr:rowOff>159870</xdr:rowOff>
    </xdr:from>
    <xdr:to>
      <xdr:col>19</xdr:col>
      <xdr:colOff>336177</xdr:colOff>
      <xdr:row>45</xdr:row>
      <xdr:rowOff>164353</xdr:rowOff>
    </xdr:to>
    <xdr:graphicFrame macro="">
      <xdr:nvGraphicFramePr>
        <xdr:cNvPr id="20" name="图表 19">
          <a:extLst>
            <a:ext uri="{FF2B5EF4-FFF2-40B4-BE49-F238E27FC236}">
              <a16:creationId xmlns:a16="http://schemas.microsoft.com/office/drawing/2014/main" id="{08A2DD8C-0F65-40D2-A8F6-7E60E28AC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3</xdr:col>
          <xdr:colOff>480060</xdr:colOff>
          <xdr:row>28</xdr:row>
          <xdr:rowOff>91440</xdr:rowOff>
        </xdr:from>
        <xdr:to>
          <xdr:col>4</xdr:col>
          <xdr:colOff>99060</xdr:colOff>
          <xdr:row>29</xdr:row>
          <xdr:rowOff>99060</xdr:rowOff>
        </xdr:to>
        <xdr:sp macro="" textlink="">
          <xdr:nvSpPr>
            <xdr:cNvPr id="8197" name="Spinner 5" hidden="1">
              <a:extLst>
                <a:ext uri="{63B3BB69-23CF-44E3-9099-C40C66FF867C}">
                  <a14:compatExt spid="_x0000_s8197"/>
                </a:ext>
                <a:ext uri="{FF2B5EF4-FFF2-40B4-BE49-F238E27FC236}">
                  <a16:creationId xmlns:a16="http://schemas.microsoft.com/office/drawing/2014/main" id="{645053E9-0F5C-46A3-AB36-833A38CE8C6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7471</xdr:colOff>
      <xdr:row>28</xdr:row>
      <xdr:rowOff>89648</xdr:rowOff>
    </xdr:from>
    <xdr:to>
      <xdr:col>16</xdr:col>
      <xdr:colOff>425823</xdr:colOff>
      <xdr:row>29</xdr:row>
      <xdr:rowOff>119530</xdr:rowOff>
    </xdr:to>
    <xdr:sp macro="" textlink="$B$16">
      <xdr:nvSpPr>
        <xdr:cNvPr id="21" name="文本框 20">
          <a:extLst>
            <a:ext uri="{FF2B5EF4-FFF2-40B4-BE49-F238E27FC236}">
              <a16:creationId xmlns:a16="http://schemas.microsoft.com/office/drawing/2014/main" id="{6AE18DCB-9A23-4DA1-A272-F6EE4BF1E066}"/>
            </a:ext>
          </a:extLst>
        </xdr:cNvPr>
        <xdr:cNvSpPr txBox="1"/>
      </xdr:nvSpPr>
      <xdr:spPr>
        <a:xfrm>
          <a:off x="2659231" y="5210288"/>
          <a:ext cx="2285252" cy="212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555D1A-7A41-4184-B2F2-E41DA06AD050}" type="TxLink">
            <a:rPr lang="zh-CN" altLang="en-US" sz="1100" b="0" i="0" u="none" strike="noStrike">
              <a:solidFill>
                <a:srgbClr val="000000"/>
              </a:solidFill>
              <a:latin typeface="宋体"/>
              <a:ea typeface="宋体"/>
            </a:rPr>
            <a:pPr/>
            <a:t>决策结论：最佳方案是外购</a:t>
          </a:fld>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577215</xdr:colOff>
      <xdr:row>0</xdr:row>
      <xdr:rowOff>171450</xdr:rowOff>
    </xdr:from>
    <xdr:to>
      <xdr:col>19</xdr:col>
      <xdr:colOff>346710</xdr:colOff>
      <xdr:row>28</xdr:row>
      <xdr:rowOff>108585</xdr:rowOff>
    </xdr:to>
    <xdr:grpSp>
      <xdr:nvGrpSpPr>
        <xdr:cNvPr id="2" name="Group 19">
          <a:extLst>
            <a:ext uri="{FF2B5EF4-FFF2-40B4-BE49-F238E27FC236}">
              <a16:creationId xmlns:a16="http://schemas.microsoft.com/office/drawing/2014/main" id="{00000000-0008-0000-0300-000002000000}"/>
            </a:ext>
          </a:extLst>
        </xdr:cNvPr>
        <xdr:cNvGrpSpPr>
          <a:grpSpLocks/>
        </xdr:cNvGrpSpPr>
      </xdr:nvGrpSpPr>
      <xdr:grpSpPr bwMode="auto">
        <a:xfrm>
          <a:off x="7717155" y="171450"/>
          <a:ext cx="5225415" cy="5057775"/>
          <a:chOff x="691" y="18"/>
          <a:chExt cx="559" cy="548"/>
        </a:xfrm>
      </xdr:grpSpPr>
      <xdr:sp macro="" textlink="">
        <xdr:nvSpPr>
          <xdr:cNvPr id="3" name="Text Box 9">
            <a:extLst>
              <a:ext uri="{FF2B5EF4-FFF2-40B4-BE49-F238E27FC236}">
                <a16:creationId xmlns:a16="http://schemas.microsoft.com/office/drawing/2014/main" id="{00000000-0008-0000-0300-000003000000}"/>
              </a:ext>
            </a:extLst>
          </xdr:cNvPr>
          <xdr:cNvSpPr txBox="1">
            <a:spLocks noChangeArrowheads="1"/>
          </xdr:cNvSpPr>
        </xdr:nvSpPr>
        <xdr:spPr bwMode="auto">
          <a:xfrm>
            <a:off x="691" y="18"/>
            <a:ext cx="559" cy="548"/>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4</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zh-CN" sz="1100">
                <a:effectLst/>
                <a:latin typeface="+mn-lt"/>
                <a:ea typeface="+mn-ea"/>
                <a:cs typeface="+mn-cs"/>
              </a:rPr>
              <a:t>某工厂每年需要</a:t>
            </a:r>
            <a:r>
              <a:rPr lang="en-US" altLang="zh-CN" sz="1100">
                <a:effectLst/>
                <a:latin typeface="+mn-lt"/>
                <a:ea typeface="+mn-ea"/>
                <a:cs typeface="+mn-cs"/>
              </a:rPr>
              <a:t>5000</a:t>
            </a:r>
            <a:r>
              <a:rPr lang="zh-CN" altLang="zh-CN" sz="1100">
                <a:effectLst/>
                <a:latin typeface="+mn-lt"/>
                <a:ea typeface="+mn-ea"/>
                <a:cs typeface="+mn-cs"/>
              </a:rPr>
              <a:t>吨原料。每吨原料的年储存费用为</a:t>
            </a:r>
            <a:r>
              <a:rPr lang="en-US" altLang="zh-CN" sz="1100">
                <a:effectLst/>
                <a:latin typeface="+mn-lt"/>
                <a:ea typeface="+mn-ea"/>
                <a:cs typeface="+mn-cs"/>
              </a:rPr>
              <a:t>180</a:t>
            </a:r>
            <a:r>
              <a:rPr lang="zh-CN" altLang="zh-CN" sz="1100">
                <a:effectLst/>
                <a:latin typeface="+mn-lt"/>
                <a:ea typeface="+mn-ea"/>
                <a:cs typeface="+mn-cs"/>
              </a:rPr>
              <a:t>元，每次订货成本为</a:t>
            </a:r>
            <a:r>
              <a:rPr lang="en-US" altLang="zh-CN" sz="1100">
                <a:effectLst/>
                <a:latin typeface="+mn-lt"/>
                <a:ea typeface="+mn-ea"/>
                <a:cs typeface="+mn-cs"/>
              </a:rPr>
              <a:t>120</a:t>
            </a:r>
            <a:r>
              <a:rPr lang="zh-CN" altLang="zh-CN" sz="1100">
                <a:effectLst/>
                <a:latin typeface="+mn-lt"/>
                <a:ea typeface="+mn-ea"/>
                <a:cs typeface="+mn-cs"/>
              </a:rPr>
              <a:t>元。原料要通过火车从原产地运到工厂。如果每次运货少于</a:t>
            </a:r>
            <a:r>
              <a:rPr lang="en-US" altLang="zh-CN" sz="1100">
                <a:effectLst/>
                <a:latin typeface="+mn-lt"/>
                <a:ea typeface="+mn-ea"/>
                <a:cs typeface="+mn-cs"/>
              </a:rPr>
              <a:t>200</a:t>
            </a:r>
            <a:r>
              <a:rPr lang="zh-CN" altLang="zh-CN" sz="1100">
                <a:effectLst/>
                <a:latin typeface="+mn-lt"/>
                <a:ea typeface="+mn-ea"/>
                <a:cs typeface="+mn-cs"/>
              </a:rPr>
              <a:t>吨，则作为散货运输，运输费为每吨</a:t>
            </a:r>
            <a:r>
              <a:rPr lang="en-US" altLang="zh-CN" sz="1100">
                <a:effectLst/>
                <a:latin typeface="+mn-lt"/>
                <a:ea typeface="+mn-ea"/>
                <a:cs typeface="+mn-cs"/>
              </a:rPr>
              <a:t>25</a:t>
            </a:r>
            <a:r>
              <a:rPr lang="zh-CN" altLang="zh-CN" sz="1100">
                <a:effectLst/>
                <a:latin typeface="+mn-lt"/>
                <a:ea typeface="+mn-ea"/>
                <a:cs typeface="+mn-cs"/>
              </a:rPr>
              <a:t>元；如果每次运货大于或等于</a:t>
            </a:r>
            <a:r>
              <a:rPr lang="en-US" altLang="zh-CN" sz="1100">
                <a:effectLst/>
                <a:latin typeface="+mn-lt"/>
                <a:ea typeface="+mn-ea"/>
                <a:cs typeface="+mn-cs"/>
              </a:rPr>
              <a:t>200</a:t>
            </a:r>
            <a:r>
              <a:rPr lang="zh-CN" altLang="zh-CN" sz="1100">
                <a:effectLst/>
                <a:latin typeface="+mn-lt"/>
                <a:ea typeface="+mn-ea"/>
                <a:cs typeface="+mn-cs"/>
              </a:rPr>
              <a:t>吨，则作为整车运输，运输费为每吨</a:t>
            </a:r>
            <a:r>
              <a:rPr lang="en-US" altLang="zh-CN" sz="1100">
                <a:effectLst/>
                <a:latin typeface="+mn-lt"/>
                <a:ea typeface="+mn-ea"/>
                <a:cs typeface="+mn-cs"/>
              </a:rPr>
              <a:t>24</a:t>
            </a:r>
            <a:r>
              <a:rPr lang="zh-CN" altLang="zh-CN" sz="1100">
                <a:effectLst/>
                <a:latin typeface="+mn-lt"/>
                <a:ea typeface="+mn-ea"/>
                <a:cs typeface="+mn-cs"/>
              </a:rPr>
              <a:t>元。要求：</a:t>
            </a:r>
          </a:p>
          <a:p>
            <a:r>
              <a:rPr lang="en-US" altLang="zh-CN" sz="1100">
                <a:effectLst/>
                <a:latin typeface="+mn-lt"/>
                <a:ea typeface="+mn-ea"/>
                <a:cs typeface="+mn-cs"/>
              </a:rPr>
              <a:t>1.</a:t>
            </a:r>
            <a:r>
              <a:rPr lang="zh-CN" altLang="zh-CN" sz="1100">
                <a:effectLst/>
                <a:latin typeface="+mn-lt"/>
                <a:ea typeface="+mn-ea"/>
                <a:cs typeface="+mn-cs"/>
              </a:rPr>
              <a:t>制作一个模型，计算出在任意指定的订货量、经济订货量和整车运输起点订货量的情况下的年订货成本、年储存成本、年运输成本和年总成本；</a:t>
            </a:r>
          </a:p>
          <a:p>
            <a:r>
              <a:rPr lang="en-US" altLang="zh-CN" sz="1100">
                <a:effectLst/>
                <a:latin typeface="+mn-lt"/>
                <a:ea typeface="+mn-ea"/>
                <a:cs typeface="+mn-cs"/>
              </a:rPr>
              <a:t>2.</a:t>
            </a:r>
            <a:r>
              <a:rPr lang="zh-CN" altLang="zh-CN" sz="1100">
                <a:effectLst/>
                <a:latin typeface="+mn-lt"/>
                <a:ea typeface="+mn-ea"/>
                <a:cs typeface="+mn-cs"/>
              </a:rPr>
              <a:t>绘制年总成本随每次订货量变化的图表，参见下图，图中须带有随总成本最小值变动水平线；</a:t>
            </a:r>
          </a:p>
          <a:p>
            <a:r>
              <a:rPr lang="en-US" altLang="zh-CN" sz="1100">
                <a:effectLst/>
                <a:latin typeface="+mn-lt"/>
                <a:ea typeface="+mn-ea"/>
                <a:cs typeface="+mn-cs"/>
              </a:rPr>
              <a:t>3.</a:t>
            </a:r>
            <a:r>
              <a:rPr lang="zh-CN" altLang="zh-CN" sz="1100">
                <a:effectLst/>
                <a:latin typeface="+mn-lt"/>
                <a:ea typeface="+mn-ea"/>
                <a:cs typeface="+mn-cs"/>
              </a:rPr>
              <a:t>添加一个控制面板，对整车每吨运费进行调整，调整的范围为</a:t>
            </a:r>
            <a:r>
              <a:rPr lang="en-US" altLang="zh-CN" sz="1100">
                <a:effectLst/>
                <a:latin typeface="+mn-lt"/>
                <a:ea typeface="+mn-ea"/>
                <a:cs typeface="+mn-cs"/>
              </a:rPr>
              <a:t>23.00</a:t>
            </a:r>
            <a:r>
              <a:rPr lang="zh-CN" altLang="zh-CN" sz="1100">
                <a:effectLst/>
                <a:latin typeface="+mn-lt"/>
                <a:ea typeface="+mn-ea"/>
                <a:cs typeface="+mn-cs"/>
              </a:rPr>
              <a:t>元至</a:t>
            </a:r>
            <a:r>
              <a:rPr lang="en-US" altLang="zh-CN" sz="1100">
                <a:effectLst/>
                <a:latin typeface="+mn-lt"/>
                <a:ea typeface="+mn-ea"/>
                <a:cs typeface="+mn-cs"/>
              </a:rPr>
              <a:t>25.00</a:t>
            </a:r>
            <a:r>
              <a:rPr lang="zh-CN" altLang="zh-CN" sz="1100">
                <a:effectLst/>
                <a:latin typeface="+mn-lt"/>
                <a:ea typeface="+mn-ea"/>
                <a:cs typeface="+mn-cs"/>
              </a:rPr>
              <a:t>元，增量为</a:t>
            </a:r>
            <a:r>
              <a:rPr lang="en-US" altLang="zh-CN" sz="1100">
                <a:effectLst/>
                <a:latin typeface="+mn-lt"/>
                <a:ea typeface="+mn-ea"/>
                <a:cs typeface="+mn-cs"/>
              </a:rPr>
              <a:t>0.10</a:t>
            </a:r>
            <a:r>
              <a:rPr lang="zh-CN" altLang="zh-CN" sz="1100">
                <a:effectLst/>
                <a:latin typeface="+mn-lt"/>
                <a:ea typeface="+mn-ea"/>
                <a:cs typeface="+mn-cs"/>
              </a:rPr>
              <a:t>元。</a:t>
            </a:r>
          </a:p>
        </xdr:txBody>
      </xdr:sp>
      <xdr:grpSp>
        <xdr:nvGrpSpPr>
          <xdr:cNvPr id="4" name="Group 10">
            <a:extLst>
              <a:ext uri="{FF2B5EF4-FFF2-40B4-BE49-F238E27FC236}">
                <a16:creationId xmlns:a16="http://schemas.microsoft.com/office/drawing/2014/main" id="{00000000-0008-0000-0300-000004000000}"/>
              </a:ext>
            </a:extLst>
          </xdr:cNvPr>
          <xdr:cNvGrpSpPr>
            <a:grpSpLocks/>
          </xdr:cNvGrpSpPr>
        </xdr:nvGrpSpPr>
        <xdr:grpSpPr bwMode="auto">
          <a:xfrm>
            <a:off x="724" y="226"/>
            <a:ext cx="496" cy="317"/>
            <a:chOff x="648" y="75"/>
            <a:chExt cx="496" cy="316"/>
          </a:xfrm>
        </xdr:grpSpPr>
        <xdr:graphicFrame macro="">
          <xdr:nvGraphicFramePr>
            <xdr:cNvPr id="5" name="图表 11">
              <a:extLst>
                <a:ext uri="{FF2B5EF4-FFF2-40B4-BE49-F238E27FC236}">
                  <a16:creationId xmlns:a16="http://schemas.microsoft.com/office/drawing/2014/main" id="{00000000-0008-0000-0300-000005000000}"/>
                </a:ext>
              </a:extLst>
            </xdr:cNvPr>
            <xdr:cNvGraphicFramePr>
              <a:graphicFrameLocks/>
            </xdr:cNvGraphicFramePr>
          </xdr:nvGraphicFramePr>
          <xdr:xfrm>
            <a:off x="648" y="75"/>
            <a:ext cx="496" cy="316"/>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 name="Group 12">
              <a:extLst>
                <a:ext uri="{FF2B5EF4-FFF2-40B4-BE49-F238E27FC236}">
                  <a16:creationId xmlns:a16="http://schemas.microsoft.com/office/drawing/2014/main" id="{00000000-0008-0000-0300-000006000000}"/>
                </a:ext>
              </a:extLst>
            </xdr:cNvPr>
            <xdr:cNvGrpSpPr>
              <a:grpSpLocks/>
            </xdr:cNvGrpSpPr>
          </xdr:nvGrpSpPr>
          <xdr:grpSpPr bwMode="auto">
            <a:xfrm>
              <a:off x="970" y="86"/>
              <a:ext cx="162" cy="39"/>
              <a:chOff x="958" y="83"/>
              <a:chExt cx="162" cy="39"/>
            </a:xfrm>
          </xdr:grpSpPr>
          <xdr:sp macro="" textlink="">
            <xdr:nvSpPr>
              <xdr:cNvPr id="7" name="Text Box 13">
                <a:extLst>
                  <a:ext uri="{FF2B5EF4-FFF2-40B4-BE49-F238E27FC236}">
                    <a16:creationId xmlns:a16="http://schemas.microsoft.com/office/drawing/2014/main" id="{00000000-0008-0000-0300-000007000000}"/>
                  </a:ext>
                </a:extLst>
              </xdr:cNvPr>
              <xdr:cNvSpPr txBox="1">
                <a:spLocks noChangeArrowheads="1"/>
              </xdr:cNvSpPr>
            </xdr:nvSpPr>
            <xdr:spPr bwMode="auto">
              <a:xfrm>
                <a:off x="958" y="83"/>
                <a:ext cx="162" cy="39"/>
              </a:xfrm>
              <a:prstGeom prst="rect">
                <a:avLst/>
              </a:prstGeom>
              <a:solidFill>
                <a:srgbClr xmlns:mc="http://schemas.openxmlformats.org/markup-compatibility/2006" xmlns:a14="http://schemas.microsoft.com/office/drawing/2010/main" val="800080" mc:Ignorable="a14" a14:legacySpreadsheetColorIndex="36"/>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53882" dir="2700000" algn="ctr" rotWithShape="0">
                  <a:srgbClr val="808080"/>
                </a:outerShdw>
              </a:effectLst>
            </xdr:spPr>
          </xdr:sp>
          <mc:AlternateContent xmlns:mc="http://schemas.openxmlformats.org/markup-compatibility/2006">
            <mc:Choice xmlns:a14="http://schemas.microsoft.com/office/drawing/2010/main" Requires="a14">
              <xdr:sp macro="" textlink="">
                <xdr:nvSpPr>
                  <xdr:cNvPr id="11265" name="Spinner 1" hidden="1">
                    <a:extLst>
                      <a:ext uri="{63B3BB69-23CF-44E3-9099-C40C66FF867C}">
                        <a14:compatExt spid="_x0000_s11265"/>
                      </a:ext>
                      <a:ext uri="{FF2B5EF4-FFF2-40B4-BE49-F238E27FC236}">
                        <a16:creationId xmlns:a16="http://schemas.microsoft.com/office/drawing/2014/main" id="{00000000-0008-0000-0300-0000012C0000}"/>
                      </a:ext>
                    </a:extLst>
                  </xdr:cNvPr>
                  <xdr:cNvSpPr/>
                </xdr:nvSpPr>
                <xdr:spPr bwMode="auto">
                  <a:xfrm>
                    <a:off x="965" y="90"/>
                    <a:ext cx="18" cy="26"/>
                  </a:xfrm>
                  <a:prstGeom prst="rect">
                    <a:avLst/>
                  </a:prstGeom>
                  <a:noFill/>
                  <a:ln w="9525">
                    <a:miter lim="800000"/>
                    <a:headEnd/>
                    <a:tailEnd/>
                  </a:ln>
                  <a:effectLst/>
                </xdr:spPr>
              </xdr:sp>
            </mc:Choice>
            <mc:Fallback/>
          </mc:AlternateContent>
          <xdr:sp macro="" textlink="">
            <xdr:nvSpPr>
              <xdr:cNvPr id="9" name="Text Box 15">
                <a:extLst>
                  <a:ext uri="{FF2B5EF4-FFF2-40B4-BE49-F238E27FC236}">
                    <a16:creationId xmlns:a16="http://schemas.microsoft.com/office/drawing/2014/main" id="{00000000-0008-0000-0300-000009000000}"/>
                  </a:ext>
                </a:extLst>
              </xdr:cNvPr>
              <xdr:cNvSpPr txBox="1">
                <a:spLocks noChangeArrowheads="1"/>
              </xdr:cNvSpPr>
            </xdr:nvSpPr>
            <xdr:spPr bwMode="auto">
              <a:xfrm>
                <a:off x="986" y="92"/>
                <a:ext cx="97" cy="2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7961" dir="13500000" algn="ctr" rotWithShape="0">
                  <a:srgbClr val="808080"/>
                </a:outerShdw>
              </a:effectLst>
            </xdr:spPr>
            <xdr:txBody>
              <a:bodyPr vertOverflow="clip" wrap="square" lIns="27432" tIns="18288" rIns="27432" bIns="18288" anchor="ctr" upright="1"/>
              <a:lstStyle/>
              <a:p>
                <a:pPr algn="ctr" rtl="0">
                  <a:defRPr sz="1000"/>
                </a:pPr>
                <a:r>
                  <a:rPr lang="zh-CN" altLang="en-US" sz="1100" b="0" i="0" u="none" strike="noStrike" baseline="0">
                    <a:solidFill>
                      <a:srgbClr val="000000"/>
                    </a:solidFill>
                    <a:latin typeface="宋体"/>
                    <a:ea typeface="宋体"/>
                  </a:rPr>
                  <a:t>整车每吨运费</a:t>
                </a:r>
                <a:r>
                  <a:rPr lang="zh-CN" altLang="en-US" sz="1100" b="0" i="0" u="none" strike="noStrike" baseline="0">
                    <a:solidFill>
                      <a:srgbClr val="000000"/>
                    </a:solidFill>
                    <a:latin typeface="Times New Roman"/>
                    <a:ea typeface="宋体"/>
                    <a:cs typeface="Times New Roman"/>
                  </a:rPr>
                  <a:t>=</a:t>
                </a:r>
                <a:endParaRPr lang="zh-CN" altLang="en-US" sz="1100" b="0" i="0" u="none" strike="noStrike" baseline="0">
                  <a:solidFill>
                    <a:srgbClr val="000000"/>
                  </a:solidFill>
                  <a:latin typeface="Times New Roman"/>
                  <a:cs typeface="Times New Roman"/>
                </a:endParaRPr>
              </a:p>
            </xdr:txBody>
          </xdr:sp>
          <xdr:sp macro="" textlink="$C$7">
            <xdr:nvSpPr>
              <xdr:cNvPr id="10" name="Text Box 16">
                <a:extLst>
                  <a:ext uri="{FF2B5EF4-FFF2-40B4-BE49-F238E27FC236}">
                    <a16:creationId xmlns:a16="http://schemas.microsoft.com/office/drawing/2014/main" id="{00000000-0008-0000-0300-00000A000000}"/>
                  </a:ext>
                </a:extLst>
              </xdr:cNvPr>
              <xdr:cNvSpPr txBox="1">
                <a:spLocks noChangeArrowheads="1" noTextEdit="1"/>
              </xdr:cNvSpPr>
            </xdr:nvSpPr>
            <xdr:spPr bwMode="auto">
              <a:xfrm>
                <a:off x="1081" y="92"/>
                <a:ext cx="33" cy="2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7961" dir="13500000" algn="ctr" rotWithShape="0">
                  <a:srgbClr val="808080"/>
                </a:outerShdw>
              </a:effectLst>
            </xdr:spPr>
            <xdr:txBody>
              <a:bodyPr vertOverflow="clip" wrap="square" lIns="27432" tIns="22860" rIns="27432" bIns="22860" anchor="ctr" upright="1"/>
              <a:lstStyle/>
              <a:p>
                <a:pPr algn="ctr" rtl="0">
                  <a:defRPr sz="1000"/>
                </a:pPr>
                <a:fld id="{2F0D9D38-C231-4706-80C5-5F1CC967E6C4}" type="TxLink">
                  <a:rPr lang="zh-CN" altLang="en-US" sz="1100" b="0" i="0" u="none" strike="noStrike" baseline="0">
                    <a:solidFill>
                      <a:srgbClr val="000000"/>
                    </a:solidFill>
                    <a:latin typeface="Arial"/>
                    <a:cs typeface="Arial"/>
                  </a:rPr>
                  <a:pPr algn="ctr" rtl="0">
                    <a:defRPr sz="1000"/>
                  </a:pPr>
                  <a:t>24.00</a:t>
                </a:fld>
                <a:endParaRPr lang="zh-CN" altLang="en-US" sz="1100" b="0" i="0" u="none" strike="noStrike" baseline="0">
                  <a:solidFill>
                    <a:srgbClr val="000000"/>
                  </a:solidFill>
                  <a:latin typeface="Arial"/>
                  <a:cs typeface="Arial"/>
                </a:endParaRPr>
              </a:p>
            </xdr:txBody>
          </xdr:sp>
        </xdr:grpSp>
      </xdr:grpSp>
    </xdr:grpSp>
    <xdr:clientData/>
  </xdr:twoCellAnchor>
  <xdr:twoCellAnchor>
    <xdr:from>
      <xdr:col>13</xdr:col>
      <xdr:colOff>332570</xdr:colOff>
      <xdr:row>1</xdr:row>
      <xdr:rowOff>80803</xdr:rowOff>
    </xdr:from>
    <xdr:to>
      <xdr:col>22</xdr:col>
      <xdr:colOff>88882</xdr:colOff>
      <xdr:row>29</xdr:row>
      <xdr:rowOff>19917</xdr:rowOff>
    </xdr:to>
    <xdr:grpSp>
      <xdr:nvGrpSpPr>
        <xdr:cNvPr id="11" name="Group 19">
          <a:extLst>
            <a:ext uri="{FF2B5EF4-FFF2-40B4-BE49-F238E27FC236}">
              <a16:creationId xmlns:a16="http://schemas.microsoft.com/office/drawing/2014/main" id="{93F98ACA-5C5F-41B1-A52B-9D8D49A90A92}"/>
            </a:ext>
          </a:extLst>
        </xdr:cNvPr>
        <xdr:cNvGrpSpPr>
          <a:grpSpLocks/>
        </xdr:cNvGrpSpPr>
      </xdr:nvGrpSpPr>
      <xdr:grpSpPr bwMode="auto">
        <a:xfrm>
          <a:off x="9270830" y="263683"/>
          <a:ext cx="5242712" cy="5059754"/>
          <a:chOff x="691" y="18"/>
          <a:chExt cx="559" cy="548"/>
        </a:xfrm>
      </xdr:grpSpPr>
      <xdr:sp macro="" textlink="">
        <xdr:nvSpPr>
          <xdr:cNvPr id="12" name="Text Box 9">
            <a:extLst>
              <a:ext uri="{FF2B5EF4-FFF2-40B4-BE49-F238E27FC236}">
                <a16:creationId xmlns:a16="http://schemas.microsoft.com/office/drawing/2014/main" id="{2E98B25E-7C4A-660A-19E4-C361DFCDB3B1}"/>
              </a:ext>
            </a:extLst>
          </xdr:cNvPr>
          <xdr:cNvSpPr txBox="1">
            <a:spLocks noChangeArrowheads="1"/>
          </xdr:cNvSpPr>
        </xdr:nvSpPr>
        <xdr:spPr bwMode="auto">
          <a:xfrm>
            <a:off x="691" y="18"/>
            <a:ext cx="559" cy="548"/>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4</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zh-CN" sz="1100">
                <a:effectLst/>
                <a:latin typeface="+mn-lt"/>
                <a:ea typeface="+mn-ea"/>
                <a:cs typeface="+mn-cs"/>
              </a:rPr>
              <a:t>某工厂每年需要</a:t>
            </a:r>
            <a:r>
              <a:rPr lang="en-US" altLang="zh-CN" sz="1100">
                <a:effectLst/>
                <a:latin typeface="+mn-lt"/>
                <a:ea typeface="+mn-ea"/>
                <a:cs typeface="+mn-cs"/>
              </a:rPr>
              <a:t>5000</a:t>
            </a:r>
            <a:r>
              <a:rPr lang="zh-CN" altLang="zh-CN" sz="1100">
                <a:effectLst/>
                <a:latin typeface="+mn-lt"/>
                <a:ea typeface="+mn-ea"/>
                <a:cs typeface="+mn-cs"/>
              </a:rPr>
              <a:t>吨原料。每吨原料的年储存费用为</a:t>
            </a:r>
            <a:r>
              <a:rPr lang="en-US" altLang="zh-CN" sz="1100">
                <a:effectLst/>
                <a:latin typeface="+mn-lt"/>
                <a:ea typeface="+mn-ea"/>
                <a:cs typeface="+mn-cs"/>
              </a:rPr>
              <a:t>180</a:t>
            </a:r>
            <a:r>
              <a:rPr lang="zh-CN" altLang="zh-CN" sz="1100">
                <a:effectLst/>
                <a:latin typeface="+mn-lt"/>
                <a:ea typeface="+mn-ea"/>
                <a:cs typeface="+mn-cs"/>
              </a:rPr>
              <a:t>元，每次订货成本为</a:t>
            </a:r>
            <a:r>
              <a:rPr lang="en-US" altLang="zh-CN" sz="1100">
                <a:effectLst/>
                <a:latin typeface="+mn-lt"/>
                <a:ea typeface="+mn-ea"/>
                <a:cs typeface="+mn-cs"/>
              </a:rPr>
              <a:t>120</a:t>
            </a:r>
            <a:r>
              <a:rPr lang="zh-CN" altLang="zh-CN" sz="1100">
                <a:effectLst/>
                <a:latin typeface="+mn-lt"/>
                <a:ea typeface="+mn-ea"/>
                <a:cs typeface="+mn-cs"/>
              </a:rPr>
              <a:t>元。原料要通过火车从原产地运到工厂。如果每次运货少于</a:t>
            </a:r>
            <a:r>
              <a:rPr lang="en-US" altLang="zh-CN" sz="1100">
                <a:effectLst/>
                <a:latin typeface="+mn-lt"/>
                <a:ea typeface="+mn-ea"/>
                <a:cs typeface="+mn-cs"/>
              </a:rPr>
              <a:t>200</a:t>
            </a:r>
            <a:r>
              <a:rPr lang="zh-CN" altLang="zh-CN" sz="1100">
                <a:effectLst/>
                <a:latin typeface="+mn-lt"/>
                <a:ea typeface="+mn-ea"/>
                <a:cs typeface="+mn-cs"/>
              </a:rPr>
              <a:t>吨，则作为散货运输，运输费为每吨</a:t>
            </a:r>
            <a:r>
              <a:rPr lang="en-US" altLang="zh-CN" sz="1100">
                <a:effectLst/>
                <a:latin typeface="+mn-lt"/>
                <a:ea typeface="+mn-ea"/>
                <a:cs typeface="+mn-cs"/>
              </a:rPr>
              <a:t>25</a:t>
            </a:r>
            <a:r>
              <a:rPr lang="zh-CN" altLang="zh-CN" sz="1100">
                <a:effectLst/>
                <a:latin typeface="+mn-lt"/>
                <a:ea typeface="+mn-ea"/>
                <a:cs typeface="+mn-cs"/>
              </a:rPr>
              <a:t>元；如果每次运货大于或等于</a:t>
            </a:r>
            <a:r>
              <a:rPr lang="en-US" altLang="zh-CN" sz="1100">
                <a:effectLst/>
                <a:latin typeface="+mn-lt"/>
                <a:ea typeface="+mn-ea"/>
                <a:cs typeface="+mn-cs"/>
              </a:rPr>
              <a:t>200</a:t>
            </a:r>
            <a:r>
              <a:rPr lang="zh-CN" altLang="zh-CN" sz="1100">
                <a:effectLst/>
                <a:latin typeface="+mn-lt"/>
                <a:ea typeface="+mn-ea"/>
                <a:cs typeface="+mn-cs"/>
              </a:rPr>
              <a:t>吨，则作为整车运输，运输费为每吨</a:t>
            </a:r>
            <a:r>
              <a:rPr lang="en-US" altLang="zh-CN" sz="1100">
                <a:effectLst/>
                <a:latin typeface="+mn-lt"/>
                <a:ea typeface="+mn-ea"/>
                <a:cs typeface="+mn-cs"/>
              </a:rPr>
              <a:t>24</a:t>
            </a:r>
            <a:r>
              <a:rPr lang="zh-CN" altLang="zh-CN" sz="1100">
                <a:effectLst/>
                <a:latin typeface="+mn-lt"/>
                <a:ea typeface="+mn-ea"/>
                <a:cs typeface="+mn-cs"/>
              </a:rPr>
              <a:t>元。要求：</a:t>
            </a:r>
          </a:p>
          <a:p>
            <a:r>
              <a:rPr lang="en-US" altLang="zh-CN" sz="1100">
                <a:effectLst/>
                <a:latin typeface="+mn-lt"/>
                <a:ea typeface="+mn-ea"/>
                <a:cs typeface="+mn-cs"/>
              </a:rPr>
              <a:t>1.</a:t>
            </a:r>
            <a:r>
              <a:rPr lang="zh-CN" altLang="zh-CN" sz="1100">
                <a:effectLst/>
                <a:latin typeface="+mn-lt"/>
                <a:ea typeface="+mn-ea"/>
                <a:cs typeface="+mn-cs"/>
              </a:rPr>
              <a:t>制作一个模型，计算出在任意指定的订货量、经济订货量和整车运输起点订货量的情况下的年订货成本、年储存成本、年运输成本和年总成本；</a:t>
            </a:r>
          </a:p>
          <a:p>
            <a:r>
              <a:rPr lang="en-US" altLang="zh-CN" sz="1100">
                <a:effectLst/>
                <a:latin typeface="+mn-lt"/>
                <a:ea typeface="+mn-ea"/>
                <a:cs typeface="+mn-cs"/>
              </a:rPr>
              <a:t>2.</a:t>
            </a:r>
            <a:r>
              <a:rPr lang="zh-CN" altLang="zh-CN" sz="1100">
                <a:effectLst/>
                <a:latin typeface="+mn-lt"/>
                <a:ea typeface="+mn-ea"/>
                <a:cs typeface="+mn-cs"/>
              </a:rPr>
              <a:t>绘制年总成本随每次订货量变化的图表，参见下图，图中须带有随总成本最小值变动水平线；</a:t>
            </a:r>
          </a:p>
          <a:p>
            <a:r>
              <a:rPr lang="en-US" altLang="zh-CN" sz="1100">
                <a:effectLst/>
                <a:latin typeface="+mn-lt"/>
                <a:ea typeface="+mn-ea"/>
                <a:cs typeface="+mn-cs"/>
              </a:rPr>
              <a:t>3.</a:t>
            </a:r>
            <a:r>
              <a:rPr lang="zh-CN" altLang="zh-CN" sz="1100">
                <a:effectLst/>
                <a:latin typeface="+mn-lt"/>
                <a:ea typeface="+mn-ea"/>
                <a:cs typeface="+mn-cs"/>
              </a:rPr>
              <a:t>添加一个控制面板，对整车每吨运费进行调整，调整的范围为</a:t>
            </a:r>
            <a:r>
              <a:rPr lang="en-US" altLang="zh-CN" sz="1100">
                <a:effectLst/>
                <a:latin typeface="+mn-lt"/>
                <a:ea typeface="+mn-ea"/>
                <a:cs typeface="+mn-cs"/>
              </a:rPr>
              <a:t>23.00</a:t>
            </a:r>
            <a:r>
              <a:rPr lang="zh-CN" altLang="zh-CN" sz="1100">
                <a:effectLst/>
                <a:latin typeface="+mn-lt"/>
                <a:ea typeface="+mn-ea"/>
                <a:cs typeface="+mn-cs"/>
              </a:rPr>
              <a:t>元至</a:t>
            </a:r>
            <a:r>
              <a:rPr lang="en-US" altLang="zh-CN" sz="1100">
                <a:effectLst/>
                <a:latin typeface="+mn-lt"/>
                <a:ea typeface="+mn-ea"/>
                <a:cs typeface="+mn-cs"/>
              </a:rPr>
              <a:t>25.00</a:t>
            </a:r>
            <a:r>
              <a:rPr lang="zh-CN" altLang="zh-CN" sz="1100">
                <a:effectLst/>
                <a:latin typeface="+mn-lt"/>
                <a:ea typeface="+mn-ea"/>
                <a:cs typeface="+mn-cs"/>
              </a:rPr>
              <a:t>元，增量为</a:t>
            </a:r>
            <a:r>
              <a:rPr lang="en-US" altLang="zh-CN" sz="1100">
                <a:effectLst/>
                <a:latin typeface="+mn-lt"/>
                <a:ea typeface="+mn-ea"/>
                <a:cs typeface="+mn-cs"/>
              </a:rPr>
              <a:t>0.10</a:t>
            </a:r>
            <a:r>
              <a:rPr lang="zh-CN" altLang="zh-CN" sz="1100">
                <a:effectLst/>
                <a:latin typeface="+mn-lt"/>
                <a:ea typeface="+mn-ea"/>
                <a:cs typeface="+mn-cs"/>
              </a:rPr>
              <a:t>元。</a:t>
            </a:r>
          </a:p>
        </xdr:txBody>
      </xdr:sp>
      <xdr:grpSp>
        <xdr:nvGrpSpPr>
          <xdr:cNvPr id="13" name="Group 10">
            <a:extLst>
              <a:ext uri="{FF2B5EF4-FFF2-40B4-BE49-F238E27FC236}">
                <a16:creationId xmlns:a16="http://schemas.microsoft.com/office/drawing/2014/main" id="{EFBDDD8C-88ED-13A8-8734-981B5E49FED5}"/>
              </a:ext>
            </a:extLst>
          </xdr:cNvPr>
          <xdr:cNvGrpSpPr>
            <a:grpSpLocks/>
          </xdr:cNvGrpSpPr>
        </xdr:nvGrpSpPr>
        <xdr:grpSpPr bwMode="auto">
          <a:xfrm>
            <a:off x="724" y="226"/>
            <a:ext cx="496" cy="317"/>
            <a:chOff x="648" y="75"/>
            <a:chExt cx="496" cy="316"/>
          </a:xfrm>
        </xdr:grpSpPr>
        <xdr:graphicFrame macro="">
          <xdr:nvGraphicFramePr>
            <xdr:cNvPr id="14" name="图表 11">
              <a:extLst>
                <a:ext uri="{FF2B5EF4-FFF2-40B4-BE49-F238E27FC236}">
                  <a16:creationId xmlns:a16="http://schemas.microsoft.com/office/drawing/2014/main" id="{84D94239-5D6B-F171-C0C9-BFD4FBDA4802}"/>
                </a:ext>
              </a:extLst>
            </xdr:cNvPr>
            <xdr:cNvGraphicFramePr>
              <a:graphicFrameLocks/>
            </xdr:cNvGraphicFramePr>
          </xdr:nvGraphicFramePr>
          <xdr:xfrm>
            <a:off x="648" y="75"/>
            <a:ext cx="496" cy="316"/>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5" name="Group 12">
              <a:extLst>
                <a:ext uri="{FF2B5EF4-FFF2-40B4-BE49-F238E27FC236}">
                  <a16:creationId xmlns:a16="http://schemas.microsoft.com/office/drawing/2014/main" id="{3BFC9E3F-06CD-404B-681D-26EA491AB08B}"/>
                </a:ext>
              </a:extLst>
            </xdr:cNvPr>
            <xdr:cNvGrpSpPr>
              <a:grpSpLocks/>
            </xdr:cNvGrpSpPr>
          </xdr:nvGrpSpPr>
          <xdr:grpSpPr bwMode="auto">
            <a:xfrm>
              <a:off x="972" y="85"/>
              <a:ext cx="162" cy="39"/>
              <a:chOff x="960" y="82"/>
              <a:chExt cx="162" cy="39"/>
            </a:xfrm>
          </xdr:grpSpPr>
          <xdr:sp macro="" textlink="">
            <xdr:nvSpPr>
              <xdr:cNvPr id="16" name="Text Box 13">
                <a:extLst>
                  <a:ext uri="{FF2B5EF4-FFF2-40B4-BE49-F238E27FC236}">
                    <a16:creationId xmlns:a16="http://schemas.microsoft.com/office/drawing/2014/main" id="{5DD60408-8FB3-DA8A-CC9F-9B11E8D1B3D7}"/>
                  </a:ext>
                </a:extLst>
              </xdr:cNvPr>
              <xdr:cNvSpPr txBox="1">
                <a:spLocks noChangeArrowheads="1"/>
              </xdr:cNvSpPr>
            </xdr:nvSpPr>
            <xdr:spPr bwMode="auto">
              <a:xfrm>
                <a:off x="960" y="82"/>
                <a:ext cx="162" cy="39"/>
              </a:xfrm>
              <a:prstGeom prst="rect">
                <a:avLst/>
              </a:prstGeom>
              <a:solidFill>
                <a:srgbClr xmlns:mc="http://schemas.openxmlformats.org/markup-compatibility/2006" xmlns:a14="http://schemas.microsoft.com/office/drawing/2010/main" val="800080" mc:Ignorable="a14" a14:legacySpreadsheetColorIndex="36"/>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53882" dir="2700000" algn="ctr" rotWithShape="0">
                  <a:srgbClr val="808080"/>
                </a:outerShdw>
              </a:effectLst>
            </xdr:spPr>
          </xdr:sp>
          <mc:AlternateContent xmlns:mc="http://schemas.openxmlformats.org/markup-compatibility/2006">
            <mc:Choice xmlns:a14="http://schemas.microsoft.com/office/drawing/2010/main" Requires="a14">
              <xdr:sp macro="" textlink="">
                <xdr:nvSpPr>
                  <xdr:cNvPr id="11266" name="Spinner 2" hidden="1">
                    <a:extLst>
                      <a:ext uri="{63B3BB69-23CF-44E3-9099-C40C66FF867C}">
                        <a14:compatExt spid="_x0000_s11266"/>
                      </a:ext>
                      <a:ext uri="{FF2B5EF4-FFF2-40B4-BE49-F238E27FC236}">
                        <a16:creationId xmlns:a16="http://schemas.microsoft.com/office/drawing/2014/main" id="{00000000-0008-0000-0300-0000012C0000}"/>
                      </a:ext>
                    </a:extLst>
                  </xdr:cNvPr>
                  <xdr:cNvSpPr/>
                </xdr:nvSpPr>
                <xdr:spPr bwMode="auto">
                  <a:xfrm>
                    <a:off x="965" y="90"/>
                    <a:ext cx="18" cy="26"/>
                  </a:xfrm>
                  <a:prstGeom prst="rect">
                    <a:avLst/>
                  </a:prstGeom>
                  <a:noFill/>
                  <a:ln w="9525">
                    <a:miter lim="800000"/>
                    <a:headEnd/>
                    <a:tailEnd/>
                  </a:ln>
                  <a:effectLst/>
                </xdr:spPr>
              </xdr:sp>
            </mc:Choice>
            <mc:Fallback/>
          </mc:AlternateContent>
          <xdr:sp macro="" textlink="">
            <xdr:nvSpPr>
              <xdr:cNvPr id="18" name="Text Box 15">
                <a:extLst>
                  <a:ext uri="{FF2B5EF4-FFF2-40B4-BE49-F238E27FC236}">
                    <a16:creationId xmlns:a16="http://schemas.microsoft.com/office/drawing/2014/main" id="{BAE5B25B-4FA5-5E98-CD89-7A0FC48F9C70}"/>
                  </a:ext>
                </a:extLst>
              </xdr:cNvPr>
              <xdr:cNvSpPr txBox="1">
                <a:spLocks noChangeArrowheads="1"/>
              </xdr:cNvSpPr>
            </xdr:nvSpPr>
            <xdr:spPr bwMode="auto">
              <a:xfrm>
                <a:off x="986" y="92"/>
                <a:ext cx="97" cy="2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7961" dir="13500000" algn="ctr" rotWithShape="0">
                  <a:srgbClr val="808080"/>
                </a:outerShdw>
              </a:effectLst>
            </xdr:spPr>
            <xdr:txBody>
              <a:bodyPr vertOverflow="clip" wrap="square" lIns="27432" tIns="18288" rIns="27432" bIns="18288" anchor="ctr" upright="1"/>
              <a:lstStyle/>
              <a:p>
                <a:pPr algn="ctr" rtl="0">
                  <a:defRPr sz="1000"/>
                </a:pPr>
                <a:r>
                  <a:rPr lang="zh-CN" altLang="en-US" sz="1100" b="0" i="0" u="none" strike="noStrike" baseline="0">
                    <a:solidFill>
                      <a:srgbClr val="000000"/>
                    </a:solidFill>
                    <a:latin typeface="宋体"/>
                    <a:ea typeface="宋体"/>
                  </a:rPr>
                  <a:t>整车每吨运费</a:t>
                </a:r>
                <a:r>
                  <a:rPr lang="zh-CN" altLang="en-US" sz="1100" b="0" i="0" u="none" strike="noStrike" baseline="0">
                    <a:solidFill>
                      <a:srgbClr val="000000"/>
                    </a:solidFill>
                    <a:latin typeface="Times New Roman"/>
                    <a:ea typeface="宋体"/>
                    <a:cs typeface="Times New Roman"/>
                  </a:rPr>
                  <a:t>=</a:t>
                </a:r>
                <a:endParaRPr lang="zh-CN" altLang="en-US" sz="1100" b="0" i="0" u="none" strike="noStrike" baseline="0">
                  <a:solidFill>
                    <a:srgbClr val="000000"/>
                  </a:solidFill>
                  <a:latin typeface="Times New Roman"/>
                  <a:cs typeface="Times New Roman"/>
                </a:endParaRPr>
              </a:p>
            </xdr:txBody>
          </xdr:sp>
          <xdr:sp macro="" textlink="$C$7">
            <xdr:nvSpPr>
              <xdr:cNvPr id="19" name="Text Box 16">
                <a:extLst>
                  <a:ext uri="{FF2B5EF4-FFF2-40B4-BE49-F238E27FC236}">
                    <a16:creationId xmlns:a16="http://schemas.microsoft.com/office/drawing/2014/main" id="{A903343D-F1B3-533D-49E1-DD2D61DA5F1A}"/>
                  </a:ext>
                </a:extLst>
              </xdr:cNvPr>
              <xdr:cNvSpPr txBox="1">
                <a:spLocks noChangeArrowheads="1" noTextEdit="1"/>
              </xdr:cNvSpPr>
            </xdr:nvSpPr>
            <xdr:spPr bwMode="auto">
              <a:xfrm>
                <a:off x="1081" y="92"/>
                <a:ext cx="33" cy="2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7961" dir="13500000" algn="ctr" rotWithShape="0">
                  <a:srgbClr val="808080"/>
                </a:outerShdw>
              </a:effectLst>
            </xdr:spPr>
            <xdr:txBody>
              <a:bodyPr vertOverflow="clip" wrap="square" lIns="27432" tIns="22860" rIns="27432" bIns="22860" anchor="ctr" upright="1"/>
              <a:lstStyle/>
              <a:p>
                <a:pPr algn="ctr" rtl="0">
                  <a:defRPr sz="1000"/>
                </a:pPr>
                <a:fld id="{2F0D9D38-C231-4706-80C5-5F1CC967E6C4}" type="TxLink">
                  <a:rPr lang="zh-CN" altLang="en-US" sz="1100" b="0" i="0" u="none" strike="noStrike" baseline="0">
                    <a:solidFill>
                      <a:srgbClr val="000000"/>
                    </a:solidFill>
                    <a:latin typeface="Arial"/>
                    <a:cs typeface="Arial"/>
                  </a:rPr>
                  <a:pPr algn="ctr" rtl="0">
                    <a:defRPr sz="1000"/>
                  </a:pPr>
                  <a:t>24.00</a:t>
                </a:fld>
                <a:endParaRPr lang="zh-CN" altLang="en-US" sz="1100" b="0" i="0" u="none" strike="noStrike" baseline="0">
                  <a:solidFill>
                    <a:srgbClr val="000000"/>
                  </a:solidFill>
                  <a:latin typeface="Arial"/>
                  <a:cs typeface="Arial"/>
                </a:endParaRPr>
              </a:p>
            </xdr:txBody>
          </xdr:sp>
        </xdr:grpSp>
      </xdr:grpSp>
    </xdr:grpSp>
    <xdr:clientData/>
  </xdr:twoCellAnchor>
  <xdr:twoCellAnchor>
    <xdr:from>
      <xdr:col>13</xdr:col>
      <xdr:colOff>376127</xdr:colOff>
      <xdr:row>31</xdr:row>
      <xdr:rowOff>173556</xdr:rowOff>
    </xdr:from>
    <xdr:to>
      <xdr:col>20</xdr:col>
      <xdr:colOff>547577</xdr:colOff>
      <xdr:row>47</xdr:row>
      <xdr:rowOff>73717</xdr:rowOff>
    </xdr:to>
    <xdr:graphicFrame macro="">
      <xdr:nvGraphicFramePr>
        <xdr:cNvPr id="20" name="图表 19">
          <a:extLst>
            <a:ext uri="{FF2B5EF4-FFF2-40B4-BE49-F238E27FC236}">
              <a16:creationId xmlns:a16="http://schemas.microsoft.com/office/drawing/2014/main" id="{2E0A0213-5633-49AA-9025-671CF0B46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17</xdr:col>
          <xdr:colOff>601980</xdr:colOff>
          <xdr:row>31</xdr:row>
          <xdr:rowOff>91440</xdr:rowOff>
        </xdr:from>
        <xdr:to>
          <xdr:col>18</xdr:col>
          <xdr:colOff>373380</xdr:colOff>
          <xdr:row>34</xdr:row>
          <xdr:rowOff>83820</xdr:rowOff>
        </xdr:to>
        <xdr:sp macro="" textlink="">
          <xdr:nvSpPr>
            <xdr:cNvPr id="11267" name="Spinner 3" hidden="1">
              <a:extLst>
                <a:ext uri="{63B3BB69-23CF-44E3-9099-C40C66FF867C}">
                  <a14:compatExt spid="_x0000_s11267"/>
                </a:ext>
                <a:ext uri="{FF2B5EF4-FFF2-40B4-BE49-F238E27FC236}">
                  <a16:creationId xmlns:a16="http://schemas.microsoft.com/office/drawing/2014/main" id="{3E532C51-8911-4CCA-87B4-66A8B629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c:userShapes xmlns:c="http://schemas.openxmlformats.org/drawingml/2006/chart">
  <cdr:relSizeAnchor xmlns:cdr="http://schemas.openxmlformats.org/drawingml/2006/chartDrawing">
    <cdr:from>
      <cdr:x>0.60799</cdr:x>
      <cdr:y>0</cdr:y>
    </cdr:from>
    <cdr:to>
      <cdr:x>1</cdr:x>
      <cdr:y>0.15365</cdr:y>
    </cdr:to>
    <cdr:sp macro="" textlink="">
      <cdr:nvSpPr>
        <cdr:cNvPr id="2" name="文本框 1">
          <a:extLst xmlns:a="http://schemas.openxmlformats.org/drawingml/2006/main">
            <a:ext uri="{FF2B5EF4-FFF2-40B4-BE49-F238E27FC236}">
              <a16:creationId xmlns:a16="http://schemas.microsoft.com/office/drawing/2014/main" id="{18A52171-A945-BA1D-F945-386D278BF2C9}"/>
            </a:ext>
          </a:extLst>
        </cdr:cNvPr>
        <cdr:cNvSpPr txBox="1"/>
      </cdr:nvSpPr>
      <cdr:spPr>
        <a:xfrm xmlns:a="http://schemas.openxmlformats.org/drawingml/2006/main">
          <a:off x="2780013" y="0"/>
          <a:ext cx="1792427" cy="41743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zh-CN" altLang="en-US" sz="1100"/>
            <a:t>整车每吨运费</a:t>
          </a:r>
        </a:p>
      </cdr:txBody>
    </cdr:sp>
  </cdr:relSizeAnchor>
  <cdr:relSizeAnchor xmlns:cdr="http://schemas.openxmlformats.org/drawingml/2006/chartDrawing">
    <cdr:from>
      <cdr:x>0.82799</cdr:x>
      <cdr:y>0</cdr:y>
    </cdr:from>
    <cdr:to>
      <cdr:x>1</cdr:x>
      <cdr:y>0.15596</cdr:y>
    </cdr:to>
    <cdr:sp macro="" textlink="">
      <cdr:nvSpPr>
        <cdr:cNvPr id="3" name="文本框 2">
          <a:extLst xmlns:a="http://schemas.openxmlformats.org/drawingml/2006/main">
            <a:ext uri="{FF2B5EF4-FFF2-40B4-BE49-F238E27FC236}">
              <a16:creationId xmlns:a16="http://schemas.microsoft.com/office/drawing/2014/main" id="{F577F506-C4C9-CBE4-9108-6CD3BFE7E55F}"/>
            </a:ext>
          </a:extLst>
        </cdr:cNvPr>
        <cdr:cNvSpPr txBox="1"/>
      </cdr:nvSpPr>
      <cdr:spPr>
        <a:xfrm xmlns:a="http://schemas.openxmlformats.org/drawingml/2006/main">
          <a:off x="3785952" y="0"/>
          <a:ext cx="786488" cy="4237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1100"/>
            <a:t>=</a:t>
          </a:r>
          <a:endParaRPr lang="zh-CN" alt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10</xdr:col>
      <xdr:colOff>28575</xdr:colOff>
      <xdr:row>1</xdr:row>
      <xdr:rowOff>142875</xdr:rowOff>
    </xdr:from>
    <xdr:to>
      <xdr:col>16</xdr:col>
      <xdr:colOff>666750</xdr:colOff>
      <xdr:row>12</xdr:row>
      <xdr:rowOff>76200</xdr:rowOff>
    </xdr:to>
    <xdr:sp macro="" textlink="">
      <xdr:nvSpPr>
        <xdr:cNvPr id="3" name="Text Box 8">
          <a:extLst>
            <a:ext uri="{FF2B5EF4-FFF2-40B4-BE49-F238E27FC236}">
              <a16:creationId xmlns:a16="http://schemas.microsoft.com/office/drawing/2014/main" id="{00000000-0008-0000-0400-000003000000}"/>
            </a:ext>
          </a:extLst>
        </xdr:cNvPr>
        <xdr:cNvSpPr txBox="1">
          <a:spLocks noChangeArrowheads="1"/>
        </xdr:cNvSpPr>
      </xdr:nvSpPr>
      <xdr:spPr bwMode="auto">
        <a:xfrm>
          <a:off x="6467475" y="323850"/>
          <a:ext cx="4752975" cy="192405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5</a:t>
          </a:r>
          <a:r>
            <a:rPr lang="zh-CN" altLang="en-US" sz="1100" b="1" i="0" u="none" strike="noStrike" baseline="0">
              <a:solidFill>
                <a:srgbClr val="000000"/>
              </a:solidFill>
              <a:latin typeface="宋体"/>
              <a:ea typeface="宋体"/>
              <a:cs typeface="Arial"/>
            </a:rPr>
            <a:t>题</a:t>
          </a:r>
          <a:r>
            <a:rPr lang="zh-CN" altLang="en-US" sz="1100" b="1" i="0" u="none" strike="noStrike" baseline="0">
              <a:solidFill>
                <a:srgbClr val="000000"/>
              </a:solidFill>
              <a:latin typeface="Arial"/>
              <a:ea typeface="宋体"/>
              <a:cs typeface="Arial"/>
            </a:rPr>
            <a:t> </a:t>
          </a:r>
          <a:r>
            <a:rPr lang="en-US" altLang="zh-CN" sz="1100" b="0" i="0" u="none" strike="noStrike" baseline="0">
              <a:solidFill>
                <a:srgbClr val="000000"/>
              </a:solidFill>
              <a:latin typeface="宋体"/>
              <a:ea typeface="宋体"/>
              <a:cs typeface="Arial"/>
            </a:rPr>
            <a:t> </a:t>
          </a:r>
          <a:r>
            <a:rPr lang="zh-CN" altLang="zh-CN" sz="1100">
              <a:effectLst/>
              <a:latin typeface="+mn-lt"/>
              <a:ea typeface="+mn-ea"/>
              <a:cs typeface="+mn-cs"/>
            </a:rPr>
            <a:t>某公司生产和销售</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两种产品（假设销量等于生产量）。两种产品销量比例为</a:t>
          </a:r>
          <a:r>
            <a:rPr lang="en-US" altLang="zh-CN" sz="1100">
              <a:effectLst/>
              <a:latin typeface="+mn-lt"/>
              <a:ea typeface="+mn-ea"/>
              <a:cs typeface="+mn-cs"/>
            </a:rPr>
            <a:t>45%</a:t>
          </a:r>
          <a:r>
            <a:rPr lang="zh-CN" altLang="zh-CN" sz="1100">
              <a:effectLst/>
              <a:latin typeface="+mn-lt"/>
              <a:ea typeface="+mn-ea"/>
              <a:cs typeface="+mn-cs"/>
            </a:rPr>
            <a:t>和</a:t>
          </a:r>
          <a:r>
            <a:rPr lang="en-US" altLang="zh-CN" sz="1100">
              <a:effectLst/>
              <a:latin typeface="+mn-lt"/>
              <a:ea typeface="+mn-ea"/>
              <a:cs typeface="+mn-cs"/>
            </a:rPr>
            <a:t>55%</a:t>
          </a:r>
          <a:r>
            <a:rPr lang="zh-CN" altLang="zh-CN" sz="1100">
              <a:effectLst/>
              <a:latin typeface="+mn-lt"/>
              <a:ea typeface="+mn-ea"/>
              <a:cs typeface="+mn-cs"/>
            </a:rPr>
            <a:t>，总销量为</a:t>
          </a:r>
          <a:r>
            <a:rPr lang="en-US" altLang="zh-CN" sz="1100">
              <a:effectLst/>
              <a:latin typeface="+mn-lt"/>
              <a:ea typeface="+mn-ea"/>
              <a:cs typeface="+mn-cs"/>
            </a:rPr>
            <a:t>5000</a:t>
          </a:r>
          <a:r>
            <a:rPr lang="zh-CN" altLang="zh-CN" sz="1100">
              <a:effectLst/>
              <a:latin typeface="+mn-lt"/>
              <a:ea typeface="+mn-ea"/>
              <a:cs typeface="+mn-cs"/>
            </a:rPr>
            <a:t>件。</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两种产品的销售单价分别等于</a:t>
          </a:r>
          <a:r>
            <a:rPr lang="en-US" altLang="zh-CN" sz="1100">
              <a:effectLst/>
              <a:latin typeface="+mn-lt"/>
              <a:ea typeface="+mn-ea"/>
              <a:cs typeface="+mn-cs"/>
            </a:rPr>
            <a:t>19</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件和</a:t>
          </a:r>
          <a:r>
            <a:rPr lang="en-US" altLang="zh-CN" sz="1100">
              <a:effectLst/>
              <a:latin typeface="+mn-lt"/>
              <a:ea typeface="+mn-ea"/>
              <a:cs typeface="+mn-cs"/>
            </a:rPr>
            <a:t>21</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件，固定成本分别等于</a:t>
          </a:r>
          <a:r>
            <a:rPr lang="en-US" altLang="zh-CN" sz="1100">
              <a:effectLst/>
              <a:latin typeface="+mn-lt"/>
              <a:ea typeface="+mn-ea"/>
              <a:cs typeface="+mn-cs"/>
            </a:rPr>
            <a:t>12000</a:t>
          </a:r>
          <a:r>
            <a:rPr lang="zh-CN" altLang="zh-CN" sz="1100">
              <a:effectLst/>
              <a:latin typeface="+mn-lt"/>
              <a:ea typeface="+mn-ea"/>
              <a:cs typeface="+mn-cs"/>
            </a:rPr>
            <a:t>元和</a:t>
          </a:r>
          <a:r>
            <a:rPr lang="en-US" altLang="zh-CN" sz="1100">
              <a:effectLst/>
              <a:latin typeface="+mn-lt"/>
              <a:ea typeface="+mn-ea"/>
              <a:cs typeface="+mn-cs"/>
            </a:rPr>
            <a:t>30000</a:t>
          </a:r>
          <a:r>
            <a:rPr lang="zh-CN" altLang="zh-CN" sz="1100">
              <a:effectLst/>
              <a:latin typeface="+mn-lt"/>
              <a:ea typeface="+mn-ea"/>
              <a:cs typeface="+mn-cs"/>
            </a:rPr>
            <a:t>元，单位变动成本分别等于</a:t>
          </a:r>
          <a:r>
            <a:rPr lang="en-US" altLang="zh-CN" sz="1100">
              <a:effectLst/>
              <a:latin typeface="+mn-lt"/>
              <a:ea typeface="+mn-ea"/>
              <a:cs typeface="+mn-cs"/>
            </a:rPr>
            <a:t>10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件和</a:t>
          </a:r>
          <a:r>
            <a:rPr lang="en-US" altLang="zh-CN" sz="1100">
              <a:effectLst/>
              <a:latin typeface="+mn-lt"/>
              <a:ea typeface="+mn-ea"/>
              <a:cs typeface="+mn-cs"/>
            </a:rPr>
            <a:t>8</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件。试在本工作表中建立一个模型以实现以下要求：</a:t>
          </a:r>
        </a:p>
        <a:p>
          <a:r>
            <a:rPr lang="en-US" altLang="zh-CN" sz="1100">
              <a:effectLst/>
              <a:latin typeface="+mn-lt"/>
              <a:ea typeface="+mn-ea"/>
              <a:cs typeface="+mn-cs"/>
            </a:rPr>
            <a:t>1.</a:t>
          </a:r>
          <a:r>
            <a:rPr lang="zh-CN" altLang="zh-CN" sz="1100">
              <a:effectLst/>
              <a:latin typeface="+mn-lt"/>
              <a:ea typeface="+mn-ea"/>
              <a:cs typeface="+mn-cs"/>
            </a:rPr>
            <a:t>通过边际贡献与固定成本的比较求出该产品在每种生产方案下的利润；</a:t>
          </a:r>
        </a:p>
        <a:p>
          <a:r>
            <a:rPr lang="en-US" altLang="zh-CN" sz="1100">
              <a:effectLst/>
              <a:latin typeface="+mn-lt"/>
              <a:ea typeface="+mn-ea"/>
              <a:cs typeface="+mn-cs"/>
            </a:rPr>
            <a:t>2.</a:t>
          </a:r>
          <a:r>
            <a:rPr lang="zh-CN" altLang="zh-CN" sz="1100">
              <a:effectLst/>
              <a:latin typeface="+mn-lt"/>
              <a:ea typeface="+mn-ea"/>
              <a:cs typeface="+mn-cs"/>
            </a:rPr>
            <a:t>计算两种产品各自盈亏平衡销量；</a:t>
          </a:r>
        </a:p>
        <a:p>
          <a:r>
            <a:rPr lang="en-US" altLang="zh-CN" sz="1100">
              <a:effectLst/>
              <a:latin typeface="+mn-lt"/>
              <a:ea typeface="+mn-ea"/>
              <a:cs typeface="+mn-cs"/>
            </a:rPr>
            <a:t>3.</a:t>
          </a:r>
          <a:r>
            <a:rPr lang="zh-CN" altLang="zh-CN" sz="1100">
              <a:effectLst/>
              <a:latin typeface="+mn-lt"/>
              <a:ea typeface="+mn-ea"/>
              <a:cs typeface="+mn-cs"/>
            </a:rPr>
            <a:t>计算出使产品</a:t>
          </a:r>
          <a:r>
            <a:rPr lang="en-US" altLang="zh-CN" sz="1100">
              <a:effectLst/>
              <a:latin typeface="+mn-lt"/>
              <a:ea typeface="+mn-ea"/>
              <a:cs typeface="+mn-cs"/>
            </a:rPr>
            <a:t>B</a:t>
          </a:r>
          <a:r>
            <a:rPr lang="zh-CN" altLang="zh-CN" sz="1100">
              <a:effectLst/>
              <a:latin typeface="+mn-lt"/>
              <a:ea typeface="+mn-ea"/>
              <a:cs typeface="+mn-cs"/>
            </a:rPr>
            <a:t>利润等于</a:t>
          </a:r>
          <a:r>
            <a:rPr lang="en-US" altLang="zh-CN" sz="1100">
              <a:effectLst/>
              <a:latin typeface="+mn-lt"/>
              <a:ea typeface="+mn-ea"/>
              <a:cs typeface="+mn-cs"/>
            </a:rPr>
            <a:t>0</a:t>
          </a:r>
          <a:r>
            <a:rPr lang="zh-CN" altLang="zh-CN" sz="1100">
              <a:effectLst/>
              <a:latin typeface="+mn-lt"/>
              <a:ea typeface="+mn-ea"/>
              <a:cs typeface="+mn-cs"/>
            </a:rPr>
            <a:t>时的总销量及产品</a:t>
          </a:r>
          <a:r>
            <a:rPr lang="en-US" altLang="zh-CN" sz="1100">
              <a:effectLst/>
              <a:latin typeface="+mn-lt"/>
              <a:ea typeface="+mn-ea"/>
              <a:cs typeface="+mn-cs"/>
            </a:rPr>
            <a:t>A</a:t>
          </a:r>
          <a:r>
            <a:rPr lang="zh-CN" altLang="zh-CN" sz="1100">
              <a:effectLst/>
              <a:latin typeface="+mn-lt"/>
              <a:ea typeface="+mn-ea"/>
              <a:cs typeface="+mn-cs"/>
            </a:rPr>
            <a:t>的利润；</a:t>
          </a:r>
        </a:p>
        <a:p>
          <a:r>
            <a:rPr lang="en-US" altLang="zh-CN" sz="1100">
              <a:effectLst/>
              <a:latin typeface="+mn-lt"/>
              <a:ea typeface="+mn-ea"/>
              <a:cs typeface="+mn-cs"/>
            </a:rPr>
            <a:t>4.</a:t>
          </a:r>
          <a:r>
            <a:rPr lang="zh-CN" altLang="zh-CN" sz="1100">
              <a:effectLst/>
              <a:latin typeface="+mn-lt"/>
              <a:ea typeface="+mn-ea"/>
              <a:cs typeface="+mn-cs"/>
            </a:rPr>
            <a:t>显示决策文字“</a:t>
          </a:r>
          <a:r>
            <a:rPr lang="en-US" altLang="zh-CN" sz="1100">
              <a:effectLst/>
              <a:latin typeface="+mn-lt"/>
              <a:ea typeface="+mn-ea"/>
              <a:cs typeface="+mn-cs"/>
            </a:rPr>
            <a:t>A</a:t>
          </a:r>
          <a:r>
            <a:rPr lang="zh-CN" altLang="zh-CN" sz="1100">
              <a:effectLst/>
              <a:latin typeface="+mn-lt"/>
              <a:ea typeface="+mn-ea"/>
              <a:cs typeface="+mn-cs"/>
            </a:rPr>
            <a:t>产品利润高”，“</a:t>
          </a:r>
          <a:r>
            <a:rPr lang="en-US" altLang="zh-CN" sz="1100">
              <a:effectLst/>
              <a:latin typeface="+mn-lt"/>
              <a:ea typeface="+mn-ea"/>
              <a:cs typeface="+mn-cs"/>
            </a:rPr>
            <a:t>B</a:t>
          </a:r>
          <a:r>
            <a:rPr lang="zh-CN" altLang="zh-CN" sz="1100">
              <a:effectLst/>
              <a:latin typeface="+mn-lt"/>
              <a:ea typeface="+mn-ea"/>
              <a:cs typeface="+mn-cs"/>
            </a:rPr>
            <a:t>产品利润高”或“利润相同”。</a:t>
          </a: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cs typeface="Arial"/>
          </a:endParaRPr>
        </a:p>
        <a:p>
          <a:pPr algn="l" rtl="0">
            <a:defRPr sz="1000"/>
          </a:pPr>
          <a:endParaRPr lang="zh-CN" altLang="en-US" sz="1100" b="0" i="0" u="none" strike="noStrike" baseline="0">
            <a:solidFill>
              <a:srgbClr val="000000"/>
            </a:solidFill>
            <a:latin typeface="宋体"/>
            <a:ea typeface="宋体"/>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323850</xdr:colOff>
      <xdr:row>1</xdr:row>
      <xdr:rowOff>0</xdr:rowOff>
    </xdr:from>
    <xdr:to>
      <xdr:col>17</xdr:col>
      <xdr:colOff>28575</xdr:colOff>
      <xdr:row>16</xdr:row>
      <xdr:rowOff>104775</xdr:rowOff>
    </xdr:to>
    <xdr:sp macro="" textlink="">
      <xdr:nvSpPr>
        <xdr:cNvPr id="2" name="Text Box 2">
          <a:extLst>
            <a:ext uri="{FF2B5EF4-FFF2-40B4-BE49-F238E27FC236}">
              <a16:creationId xmlns:a16="http://schemas.microsoft.com/office/drawing/2014/main" id="{00000000-0008-0000-0500-000002000000}"/>
            </a:ext>
          </a:extLst>
        </xdr:cNvPr>
        <xdr:cNvSpPr txBox="1">
          <a:spLocks noChangeArrowheads="1"/>
        </xdr:cNvSpPr>
      </xdr:nvSpPr>
      <xdr:spPr bwMode="auto">
        <a:xfrm>
          <a:off x="5657850" y="171450"/>
          <a:ext cx="3971925" cy="267652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6</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宋体"/>
              <a:ea typeface="宋体"/>
              <a:cs typeface="Times New Roman"/>
            </a:rPr>
            <a:t>　</a:t>
          </a:r>
          <a:r>
            <a:rPr lang="zh-CN" altLang="zh-CN" sz="1100">
              <a:effectLst/>
              <a:latin typeface="+mn-lt"/>
              <a:ea typeface="+mn-ea"/>
              <a:cs typeface="+mn-cs"/>
            </a:rPr>
            <a:t>某投资者在</a:t>
          </a:r>
          <a:r>
            <a:rPr lang="en-US" altLang="zh-CN" sz="1100">
              <a:effectLst/>
              <a:latin typeface="+mn-lt"/>
              <a:ea typeface="+mn-ea"/>
              <a:cs typeface="+mn-cs"/>
            </a:rPr>
            <a:t>2002</a:t>
          </a:r>
          <a:r>
            <a:rPr lang="zh-CN" altLang="zh-CN" sz="1100">
              <a:effectLst/>
              <a:latin typeface="+mn-lt"/>
              <a:ea typeface="+mn-ea"/>
              <a:cs typeface="+mn-cs"/>
            </a:rPr>
            <a:t>年以</a:t>
          </a:r>
          <a:r>
            <a:rPr lang="en-US" altLang="zh-CN" sz="1100">
              <a:effectLst/>
              <a:latin typeface="+mn-lt"/>
              <a:ea typeface="+mn-ea"/>
              <a:cs typeface="+mn-cs"/>
            </a:rPr>
            <a:t>80</a:t>
          </a:r>
          <a:r>
            <a:rPr lang="zh-CN" altLang="zh-CN" sz="1100">
              <a:effectLst/>
              <a:latin typeface="+mn-lt"/>
              <a:ea typeface="+mn-ea"/>
              <a:cs typeface="+mn-cs"/>
            </a:rPr>
            <a:t>万的总价购买了一处房产，作为投资准备出租。在此后</a:t>
          </a:r>
          <a:r>
            <a:rPr lang="en-US" altLang="zh-CN" sz="1100">
              <a:effectLst/>
              <a:latin typeface="+mn-lt"/>
              <a:ea typeface="+mn-ea"/>
              <a:cs typeface="+mn-cs"/>
            </a:rPr>
            <a:t>3</a:t>
          </a:r>
          <a:r>
            <a:rPr lang="zh-CN" altLang="zh-CN" sz="1100">
              <a:effectLst/>
              <a:latin typeface="+mn-lt"/>
              <a:ea typeface="+mn-ea"/>
              <a:cs typeface="+mn-cs"/>
            </a:rPr>
            <a:t>年里该房产每年的租金收入是</a:t>
          </a:r>
          <a:r>
            <a:rPr lang="en-US" altLang="zh-CN" sz="1100">
              <a:effectLst/>
              <a:latin typeface="+mn-lt"/>
              <a:ea typeface="+mn-ea"/>
              <a:cs typeface="+mn-cs"/>
            </a:rPr>
            <a:t>2</a:t>
          </a:r>
          <a:r>
            <a:rPr lang="zh-CN" altLang="zh-CN" sz="1100">
              <a:effectLst/>
              <a:latin typeface="+mn-lt"/>
              <a:ea typeface="+mn-ea"/>
              <a:cs typeface="+mn-cs"/>
            </a:rPr>
            <a:t>万，</a:t>
          </a:r>
          <a:r>
            <a:rPr lang="en-US" altLang="zh-CN" sz="1100">
              <a:effectLst/>
              <a:latin typeface="+mn-lt"/>
              <a:ea typeface="+mn-ea"/>
              <a:cs typeface="+mn-cs"/>
            </a:rPr>
            <a:t>3</a:t>
          </a:r>
          <a:r>
            <a:rPr lang="zh-CN" altLang="zh-CN" sz="1100">
              <a:effectLst/>
              <a:latin typeface="+mn-lt"/>
              <a:ea typeface="+mn-ea"/>
              <a:cs typeface="+mn-cs"/>
            </a:rPr>
            <a:t>年后该房产的市价已升至</a:t>
          </a:r>
          <a:r>
            <a:rPr lang="en-US" altLang="zh-CN" sz="1100">
              <a:effectLst/>
              <a:latin typeface="+mn-lt"/>
              <a:ea typeface="+mn-ea"/>
              <a:cs typeface="+mn-cs"/>
            </a:rPr>
            <a:t>85</a:t>
          </a:r>
          <a:r>
            <a:rPr lang="zh-CN" altLang="zh-CN" sz="1100">
              <a:effectLst/>
              <a:latin typeface="+mn-lt"/>
              <a:ea typeface="+mn-ea"/>
              <a:cs typeface="+mn-cs"/>
            </a:rPr>
            <a:t>万，故将该房产售出。假定贴现率为</a:t>
          </a:r>
          <a:r>
            <a:rPr lang="en-US" altLang="zh-CN" sz="1100">
              <a:effectLst/>
              <a:latin typeface="+mn-lt"/>
              <a:ea typeface="+mn-ea"/>
              <a:cs typeface="+mn-cs"/>
            </a:rPr>
            <a:t>6%</a:t>
          </a:r>
          <a:r>
            <a:rPr lang="zh-CN" altLang="zh-CN" sz="1100">
              <a:effectLst/>
              <a:latin typeface="+mn-lt"/>
              <a:ea typeface="+mn-ea"/>
              <a:cs typeface="+mn-cs"/>
            </a:rPr>
            <a:t>。要求：</a:t>
          </a:r>
        </a:p>
        <a:p>
          <a:r>
            <a:rPr lang="en-US" altLang="zh-CN" sz="1100">
              <a:effectLst/>
              <a:latin typeface="+mn-lt"/>
              <a:ea typeface="+mn-ea"/>
              <a:cs typeface="+mn-cs"/>
            </a:rPr>
            <a:t>1.</a:t>
          </a:r>
          <a:r>
            <a:rPr lang="zh-CN" altLang="zh-CN" sz="1100">
              <a:effectLst/>
              <a:latin typeface="+mn-lt"/>
              <a:ea typeface="+mn-ea"/>
              <a:cs typeface="+mn-cs"/>
            </a:rPr>
            <a:t>建立模型，求出该房产的投资净现值；</a:t>
          </a:r>
        </a:p>
        <a:p>
          <a:r>
            <a:rPr lang="en-US" altLang="zh-CN" sz="1100">
              <a:effectLst/>
              <a:latin typeface="+mn-lt"/>
              <a:ea typeface="+mn-ea"/>
              <a:cs typeface="+mn-cs"/>
            </a:rPr>
            <a:t>2.</a:t>
          </a:r>
          <a:r>
            <a:rPr lang="zh-CN" altLang="zh-CN" sz="1100">
              <a:effectLst/>
              <a:latin typeface="+mn-lt"/>
              <a:ea typeface="+mn-ea"/>
              <a:cs typeface="+mn-cs"/>
            </a:rPr>
            <a:t>利用函数，给出该房产投资“有利”或“不利”的结；</a:t>
          </a:r>
        </a:p>
        <a:p>
          <a:r>
            <a:rPr lang="en-US" altLang="zh-CN" sz="1100">
              <a:effectLst/>
              <a:latin typeface="+mn-lt"/>
              <a:ea typeface="+mn-ea"/>
              <a:cs typeface="+mn-cs"/>
            </a:rPr>
            <a:t>3.</a:t>
          </a:r>
          <a:r>
            <a:rPr lang="zh-CN" altLang="zh-CN" sz="1100">
              <a:effectLst/>
              <a:latin typeface="+mn-lt"/>
              <a:ea typeface="+mn-ea"/>
              <a:cs typeface="+mn-cs"/>
            </a:rPr>
            <a:t>计算该房产投资的年回报率；</a:t>
          </a:r>
        </a:p>
        <a:p>
          <a:r>
            <a:rPr lang="en-US" altLang="zh-CN" sz="1100">
              <a:effectLst/>
              <a:latin typeface="+mn-lt"/>
              <a:ea typeface="+mn-ea"/>
              <a:cs typeface="+mn-cs"/>
            </a:rPr>
            <a:t>4.</a:t>
          </a:r>
          <a:r>
            <a:rPr lang="zh-CN" altLang="zh-CN" sz="1100">
              <a:effectLst/>
              <a:latin typeface="+mn-lt"/>
              <a:ea typeface="+mn-ea"/>
              <a:cs typeface="+mn-cs"/>
            </a:rPr>
            <a:t>利用函数，求出为使该投资的年回报率正好等于贴现率，每年所应获得的租金；</a:t>
          </a:r>
        </a:p>
        <a:p>
          <a:r>
            <a:rPr lang="en-US" altLang="zh-CN" sz="1100">
              <a:effectLst/>
              <a:latin typeface="+mn-lt"/>
              <a:ea typeface="+mn-ea"/>
              <a:cs typeface="+mn-cs"/>
            </a:rPr>
            <a:t>5.</a:t>
          </a:r>
          <a:r>
            <a:rPr lang="zh-CN" altLang="zh-CN" sz="1100">
              <a:effectLst/>
              <a:latin typeface="+mn-lt"/>
              <a:ea typeface="+mn-ea"/>
              <a:cs typeface="+mn-cs"/>
            </a:rPr>
            <a:t>利用内插附表法，再次求出为使该投资的回报率正好等于贴现率，每年所应获得的租金。</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0</xdr:row>
      <xdr:rowOff>38100</xdr:rowOff>
    </xdr:from>
    <xdr:to>
      <xdr:col>14</xdr:col>
      <xdr:colOff>133350</xdr:colOff>
      <xdr:row>10</xdr:row>
      <xdr:rowOff>142875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877050" y="38100"/>
          <a:ext cx="4248150" cy="1933575"/>
        </a:xfrm>
        <a:prstGeom prst="rect">
          <a:avLst/>
        </a:prstGeom>
        <a:solidFill>
          <a:schemeClr val="accent5">
            <a:lumMod val="40000"/>
            <a:lumOff val="60000"/>
          </a:schemeClr>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chemeClr val="dk1"/>
              </a:solidFill>
              <a:effectLst/>
              <a:latin typeface="+mn-lt"/>
              <a:ea typeface="+mn-ea"/>
              <a:cs typeface="+mn-cs"/>
            </a:rPr>
            <a:t>第</a:t>
          </a:r>
          <a:r>
            <a:rPr lang="en-US" altLang="zh-CN" sz="1100" b="1">
              <a:solidFill>
                <a:schemeClr val="dk1"/>
              </a:solidFill>
              <a:effectLst/>
              <a:latin typeface="+mn-lt"/>
              <a:ea typeface="+mn-ea"/>
              <a:cs typeface="+mn-cs"/>
            </a:rPr>
            <a:t>7</a:t>
          </a:r>
          <a:r>
            <a:rPr lang="zh-CN" altLang="en-US" sz="1100" b="1">
              <a:solidFill>
                <a:schemeClr val="dk1"/>
              </a:solidFill>
              <a:effectLst/>
              <a:latin typeface="+mn-lt"/>
              <a:ea typeface="+mn-ea"/>
              <a:cs typeface="+mn-cs"/>
            </a:rPr>
            <a:t>题</a:t>
          </a:r>
          <a:r>
            <a:rPr lang="zh-CN" altLang="en-US" sz="1100" b="1"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某公寓小区的经理获悉，任一给定月份内住房的出租数量在</a:t>
          </a:r>
          <a:r>
            <a:rPr lang="en-US" altLang="zh-CN" sz="1100">
              <a:solidFill>
                <a:schemeClr val="dk1"/>
              </a:solidFill>
              <a:effectLst/>
              <a:latin typeface="+mn-lt"/>
              <a:ea typeface="+mn-ea"/>
              <a:cs typeface="+mn-cs"/>
            </a:rPr>
            <a:t>30</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40</a:t>
          </a:r>
          <a:r>
            <a:rPr lang="zh-CN" altLang="zh-CN" sz="1100">
              <a:solidFill>
                <a:schemeClr val="dk1"/>
              </a:solidFill>
              <a:effectLst/>
              <a:latin typeface="+mn-lt"/>
              <a:ea typeface="+mn-ea"/>
              <a:cs typeface="+mn-cs"/>
            </a:rPr>
            <a:t>之间变动。每月租金是</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元。每月平均营业成本是</a:t>
          </a:r>
          <a:r>
            <a:rPr lang="en-US" altLang="zh-CN" sz="1100">
              <a:solidFill>
                <a:schemeClr val="dk1"/>
              </a:solidFill>
              <a:effectLst/>
              <a:latin typeface="+mn-lt"/>
              <a:ea typeface="+mn-ea"/>
              <a:cs typeface="+mn-cs"/>
            </a:rPr>
            <a:t>15000</a:t>
          </a:r>
          <a:r>
            <a:rPr lang="zh-CN" altLang="zh-CN" sz="1100">
              <a:solidFill>
                <a:schemeClr val="dk1"/>
              </a:solidFill>
              <a:effectLst/>
              <a:latin typeface="+mn-lt"/>
              <a:ea typeface="+mn-ea"/>
              <a:cs typeface="+mn-cs"/>
            </a:rPr>
            <a:t>元，但略有变动。假定营业成本是标准差为</a:t>
          </a:r>
          <a:r>
            <a:rPr lang="en-US" altLang="zh-CN" sz="1100">
              <a:solidFill>
                <a:schemeClr val="dk1"/>
              </a:solidFill>
              <a:effectLst/>
              <a:latin typeface="+mn-lt"/>
              <a:ea typeface="+mn-ea"/>
              <a:cs typeface="+mn-cs"/>
            </a:rPr>
            <a:t>300</a:t>
          </a:r>
          <a:r>
            <a:rPr lang="zh-CN" altLang="zh-CN" sz="1100">
              <a:solidFill>
                <a:schemeClr val="dk1"/>
              </a:solidFill>
              <a:effectLst/>
              <a:latin typeface="+mn-lt"/>
              <a:ea typeface="+mn-ea"/>
              <a:cs typeface="+mn-cs"/>
            </a:rPr>
            <a:t>元的正态变量。请在电子表格中建立风险分析模型，回答下列问题：</a:t>
          </a:r>
          <a:endParaRPr lang="zh-CN" altLang="zh-CN">
            <a:effectLst/>
          </a:endParaRPr>
        </a:p>
        <a:p>
          <a:r>
            <a:rPr lang="en-US" altLang="zh-CN" sz="1100">
              <a:solidFill>
                <a:schemeClr val="dk1"/>
              </a:solidFill>
              <a:effectLst/>
              <a:latin typeface="+mn-lt"/>
              <a:ea typeface="+mn-ea"/>
              <a:cs typeface="+mn-cs"/>
            </a:rPr>
            <a:t>1.</a:t>
          </a:r>
          <a:r>
            <a:rPr lang="en-US" altLang="zh-CN" sz="110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月利润为正值的概率是多少</a:t>
          </a:r>
          <a:r>
            <a:rPr lang="zh-CN" altLang="en-US" sz="1100">
              <a:solidFill>
                <a:schemeClr val="dk1"/>
              </a:solidFill>
              <a:effectLst/>
              <a:latin typeface="+mn-lt"/>
              <a:ea typeface="+mn-ea"/>
              <a:cs typeface="+mn-cs"/>
            </a:rPr>
            <a:t>？</a:t>
          </a:r>
          <a:endParaRPr lang="zh-CN" altLang="zh-CN">
            <a:effectLst/>
          </a:endParaRP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月利润超过</a:t>
          </a:r>
          <a:r>
            <a:rPr lang="en-US" altLang="zh-CN" sz="1100">
              <a:solidFill>
                <a:schemeClr val="dk1"/>
              </a:solidFill>
              <a:effectLst/>
              <a:latin typeface="+mn-lt"/>
              <a:ea typeface="+mn-ea"/>
              <a:cs typeface="+mn-cs"/>
            </a:rPr>
            <a:t>4000</a:t>
          </a:r>
          <a:r>
            <a:rPr lang="zh-CN" altLang="zh-CN" sz="1100">
              <a:solidFill>
                <a:schemeClr val="dk1"/>
              </a:solidFill>
              <a:effectLst/>
              <a:latin typeface="+mn-lt"/>
              <a:ea typeface="+mn-ea"/>
              <a:cs typeface="+mn-cs"/>
            </a:rPr>
            <a:t>的概率是多少？</a:t>
          </a:r>
          <a:endParaRPr lang="zh-CN" altLang="zh-CN">
            <a:effectLst/>
          </a:endParaRP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月利润在</a:t>
          </a:r>
          <a:r>
            <a:rPr lang="en-US" altLang="zh-CN" sz="1100">
              <a:solidFill>
                <a:schemeClr val="dk1"/>
              </a:solidFill>
              <a:effectLst/>
              <a:latin typeface="+mn-lt"/>
              <a:ea typeface="+mn-ea"/>
              <a:cs typeface="+mn-cs"/>
            </a:rPr>
            <a:t>1000</a:t>
          </a:r>
          <a:r>
            <a:rPr lang="zh-CN" altLang="zh-CN" sz="1100">
              <a:solidFill>
                <a:schemeClr val="dk1"/>
              </a:solidFill>
              <a:effectLst/>
              <a:latin typeface="+mn-lt"/>
              <a:ea typeface="+mn-ea"/>
              <a:cs typeface="+mn-cs"/>
            </a:rPr>
            <a:t>与</a:t>
          </a:r>
          <a:r>
            <a:rPr lang="en-US" altLang="zh-CN" sz="1100">
              <a:solidFill>
                <a:schemeClr val="dk1"/>
              </a:solidFill>
              <a:effectLst/>
              <a:latin typeface="+mn-lt"/>
              <a:ea typeface="+mn-ea"/>
              <a:cs typeface="+mn-cs"/>
            </a:rPr>
            <a:t>3000</a:t>
          </a:r>
          <a:r>
            <a:rPr lang="zh-CN" altLang="zh-CN" sz="1100">
              <a:solidFill>
                <a:schemeClr val="dk1"/>
              </a:solidFill>
              <a:effectLst/>
              <a:latin typeface="+mn-lt"/>
              <a:ea typeface="+mn-ea"/>
              <a:cs typeface="+mn-cs"/>
            </a:rPr>
            <a:t>之间的概率是多少？</a:t>
          </a:r>
          <a:endParaRPr lang="zh-CN" altLang="zh-CN">
            <a:effectLst/>
          </a:endParaRPr>
        </a:p>
        <a:p>
          <a:endParaRPr lang="zh-CN"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25945;&#23398;/&#35745;&#31639;&#26426;&#24212;&#29992;&#35838;&#20214;/&#35745;&#31639;&#26426;&#24212;&#29992;&#35838;&#20214;/&#27169;&#25311;&#35797;&#21367;&#21442;&#32771;&#31572;&#26696;/&#31532;3&#3145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25945;&#23398;/&#35745;&#31639;&#26426;&#24212;&#29992;&#35838;&#20214;/&#35745;&#31639;&#26426;&#24212;&#29992;&#35838;&#20214;/&#27169;&#25311;&#35797;&#21367;&#21442;&#32771;&#31572;&#26696;/&#27169;&#25311;&#35797;&#21367;11-&#21442;&#32771;&#31572;&#266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35838;&#31243;/&#36130;&#32463;&#31649;&#29702;&#35745;&#31639;&#26426;&#24212;&#29992;/200502/D&#20989;&#25968;&#32771;&#390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4037;&#20316;/&#25945;&#23398;/&#35745;&#31639;&#26426;&#24212;&#29992;&#35838;&#20214;/&#35745;&#31639;&#26426;&#24212;&#29992;&#35838;&#20214;/&#27169;&#25311;&#35797;&#21367;&#21442;&#32771;&#31572;&#26696;/Set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Rawdata/&#31532;3&#3145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35838;&#31243;/&#36130;&#32463;&#31649;&#29702;&#35745;&#31639;&#26426;&#24212;&#29992;/200502/D&#20989;&#25968;&#32771;&#3906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35838;&#31243;/&#35745;&#31639;&#26426;&#24212;&#29992;/&#32771;&#39064;/2003-1/2002&#31179;&#35745;&#31639;&#26426;&#32771;&#35797;(C)&#31572;&#266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wang/Quantitative%20method/Simulation/Simulation%20example%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lgl/yy2/&#32771;&#39064;/2002-01&#32771;&#39064;/Teaching/2001Fall/&#36741;&#20462;/&#35797;&#39064;&#31572;&#2669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F/Lesson/ComputerApplication/&#25945;&#23398;&#21442;&#32771;&#36164;&#26009;/&#22797;&#20064;&#36164;&#26009;/&#32508;&#21512;&#32451;&#20064;a_j&#21442;&#32771;&#35299;&#31572;/&#32508;&#21512;&#32451;&#20064;D&#21442;&#32771;&#35299;&#3157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2003_2004_2&#32771;&#35797;&#35797;&#39064;&#31532;2&#31295;/2003-2004&#31532;2&#23398;&#26399;&#36130;&#22823;&#35745;&#31639;&#26426;&#24212;&#29992;&#35797;&#39064;/2004-06&#36879;&#35270;&#34920;&#19982;D&#20989;&#25968;&#32771;&#3906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lgl/yy2/&#32771;&#39064;/2001-07&#32771;&#39064;/Exam1/Exam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35745;&#31639;&#26426;&#24212;&#29992;/01-02(1)/2001&#31179;&#35745;&#31639;&#26426;&#24212;&#29992;&#35838;&#31243;&#32771;&#35797;&#39064;A&#31572;&#26696;&#24102;&#35780;&#20998;&#32454;&#21017;.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35838;&#31243;/&#36130;&#32463;&#31649;&#29702;&#35745;&#31639;&#26426;&#24212;&#29992;/&#21382;&#24180;&#32771;&#35797;&#39064;&#30446;/200906/&#21407;E/lesson/&#35745;&#31639;&#26426;&#24212;&#29992;/&#21508;&#24180;&#32771;&#39064;/2008-2009-2/2008-2009-2&#35745;&#31639;&#26426;&#24212;&#29992;_&#31532;3&#39064;/&#21629;&#39064;&#20934;&#22791;/&#20363;4-08%20&#24037;&#21378;&#32435;&#31246;&#23395;&#33410;&#25351;&#25968;&#39044;&#27979;&#27169;&#2241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000/&#25945;&#26448;&#32534;&#20889;/&#32463;&#27982;&#31649;&#29702;&#20013;&#30340;&#35745;&#31639;&#26426;&#24212;&#29992;&#65288;&#31532;&#20108;&#29256;&#65289;&#20064;&#39064;&#38598;&#19982;&#27169;&#25311;&#35797;&#21367;/&#27169;&#25311;&#35797;&#21367;&#21442;&#32771;&#31572;&#26696;/&#31532;18&#22871;&#27169;&#25311;&#35797;&#21367;%20-%20&#21442;&#32771;&#31572;&#26696;.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DELL/Documents/tencent%20files/1749231248/filerecv/&#31532;18&#22871;&#27169;&#25311;&#35797;&#21367;.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ELL/Documents/tencent%20files/1749231248/filerecv/&#31532;18&#22871;&#27169;&#25311;&#35797;&#21367;(&#24050;&#33258;&#21160;&#36824;&#214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数分布"/>
      <sheetName val="第1题"/>
      <sheetName val="第1题解答"/>
      <sheetName val="第2题"/>
      <sheetName val="第2题解答"/>
      <sheetName val="第3题"/>
      <sheetName val="第3题解答"/>
      <sheetName val="第4题"/>
      <sheetName val="第4题解答"/>
      <sheetName val="第5题"/>
      <sheetName val="第5题解答"/>
      <sheetName val="第6题"/>
      <sheetName val="第6题解答"/>
      <sheetName val="第7题"/>
      <sheetName val="第7题解答"/>
      <sheetName val="第8题"/>
      <sheetName val="第8题解答"/>
      <sheetName val="第9题"/>
      <sheetName val="第9题解答"/>
    </sheetNames>
    <sheetDataSet>
      <sheetData sheetId="0"/>
      <sheetData sheetId="1"/>
      <sheetData sheetId="2"/>
      <sheetData sheetId="3"/>
      <sheetData sheetId="4">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2题答案"/>
      <sheetName val="第3题"/>
      <sheetName val="第3题答案"/>
      <sheetName val="第4题"/>
      <sheetName val="第4题答案"/>
      <sheetName val="第5题"/>
      <sheetName val="第6题"/>
      <sheetName val="第6题答案"/>
      <sheetName val="第7题"/>
      <sheetName val="第7题解答"/>
      <sheetName val="第8题"/>
      <sheetName val="第8题答案"/>
      <sheetName val="第9题"/>
      <sheetName val="第9题解答"/>
    </sheetNames>
    <sheetDataSet>
      <sheetData sheetId="0"/>
      <sheetData sheetId="1">
        <row r="1">
          <cell r="A1" t="str">
            <v>订购日期</v>
          </cell>
          <cell r="B1" t="str">
            <v>产品名称</v>
          </cell>
          <cell r="C1" t="str">
            <v>销售数量</v>
          </cell>
          <cell r="D1" t="str">
            <v>销售金额</v>
          </cell>
        </row>
        <row r="2">
          <cell r="A2">
            <v>35254</v>
          </cell>
          <cell r="B2" t="str">
            <v>糯米</v>
          </cell>
          <cell r="C2">
            <v>6</v>
          </cell>
          <cell r="D2">
            <v>100.8</v>
          </cell>
        </row>
        <row r="3">
          <cell r="A3">
            <v>35465</v>
          </cell>
          <cell r="B3" t="str">
            <v>糯米</v>
          </cell>
          <cell r="C3">
            <v>12</v>
          </cell>
          <cell r="D3">
            <v>201.6</v>
          </cell>
        </row>
        <row r="4">
          <cell r="A4">
            <v>35580</v>
          </cell>
          <cell r="B4" t="str">
            <v>糯米</v>
          </cell>
          <cell r="C4">
            <v>24</v>
          </cell>
          <cell r="D4">
            <v>504</v>
          </cell>
        </row>
        <row r="5">
          <cell r="A5">
            <v>35629</v>
          </cell>
          <cell r="B5" t="str">
            <v>糯米</v>
          </cell>
          <cell r="C5">
            <v>48</v>
          </cell>
          <cell r="D5">
            <v>1008</v>
          </cell>
        </row>
        <row r="6">
          <cell r="A6">
            <v>35646</v>
          </cell>
          <cell r="B6" t="str">
            <v>糯米</v>
          </cell>
          <cell r="C6">
            <v>40</v>
          </cell>
          <cell r="D6">
            <v>840</v>
          </cell>
        </row>
        <row r="7">
          <cell r="A7">
            <v>35660</v>
          </cell>
          <cell r="B7" t="str">
            <v>糯米</v>
          </cell>
          <cell r="C7">
            <v>40</v>
          </cell>
          <cell r="D7">
            <v>840</v>
          </cell>
        </row>
        <row r="8">
          <cell r="A8">
            <v>35670</v>
          </cell>
          <cell r="B8" t="str">
            <v>糯米</v>
          </cell>
          <cell r="C8">
            <v>15</v>
          </cell>
          <cell r="D8">
            <v>315</v>
          </cell>
        </row>
        <row r="9">
          <cell r="A9">
            <v>35674</v>
          </cell>
          <cell r="B9" t="str">
            <v>糯米</v>
          </cell>
          <cell r="C9">
            <v>20</v>
          </cell>
          <cell r="D9">
            <v>420</v>
          </cell>
        </row>
        <row r="10">
          <cell r="A10">
            <v>35767</v>
          </cell>
          <cell r="B10" t="str">
            <v>糯米</v>
          </cell>
          <cell r="C10">
            <v>6</v>
          </cell>
          <cell r="D10">
            <v>126</v>
          </cell>
        </row>
        <row r="11">
          <cell r="A11">
            <v>35772</v>
          </cell>
          <cell r="B11" t="str">
            <v>糯米</v>
          </cell>
          <cell r="C11">
            <v>4</v>
          </cell>
          <cell r="D11">
            <v>84</v>
          </cell>
        </row>
        <row r="12">
          <cell r="A12">
            <v>35811</v>
          </cell>
          <cell r="B12" t="str">
            <v>糯米</v>
          </cell>
          <cell r="C12">
            <v>52</v>
          </cell>
          <cell r="D12">
            <v>1092</v>
          </cell>
        </row>
        <row r="13">
          <cell r="A13">
            <v>35816</v>
          </cell>
          <cell r="B13" t="str">
            <v>糯米</v>
          </cell>
          <cell r="C13">
            <v>35</v>
          </cell>
          <cell r="D13">
            <v>735</v>
          </cell>
        </row>
        <row r="14">
          <cell r="A14">
            <v>35865</v>
          </cell>
          <cell r="B14" t="str">
            <v>糯米</v>
          </cell>
          <cell r="C14">
            <v>21</v>
          </cell>
          <cell r="D14">
            <v>441</v>
          </cell>
        </row>
        <row r="15">
          <cell r="A15">
            <v>35891</v>
          </cell>
          <cell r="B15" t="str">
            <v>糯米</v>
          </cell>
          <cell r="C15">
            <v>25</v>
          </cell>
          <cell r="D15">
            <v>525</v>
          </cell>
        </row>
        <row r="16">
          <cell r="A16">
            <v>35362</v>
          </cell>
          <cell r="B16" t="str">
            <v>燕麦</v>
          </cell>
          <cell r="C16">
            <v>40</v>
          </cell>
          <cell r="D16">
            <v>288</v>
          </cell>
        </row>
        <row r="17">
          <cell r="A17">
            <v>35376</v>
          </cell>
          <cell r="B17" t="str">
            <v>燕麦</v>
          </cell>
          <cell r="C17">
            <v>25</v>
          </cell>
          <cell r="D17">
            <v>180</v>
          </cell>
        </row>
        <row r="18">
          <cell r="A18">
            <v>35426</v>
          </cell>
          <cell r="B18" t="str">
            <v>燕麦</v>
          </cell>
          <cell r="C18">
            <v>40</v>
          </cell>
          <cell r="D18">
            <v>288</v>
          </cell>
        </row>
        <row r="19">
          <cell r="A19">
            <v>35432</v>
          </cell>
          <cell r="B19" t="str">
            <v>燕麦</v>
          </cell>
          <cell r="C19">
            <v>60</v>
          </cell>
          <cell r="D19">
            <v>432</v>
          </cell>
        </row>
        <row r="20">
          <cell r="A20">
            <v>35492</v>
          </cell>
          <cell r="B20" t="str">
            <v>燕麦</v>
          </cell>
          <cell r="C20">
            <v>21</v>
          </cell>
          <cell r="D20">
            <v>151.19999999999999</v>
          </cell>
        </row>
        <row r="21">
          <cell r="A21">
            <v>35500</v>
          </cell>
          <cell r="B21" t="str">
            <v>燕麦</v>
          </cell>
          <cell r="C21">
            <v>15</v>
          </cell>
          <cell r="D21">
            <v>108</v>
          </cell>
        </row>
        <row r="22">
          <cell r="A22">
            <v>35523</v>
          </cell>
          <cell r="B22" t="str">
            <v>燕麦</v>
          </cell>
          <cell r="C22">
            <v>10</v>
          </cell>
          <cell r="D22">
            <v>72</v>
          </cell>
        </row>
        <row r="23">
          <cell r="A23">
            <v>35571</v>
          </cell>
          <cell r="B23" t="str">
            <v>燕麦</v>
          </cell>
          <cell r="C23">
            <v>70</v>
          </cell>
          <cell r="D23">
            <v>630</v>
          </cell>
        </row>
        <row r="24">
          <cell r="A24">
            <v>35580</v>
          </cell>
          <cell r="B24" t="str">
            <v>燕麦</v>
          </cell>
          <cell r="C24">
            <v>20</v>
          </cell>
          <cell r="D24">
            <v>180</v>
          </cell>
        </row>
        <row r="25">
          <cell r="A25">
            <v>35647</v>
          </cell>
          <cell r="B25" t="str">
            <v>燕麦</v>
          </cell>
          <cell r="C25">
            <v>10</v>
          </cell>
          <cell r="D25">
            <v>90</v>
          </cell>
        </row>
        <row r="26">
          <cell r="A26">
            <v>35689</v>
          </cell>
          <cell r="B26" t="str">
            <v>燕麦</v>
          </cell>
          <cell r="C26">
            <v>32</v>
          </cell>
          <cell r="D26">
            <v>288</v>
          </cell>
        </row>
        <row r="27">
          <cell r="A27">
            <v>35691</v>
          </cell>
          <cell r="B27" t="str">
            <v>燕麦</v>
          </cell>
          <cell r="C27">
            <v>5</v>
          </cell>
          <cell r="D27">
            <v>45</v>
          </cell>
        </row>
        <row r="28">
          <cell r="A28">
            <v>35754</v>
          </cell>
          <cell r="B28" t="str">
            <v>燕麦</v>
          </cell>
          <cell r="C28">
            <v>44</v>
          </cell>
          <cell r="D28">
            <v>396</v>
          </cell>
        </row>
        <row r="29">
          <cell r="A29">
            <v>35797</v>
          </cell>
          <cell r="B29" t="str">
            <v>燕麦</v>
          </cell>
          <cell r="C29">
            <v>18</v>
          </cell>
          <cell r="D29">
            <v>162</v>
          </cell>
        </row>
        <row r="30">
          <cell r="A30">
            <v>35816</v>
          </cell>
          <cell r="B30" t="str">
            <v>燕麦</v>
          </cell>
          <cell r="C30">
            <v>70</v>
          </cell>
          <cell r="D30">
            <v>630</v>
          </cell>
        </row>
        <row r="31">
          <cell r="A31">
            <v>35830</v>
          </cell>
          <cell r="B31" t="str">
            <v>燕麦</v>
          </cell>
          <cell r="C31">
            <v>50</v>
          </cell>
          <cell r="D31">
            <v>450</v>
          </cell>
        </row>
        <row r="32">
          <cell r="A32">
            <v>35836</v>
          </cell>
          <cell r="B32" t="str">
            <v>燕麦</v>
          </cell>
          <cell r="C32">
            <v>30</v>
          </cell>
          <cell r="D32">
            <v>270</v>
          </cell>
        </row>
        <row r="33">
          <cell r="A33">
            <v>35863</v>
          </cell>
          <cell r="B33" t="str">
            <v>燕麦</v>
          </cell>
          <cell r="C33">
            <v>8</v>
          </cell>
          <cell r="D33">
            <v>72</v>
          </cell>
        </row>
        <row r="34">
          <cell r="A34">
            <v>35894</v>
          </cell>
          <cell r="B34" t="str">
            <v>燕麦</v>
          </cell>
          <cell r="C34">
            <v>10</v>
          </cell>
          <cell r="D34">
            <v>90</v>
          </cell>
        </row>
        <row r="35">
          <cell r="A35">
            <v>35921</v>
          </cell>
          <cell r="B35" t="str">
            <v>燕麦</v>
          </cell>
          <cell r="C35">
            <v>2</v>
          </cell>
          <cell r="D35">
            <v>18</v>
          </cell>
        </row>
        <row r="36">
          <cell r="A36">
            <v>35250</v>
          </cell>
          <cell r="B36" t="str">
            <v>糙米</v>
          </cell>
          <cell r="C36">
            <v>10</v>
          </cell>
          <cell r="D36">
            <v>98</v>
          </cell>
        </row>
        <row r="37">
          <cell r="A37">
            <v>35327</v>
          </cell>
          <cell r="B37" t="str">
            <v>糙米</v>
          </cell>
          <cell r="C37">
            <v>2</v>
          </cell>
          <cell r="D37">
            <v>22.4</v>
          </cell>
        </row>
        <row r="38">
          <cell r="A38">
            <v>35328</v>
          </cell>
          <cell r="B38" t="str">
            <v>糙米</v>
          </cell>
          <cell r="C38">
            <v>6</v>
          </cell>
          <cell r="D38">
            <v>67.2</v>
          </cell>
        </row>
        <row r="39">
          <cell r="A39">
            <v>35355</v>
          </cell>
          <cell r="B39" t="str">
            <v>糙米</v>
          </cell>
          <cell r="C39">
            <v>10</v>
          </cell>
          <cell r="D39">
            <v>112</v>
          </cell>
        </row>
        <row r="40">
          <cell r="A40">
            <v>35373</v>
          </cell>
          <cell r="B40" t="str">
            <v>糙米</v>
          </cell>
          <cell r="C40">
            <v>9</v>
          </cell>
          <cell r="D40">
            <v>100.8</v>
          </cell>
        </row>
        <row r="41">
          <cell r="A41">
            <v>35433</v>
          </cell>
          <cell r="B41" t="str">
            <v>糙米</v>
          </cell>
          <cell r="C41">
            <v>40</v>
          </cell>
          <cell r="D41">
            <v>448</v>
          </cell>
        </row>
        <row r="42">
          <cell r="A42">
            <v>35493</v>
          </cell>
          <cell r="B42" t="str">
            <v>糙米</v>
          </cell>
          <cell r="C42">
            <v>50</v>
          </cell>
          <cell r="D42">
            <v>560</v>
          </cell>
        </row>
        <row r="43">
          <cell r="A43">
            <v>35521</v>
          </cell>
          <cell r="B43" t="str">
            <v>糙米</v>
          </cell>
          <cell r="C43">
            <v>20</v>
          </cell>
          <cell r="D43">
            <v>224</v>
          </cell>
        </row>
        <row r="44">
          <cell r="A44">
            <v>35527</v>
          </cell>
          <cell r="B44" t="str">
            <v>糙米</v>
          </cell>
          <cell r="C44">
            <v>30</v>
          </cell>
          <cell r="D44">
            <v>420</v>
          </cell>
        </row>
        <row r="45">
          <cell r="A45">
            <v>35544</v>
          </cell>
          <cell r="B45" t="str">
            <v>糙米</v>
          </cell>
          <cell r="C45">
            <v>20</v>
          </cell>
          <cell r="D45">
            <v>280</v>
          </cell>
        </row>
        <row r="46">
          <cell r="A46">
            <v>35598</v>
          </cell>
          <cell r="B46" t="str">
            <v>糙米</v>
          </cell>
          <cell r="C46">
            <v>28</v>
          </cell>
          <cell r="D46">
            <v>392</v>
          </cell>
        </row>
        <row r="47">
          <cell r="A47">
            <v>35614</v>
          </cell>
          <cell r="B47" t="str">
            <v>糙米</v>
          </cell>
          <cell r="C47">
            <v>100</v>
          </cell>
          <cell r="D47">
            <v>1400</v>
          </cell>
        </row>
        <row r="48">
          <cell r="A48">
            <v>35650</v>
          </cell>
          <cell r="B48" t="str">
            <v>糙米</v>
          </cell>
          <cell r="C48">
            <v>5</v>
          </cell>
          <cell r="D48">
            <v>70</v>
          </cell>
        </row>
        <row r="49">
          <cell r="A49">
            <v>35674</v>
          </cell>
          <cell r="B49" t="str">
            <v>糙米</v>
          </cell>
          <cell r="C49">
            <v>20</v>
          </cell>
          <cell r="D49">
            <v>280</v>
          </cell>
        </row>
        <row r="50">
          <cell r="A50">
            <v>35683</v>
          </cell>
          <cell r="B50" t="str">
            <v>糙米</v>
          </cell>
          <cell r="C50">
            <v>30</v>
          </cell>
          <cell r="D50">
            <v>420</v>
          </cell>
        </row>
        <row r="51">
          <cell r="A51">
            <v>35691</v>
          </cell>
          <cell r="B51" t="str">
            <v>糙米</v>
          </cell>
          <cell r="C51">
            <v>6</v>
          </cell>
          <cell r="D51">
            <v>84</v>
          </cell>
        </row>
        <row r="52">
          <cell r="A52">
            <v>35697</v>
          </cell>
          <cell r="B52" t="str">
            <v>糙米</v>
          </cell>
          <cell r="C52">
            <v>40</v>
          </cell>
          <cell r="D52">
            <v>560</v>
          </cell>
        </row>
        <row r="53">
          <cell r="A53">
            <v>35753</v>
          </cell>
          <cell r="B53" t="str">
            <v>糙米</v>
          </cell>
          <cell r="C53">
            <v>28</v>
          </cell>
          <cell r="D53">
            <v>392</v>
          </cell>
        </row>
        <row r="54">
          <cell r="A54">
            <v>35769</v>
          </cell>
          <cell r="B54" t="str">
            <v>糙米</v>
          </cell>
          <cell r="C54">
            <v>2</v>
          </cell>
          <cell r="D54">
            <v>28</v>
          </cell>
        </row>
        <row r="55">
          <cell r="A55">
            <v>35779</v>
          </cell>
          <cell r="B55" t="str">
            <v>糙米</v>
          </cell>
          <cell r="C55">
            <v>12</v>
          </cell>
          <cell r="D55">
            <v>168</v>
          </cell>
        </row>
        <row r="56">
          <cell r="A56">
            <v>35779</v>
          </cell>
          <cell r="B56" t="str">
            <v>糙米</v>
          </cell>
          <cell r="C56">
            <v>20</v>
          </cell>
          <cell r="D56">
            <v>280</v>
          </cell>
        </row>
        <row r="57">
          <cell r="A57">
            <v>35816</v>
          </cell>
          <cell r="B57" t="str">
            <v>糙米</v>
          </cell>
          <cell r="C57">
            <v>42</v>
          </cell>
          <cell r="D57">
            <v>588</v>
          </cell>
        </row>
        <row r="58">
          <cell r="A58">
            <v>35823</v>
          </cell>
          <cell r="B58" t="str">
            <v>糙米</v>
          </cell>
          <cell r="C58">
            <v>20</v>
          </cell>
          <cell r="D58">
            <v>280</v>
          </cell>
        </row>
        <row r="59">
          <cell r="A59">
            <v>35837</v>
          </cell>
          <cell r="B59" t="str">
            <v>糙米</v>
          </cell>
          <cell r="C59">
            <v>25</v>
          </cell>
          <cell r="D59">
            <v>350</v>
          </cell>
        </row>
        <row r="60">
          <cell r="A60">
            <v>35857</v>
          </cell>
          <cell r="B60" t="str">
            <v>糙米</v>
          </cell>
          <cell r="C60">
            <v>10</v>
          </cell>
          <cell r="D60">
            <v>140</v>
          </cell>
        </row>
        <row r="61">
          <cell r="A61">
            <v>35887</v>
          </cell>
          <cell r="B61" t="str">
            <v>糙米</v>
          </cell>
          <cell r="C61">
            <v>40</v>
          </cell>
          <cell r="D61">
            <v>560</v>
          </cell>
        </row>
        <row r="62">
          <cell r="A62">
            <v>35891</v>
          </cell>
          <cell r="B62" t="str">
            <v>糙米</v>
          </cell>
          <cell r="C62">
            <v>24</v>
          </cell>
          <cell r="D62">
            <v>336</v>
          </cell>
        </row>
        <row r="63">
          <cell r="A63">
            <v>35893</v>
          </cell>
          <cell r="B63" t="str">
            <v>糙米</v>
          </cell>
          <cell r="C63">
            <v>14</v>
          </cell>
          <cell r="D63">
            <v>196</v>
          </cell>
        </row>
        <row r="64">
          <cell r="A64">
            <v>35894</v>
          </cell>
          <cell r="B64" t="str">
            <v>糙米</v>
          </cell>
          <cell r="C64">
            <v>4</v>
          </cell>
          <cell r="D64">
            <v>56</v>
          </cell>
        </row>
        <row r="65">
          <cell r="A65">
            <v>35905</v>
          </cell>
          <cell r="B65" t="str">
            <v>糙米</v>
          </cell>
          <cell r="C65">
            <v>30</v>
          </cell>
          <cell r="D65">
            <v>420</v>
          </cell>
        </row>
        <row r="66">
          <cell r="A66">
            <v>35342</v>
          </cell>
          <cell r="B66" t="str">
            <v>三合一麦片</v>
          </cell>
          <cell r="C66">
            <v>20</v>
          </cell>
          <cell r="D66">
            <v>112</v>
          </cell>
        </row>
        <row r="67">
          <cell r="A67">
            <v>35359</v>
          </cell>
          <cell r="B67" t="str">
            <v>三合一麦片</v>
          </cell>
          <cell r="C67">
            <v>8</v>
          </cell>
          <cell r="D67">
            <v>44.8</v>
          </cell>
        </row>
        <row r="68">
          <cell r="A68">
            <v>35418</v>
          </cell>
          <cell r="B68" t="str">
            <v>三合一麦片</v>
          </cell>
          <cell r="C68">
            <v>20</v>
          </cell>
          <cell r="D68">
            <v>112</v>
          </cell>
        </row>
        <row r="69">
          <cell r="A69">
            <v>35475</v>
          </cell>
          <cell r="B69" t="str">
            <v>三合一麦片</v>
          </cell>
          <cell r="C69">
            <v>15</v>
          </cell>
          <cell r="D69">
            <v>84</v>
          </cell>
        </row>
        <row r="70">
          <cell r="A70">
            <v>35479</v>
          </cell>
          <cell r="B70" t="str">
            <v>三合一麦片</v>
          </cell>
          <cell r="C70">
            <v>20</v>
          </cell>
          <cell r="D70">
            <v>112</v>
          </cell>
        </row>
        <row r="71">
          <cell r="A71">
            <v>35544</v>
          </cell>
          <cell r="B71" t="str">
            <v>三合一麦片</v>
          </cell>
          <cell r="C71">
            <v>6</v>
          </cell>
          <cell r="D71">
            <v>42</v>
          </cell>
        </row>
        <row r="72">
          <cell r="A72">
            <v>35585</v>
          </cell>
          <cell r="B72" t="str">
            <v>三合一麦片</v>
          </cell>
          <cell r="C72">
            <v>30</v>
          </cell>
          <cell r="D72">
            <v>210</v>
          </cell>
        </row>
        <row r="73">
          <cell r="A73">
            <v>35591</v>
          </cell>
          <cell r="B73" t="str">
            <v>三合一麦片</v>
          </cell>
          <cell r="C73">
            <v>70</v>
          </cell>
          <cell r="D73">
            <v>490</v>
          </cell>
        </row>
        <row r="74">
          <cell r="A74">
            <v>35613</v>
          </cell>
          <cell r="B74" t="str">
            <v>三合一麦片</v>
          </cell>
          <cell r="C74">
            <v>4</v>
          </cell>
          <cell r="D74">
            <v>28</v>
          </cell>
        </row>
        <row r="75">
          <cell r="A75">
            <v>35620</v>
          </cell>
          <cell r="B75" t="str">
            <v>三合一麦片</v>
          </cell>
          <cell r="C75">
            <v>24</v>
          </cell>
          <cell r="D75">
            <v>168</v>
          </cell>
        </row>
        <row r="76">
          <cell r="A76">
            <v>35647</v>
          </cell>
          <cell r="B76" t="str">
            <v>三合一麦片</v>
          </cell>
          <cell r="C76">
            <v>5</v>
          </cell>
          <cell r="D76">
            <v>35</v>
          </cell>
        </row>
        <row r="77">
          <cell r="A77">
            <v>35699</v>
          </cell>
          <cell r="B77" t="str">
            <v>三合一麦片</v>
          </cell>
          <cell r="C77">
            <v>9</v>
          </cell>
          <cell r="D77">
            <v>63</v>
          </cell>
        </row>
        <row r="78">
          <cell r="A78">
            <v>35734</v>
          </cell>
          <cell r="B78" t="str">
            <v>三合一麦片</v>
          </cell>
          <cell r="C78">
            <v>4</v>
          </cell>
          <cell r="D78">
            <v>28</v>
          </cell>
        </row>
        <row r="79">
          <cell r="A79">
            <v>35741</v>
          </cell>
          <cell r="B79" t="str">
            <v>三合一麦片</v>
          </cell>
          <cell r="C79">
            <v>25</v>
          </cell>
          <cell r="D79">
            <v>175</v>
          </cell>
        </row>
        <row r="80">
          <cell r="A80">
            <v>35746</v>
          </cell>
          <cell r="B80" t="str">
            <v>三合一麦片</v>
          </cell>
          <cell r="C80">
            <v>18</v>
          </cell>
          <cell r="D80">
            <v>126</v>
          </cell>
        </row>
        <row r="81">
          <cell r="A81">
            <v>35762</v>
          </cell>
          <cell r="B81" t="str">
            <v>三合一麦片</v>
          </cell>
          <cell r="C81">
            <v>60</v>
          </cell>
          <cell r="D81">
            <v>420</v>
          </cell>
        </row>
        <row r="82">
          <cell r="A82">
            <v>35772</v>
          </cell>
          <cell r="B82" t="str">
            <v>三合一麦片</v>
          </cell>
          <cell r="C82">
            <v>15</v>
          </cell>
          <cell r="D82">
            <v>105</v>
          </cell>
        </row>
        <row r="83">
          <cell r="A83">
            <v>35788</v>
          </cell>
          <cell r="B83" t="str">
            <v>三合一麦片</v>
          </cell>
          <cell r="C83">
            <v>8</v>
          </cell>
          <cell r="D83">
            <v>56</v>
          </cell>
        </row>
        <row r="84">
          <cell r="A84">
            <v>35796</v>
          </cell>
          <cell r="B84" t="str">
            <v>三合一麦片</v>
          </cell>
          <cell r="C84">
            <v>20</v>
          </cell>
          <cell r="D84">
            <v>140</v>
          </cell>
        </row>
        <row r="85">
          <cell r="A85">
            <v>35825</v>
          </cell>
          <cell r="B85" t="str">
            <v>三合一麦片</v>
          </cell>
          <cell r="C85">
            <v>8</v>
          </cell>
          <cell r="D85">
            <v>56</v>
          </cell>
        </row>
        <row r="86">
          <cell r="A86">
            <v>35852</v>
          </cell>
          <cell r="B86" t="str">
            <v>三合一麦片</v>
          </cell>
          <cell r="C86">
            <v>14</v>
          </cell>
          <cell r="D86">
            <v>98</v>
          </cell>
        </row>
        <row r="87">
          <cell r="A87">
            <v>35858</v>
          </cell>
          <cell r="B87" t="str">
            <v>三合一麦片</v>
          </cell>
          <cell r="C87">
            <v>12</v>
          </cell>
          <cell r="D87">
            <v>84</v>
          </cell>
        </row>
        <row r="88">
          <cell r="A88">
            <v>35859</v>
          </cell>
          <cell r="B88" t="str">
            <v>三合一麦片</v>
          </cell>
          <cell r="C88">
            <v>5</v>
          </cell>
          <cell r="D88">
            <v>35</v>
          </cell>
        </row>
        <row r="89">
          <cell r="A89">
            <v>35873</v>
          </cell>
          <cell r="B89" t="str">
            <v>三合一麦片</v>
          </cell>
          <cell r="C89">
            <v>6</v>
          </cell>
          <cell r="D89">
            <v>42</v>
          </cell>
        </row>
        <row r="90">
          <cell r="A90">
            <v>35878</v>
          </cell>
          <cell r="B90" t="str">
            <v>三合一麦片</v>
          </cell>
          <cell r="C90">
            <v>40</v>
          </cell>
          <cell r="D90">
            <v>280</v>
          </cell>
        </row>
        <row r="91">
          <cell r="A91">
            <v>35888</v>
          </cell>
          <cell r="B91" t="str">
            <v>三合一麦片</v>
          </cell>
          <cell r="C91">
            <v>20</v>
          </cell>
          <cell r="D91">
            <v>140</v>
          </cell>
        </row>
        <row r="92">
          <cell r="A92">
            <v>35891</v>
          </cell>
          <cell r="B92" t="str">
            <v>三合一麦片</v>
          </cell>
          <cell r="C92">
            <v>10</v>
          </cell>
          <cell r="D92">
            <v>70</v>
          </cell>
        </row>
        <row r="93">
          <cell r="A93">
            <v>35906</v>
          </cell>
          <cell r="B93" t="str">
            <v>三合一麦片</v>
          </cell>
          <cell r="C93">
            <v>2</v>
          </cell>
          <cell r="D93">
            <v>14</v>
          </cell>
        </row>
        <row r="94">
          <cell r="A94">
            <v>35921</v>
          </cell>
          <cell r="B94" t="str">
            <v>三合一麦片</v>
          </cell>
          <cell r="C94">
            <v>2</v>
          </cell>
          <cell r="D94">
            <v>14</v>
          </cell>
        </row>
        <row r="95">
          <cell r="A95">
            <v>35268</v>
          </cell>
          <cell r="B95" t="str">
            <v>白米</v>
          </cell>
          <cell r="C95">
            <v>2</v>
          </cell>
          <cell r="D95">
            <v>60.8</v>
          </cell>
        </row>
        <row r="96">
          <cell r="A96">
            <v>35310</v>
          </cell>
          <cell r="B96" t="str">
            <v>白米</v>
          </cell>
          <cell r="C96">
            <v>4</v>
          </cell>
          <cell r="D96">
            <v>121.6</v>
          </cell>
        </row>
        <row r="97">
          <cell r="A97">
            <v>35317</v>
          </cell>
          <cell r="B97" t="str">
            <v>白米</v>
          </cell>
          <cell r="C97">
            <v>20</v>
          </cell>
          <cell r="D97">
            <v>608</v>
          </cell>
        </row>
        <row r="98">
          <cell r="A98">
            <v>35353</v>
          </cell>
          <cell r="B98" t="str">
            <v>白米</v>
          </cell>
          <cell r="C98">
            <v>12</v>
          </cell>
          <cell r="D98">
            <v>364.8</v>
          </cell>
        </row>
        <row r="99">
          <cell r="A99">
            <v>35374</v>
          </cell>
          <cell r="B99" t="str">
            <v>白米</v>
          </cell>
          <cell r="C99">
            <v>20</v>
          </cell>
          <cell r="D99">
            <v>608</v>
          </cell>
        </row>
        <row r="100">
          <cell r="A100">
            <v>35401</v>
          </cell>
          <cell r="B100" t="str">
            <v>白米</v>
          </cell>
          <cell r="C100">
            <v>18</v>
          </cell>
          <cell r="D100">
            <v>547.20000000000005</v>
          </cell>
        </row>
        <row r="101">
          <cell r="A101">
            <v>35415</v>
          </cell>
          <cell r="B101" t="str">
            <v>白米</v>
          </cell>
          <cell r="C101">
            <v>20</v>
          </cell>
          <cell r="D101">
            <v>608</v>
          </cell>
        </row>
        <row r="102">
          <cell r="A102">
            <v>35431</v>
          </cell>
          <cell r="B102" t="str">
            <v>白米</v>
          </cell>
          <cell r="C102">
            <v>70</v>
          </cell>
          <cell r="D102">
            <v>2128</v>
          </cell>
        </row>
        <row r="103">
          <cell r="A103">
            <v>35457</v>
          </cell>
          <cell r="B103" t="str">
            <v>白米</v>
          </cell>
          <cell r="C103">
            <v>5</v>
          </cell>
          <cell r="D103">
            <v>152</v>
          </cell>
        </row>
        <row r="104">
          <cell r="A104">
            <v>35460</v>
          </cell>
          <cell r="B104" t="str">
            <v>白米</v>
          </cell>
          <cell r="C104">
            <v>30</v>
          </cell>
          <cell r="D104">
            <v>912</v>
          </cell>
        </row>
        <row r="105">
          <cell r="A105">
            <v>35464</v>
          </cell>
          <cell r="B105" t="str">
            <v>白米</v>
          </cell>
          <cell r="C105">
            <v>28</v>
          </cell>
          <cell r="D105">
            <v>851.2</v>
          </cell>
        </row>
        <row r="106">
          <cell r="A106">
            <v>35466</v>
          </cell>
          <cell r="B106" t="str">
            <v>白米</v>
          </cell>
          <cell r="C106">
            <v>40</v>
          </cell>
          <cell r="D106">
            <v>1216</v>
          </cell>
        </row>
        <row r="107">
          <cell r="A107">
            <v>35487</v>
          </cell>
          <cell r="B107" t="str">
            <v>白米</v>
          </cell>
          <cell r="C107">
            <v>15</v>
          </cell>
          <cell r="D107">
            <v>456</v>
          </cell>
        </row>
        <row r="108">
          <cell r="A108">
            <v>35493</v>
          </cell>
          <cell r="B108" t="str">
            <v>白米</v>
          </cell>
          <cell r="C108">
            <v>30</v>
          </cell>
          <cell r="D108">
            <v>912</v>
          </cell>
        </row>
        <row r="109">
          <cell r="A109">
            <v>35500</v>
          </cell>
          <cell r="B109" t="str">
            <v>白米</v>
          </cell>
          <cell r="C109">
            <v>20</v>
          </cell>
          <cell r="D109">
            <v>608</v>
          </cell>
        </row>
        <row r="110">
          <cell r="A110">
            <v>35522</v>
          </cell>
          <cell r="B110" t="str">
            <v>白米</v>
          </cell>
          <cell r="C110">
            <v>30</v>
          </cell>
          <cell r="D110">
            <v>912</v>
          </cell>
        </row>
        <row r="111">
          <cell r="A111">
            <v>35524</v>
          </cell>
          <cell r="B111" t="str">
            <v>白米</v>
          </cell>
          <cell r="C111">
            <v>14</v>
          </cell>
          <cell r="D111">
            <v>425.6</v>
          </cell>
        </row>
        <row r="112">
          <cell r="A112">
            <v>35542</v>
          </cell>
          <cell r="B112" t="str">
            <v>白米</v>
          </cell>
          <cell r="C112">
            <v>70</v>
          </cell>
          <cell r="D112">
            <v>2660</v>
          </cell>
        </row>
        <row r="113">
          <cell r="A113">
            <v>35548</v>
          </cell>
          <cell r="B113" t="str">
            <v>白米</v>
          </cell>
          <cell r="C113">
            <v>40</v>
          </cell>
          <cell r="D113">
            <v>1520</v>
          </cell>
        </row>
        <row r="114">
          <cell r="A114">
            <v>35555</v>
          </cell>
          <cell r="B114" t="str">
            <v>白米</v>
          </cell>
          <cell r="C114">
            <v>30</v>
          </cell>
          <cell r="D114">
            <v>1140</v>
          </cell>
        </row>
        <row r="115">
          <cell r="A115">
            <v>35583</v>
          </cell>
          <cell r="B115" t="str">
            <v>白米</v>
          </cell>
          <cell r="C115">
            <v>40</v>
          </cell>
          <cell r="D115">
            <v>1520</v>
          </cell>
        </row>
        <row r="116">
          <cell r="A116">
            <v>35598</v>
          </cell>
          <cell r="B116" t="str">
            <v>白米</v>
          </cell>
          <cell r="C116">
            <v>60</v>
          </cell>
          <cell r="D116">
            <v>2280</v>
          </cell>
        </row>
        <row r="117">
          <cell r="A117">
            <v>35622</v>
          </cell>
          <cell r="B117" t="str">
            <v>白米</v>
          </cell>
          <cell r="C117">
            <v>5</v>
          </cell>
          <cell r="D117">
            <v>190</v>
          </cell>
        </row>
        <row r="118">
          <cell r="A118">
            <v>35634</v>
          </cell>
          <cell r="B118" t="str">
            <v>白米</v>
          </cell>
          <cell r="C118">
            <v>28</v>
          </cell>
          <cell r="D118">
            <v>1064</v>
          </cell>
        </row>
        <row r="119">
          <cell r="A119">
            <v>35642</v>
          </cell>
          <cell r="B119" t="str">
            <v>白米</v>
          </cell>
          <cell r="C119">
            <v>14</v>
          </cell>
          <cell r="D119">
            <v>532</v>
          </cell>
        </row>
        <row r="120">
          <cell r="A120">
            <v>35643</v>
          </cell>
          <cell r="B120" t="str">
            <v>白米</v>
          </cell>
          <cell r="C120">
            <v>20</v>
          </cell>
          <cell r="D120">
            <v>760</v>
          </cell>
        </row>
        <row r="121">
          <cell r="A121">
            <v>35661</v>
          </cell>
          <cell r="B121" t="str">
            <v>白米</v>
          </cell>
          <cell r="C121">
            <v>60</v>
          </cell>
          <cell r="D121">
            <v>2280</v>
          </cell>
        </row>
        <row r="122">
          <cell r="A122">
            <v>35677</v>
          </cell>
          <cell r="B122" t="str">
            <v>白米</v>
          </cell>
          <cell r="C122">
            <v>45</v>
          </cell>
          <cell r="D122">
            <v>1710</v>
          </cell>
        </row>
        <row r="123">
          <cell r="A123">
            <v>35683</v>
          </cell>
          <cell r="B123" t="str">
            <v>白米</v>
          </cell>
          <cell r="C123">
            <v>12</v>
          </cell>
          <cell r="D123">
            <v>456</v>
          </cell>
        </row>
        <row r="124">
          <cell r="A124">
            <v>35705</v>
          </cell>
          <cell r="B124" t="str">
            <v>白米</v>
          </cell>
          <cell r="C124">
            <v>20</v>
          </cell>
          <cell r="D124">
            <v>760</v>
          </cell>
        </row>
        <row r="125">
          <cell r="A125">
            <v>35724</v>
          </cell>
          <cell r="B125" t="str">
            <v>白米</v>
          </cell>
          <cell r="C125">
            <v>30</v>
          </cell>
          <cell r="D125">
            <v>1140</v>
          </cell>
        </row>
        <row r="126">
          <cell r="A126">
            <v>35725</v>
          </cell>
          <cell r="B126" t="str">
            <v>白米</v>
          </cell>
          <cell r="C126">
            <v>18</v>
          </cell>
          <cell r="D126">
            <v>684</v>
          </cell>
        </row>
        <row r="127">
          <cell r="A127">
            <v>35737</v>
          </cell>
          <cell r="B127" t="str">
            <v>白米</v>
          </cell>
          <cell r="C127">
            <v>10</v>
          </cell>
          <cell r="D127">
            <v>380</v>
          </cell>
        </row>
        <row r="128">
          <cell r="A128">
            <v>35747</v>
          </cell>
          <cell r="B128" t="str">
            <v>白米</v>
          </cell>
          <cell r="C128">
            <v>14</v>
          </cell>
          <cell r="D128">
            <v>532</v>
          </cell>
        </row>
        <row r="129">
          <cell r="A129">
            <v>35754</v>
          </cell>
          <cell r="B129" t="str">
            <v>白米</v>
          </cell>
          <cell r="C129">
            <v>28</v>
          </cell>
          <cell r="D129">
            <v>1064</v>
          </cell>
        </row>
        <row r="130">
          <cell r="A130">
            <v>35754</v>
          </cell>
          <cell r="B130" t="str">
            <v>白米</v>
          </cell>
          <cell r="C130">
            <v>15</v>
          </cell>
          <cell r="D130">
            <v>570</v>
          </cell>
        </row>
        <row r="131">
          <cell r="A131">
            <v>35760</v>
          </cell>
          <cell r="B131" t="str">
            <v>白米</v>
          </cell>
          <cell r="C131">
            <v>30</v>
          </cell>
          <cell r="D131">
            <v>1140</v>
          </cell>
        </row>
        <row r="132">
          <cell r="A132">
            <v>35766</v>
          </cell>
          <cell r="B132" t="str">
            <v>白米</v>
          </cell>
          <cell r="C132">
            <v>60</v>
          </cell>
          <cell r="D132">
            <v>2280</v>
          </cell>
        </row>
        <row r="133">
          <cell r="A133">
            <v>35781</v>
          </cell>
          <cell r="B133" t="str">
            <v>白米</v>
          </cell>
          <cell r="C133">
            <v>20</v>
          </cell>
          <cell r="D133">
            <v>760</v>
          </cell>
        </row>
        <row r="134">
          <cell r="A134">
            <v>35786</v>
          </cell>
          <cell r="B134" t="str">
            <v>白米</v>
          </cell>
          <cell r="C134">
            <v>20</v>
          </cell>
          <cell r="D134">
            <v>760</v>
          </cell>
        </row>
        <row r="135">
          <cell r="A135">
            <v>35796</v>
          </cell>
          <cell r="B135" t="str">
            <v>白米</v>
          </cell>
          <cell r="C135">
            <v>20</v>
          </cell>
          <cell r="D135">
            <v>760</v>
          </cell>
        </row>
        <row r="136">
          <cell r="A136">
            <v>35802</v>
          </cell>
          <cell r="B136" t="str">
            <v>白米</v>
          </cell>
          <cell r="C136">
            <v>30</v>
          </cell>
          <cell r="D136">
            <v>1140</v>
          </cell>
        </row>
        <row r="137">
          <cell r="A137">
            <v>35815</v>
          </cell>
          <cell r="B137" t="str">
            <v>白米</v>
          </cell>
          <cell r="C137">
            <v>30</v>
          </cell>
          <cell r="D137">
            <v>1140</v>
          </cell>
        </row>
        <row r="138">
          <cell r="A138">
            <v>35822</v>
          </cell>
          <cell r="B138" t="str">
            <v>白米</v>
          </cell>
          <cell r="C138">
            <v>24</v>
          </cell>
          <cell r="D138">
            <v>912</v>
          </cell>
        </row>
        <row r="139">
          <cell r="A139">
            <v>35838</v>
          </cell>
          <cell r="B139" t="str">
            <v>白米</v>
          </cell>
          <cell r="C139">
            <v>21</v>
          </cell>
          <cell r="D139">
            <v>798</v>
          </cell>
        </row>
        <row r="140">
          <cell r="A140">
            <v>35845</v>
          </cell>
          <cell r="B140" t="str">
            <v>白米</v>
          </cell>
          <cell r="C140">
            <v>16</v>
          </cell>
          <cell r="D140">
            <v>608</v>
          </cell>
        </row>
        <row r="141">
          <cell r="A141">
            <v>35866</v>
          </cell>
          <cell r="B141" t="str">
            <v>白米</v>
          </cell>
          <cell r="C141">
            <v>18</v>
          </cell>
          <cell r="D141">
            <v>684</v>
          </cell>
        </row>
        <row r="142">
          <cell r="A142">
            <v>35870</v>
          </cell>
          <cell r="B142" t="str">
            <v>白米</v>
          </cell>
          <cell r="C142">
            <v>1</v>
          </cell>
          <cell r="D142">
            <v>38</v>
          </cell>
        </row>
        <row r="143">
          <cell r="A143">
            <v>35874</v>
          </cell>
          <cell r="B143" t="str">
            <v>白米</v>
          </cell>
          <cell r="C143">
            <v>12</v>
          </cell>
          <cell r="D143">
            <v>456</v>
          </cell>
        </row>
        <row r="144">
          <cell r="A144">
            <v>35898</v>
          </cell>
          <cell r="B144" t="str">
            <v>白米</v>
          </cell>
          <cell r="C144">
            <v>5</v>
          </cell>
          <cell r="D144">
            <v>190</v>
          </cell>
        </row>
        <row r="145">
          <cell r="A145">
            <v>35901</v>
          </cell>
          <cell r="B145" t="str">
            <v>白米</v>
          </cell>
          <cell r="C145">
            <v>20</v>
          </cell>
          <cell r="D145">
            <v>760</v>
          </cell>
        </row>
        <row r="146">
          <cell r="A146">
            <v>35254</v>
          </cell>
          <cell r="B146" t="str">
            <v>小米</v>
          </cell>
          <cell r="C146">
            <v>15</v>
          </cell>
          <cell r="D146">
            <v>234</v>
          </cell>
        </row>
        <row r="147">
          <cell r="A147">
            <v>35265</v>
          </cell>
          <cell r="B147" t="str">
            <v>小米</v>
          </cell>
          <cell r="C147">
            <v>50</v>
          </cell>
          <cell r="D147">
            <v>780</v>
          </cell>
        </row>
        <row r="148">
          <cell r="A148">
            <v>35292</v>
          </cell>
          <cell r="B148" t="str">
            <v>小米</v>
          </cell>
          <cell r="C148">
            <v>2</v>
          </cell>
          <cell r="D148">
            <v>31.2</v>
          </cell>
        </row>
        <row r="149">
          <cell r="A149">
            <v>35348</v>
          </cell>
          <cell r="B149" t="str">
            <v>小米</v>
          </cell>
          <cell r="C149">
            <v>16</v>
          </cell>
          <cell r="D149">
            <v>249.6</v>
          </cell>
        </row>
        <row r="150">
          <cell r="A150">
            <v>35384</v>
          </cell>
          <cell r="B150" t="str">
            <v>小米</v>
          </cell>
          <cell r="C150">
            <v>25</v>
          </cell>
          <cell r="D150">
            <v>390</v>
          </cell>
        </row>
        <row r="151">
          <cell r="A151">
            <v>35398</v>
          </cell>
          <cell r="B151" t="str">
            <v>小米</v>
          </cell>
          <cell r="C151">
            <v>25</v>
          </cell>
          <cell r="D151">
            <v>390</v>
          </cell>
        </row>
        <row r="152">
          <cell r="A152">
            <v>35446</v>
          </cell>
          <cell r="B152" t="str">
            <v>小米</v>
          </cell>
          <cell r="C152">
            <v>20</v>
          </cell>
          <cell r="D152">
            <v>312</v>
          </cell>
        </row>
        <row r="153">
          <cell r="A153">
            <v>35467</v>
          </cell>
          <cell r="B153" t="str">
            <v>小米</v>
          </cell>
          <cell r="C153">
            <v>15</v>
          </cell>
          <cell r="D153">
            <v>234</v>
          </cell>
        </row>
        <row r="154">
          <cell r="A154">
            <v>35563</v>
          </cell>
          <cell r="B154" t="str">
            <v>小米</v>
          </cell>
          <cell r="C154">
            <v>5</v>
          </cell>
          <cell r="D154">
            <v>97.5</v>
          </cell>
        </row>
        <row r="155">
          <cell r="A155">
            <v>35605</v>
          </cell>
          <cell r="B155" t="str">
            <v>小米</v>
          </cell>
          <cell r="C155">
            <v>6</v>
          </cell>
          <cell r="D155">
            <v>117</v>
          </cell>
        </row>
        <row r="156">
          <cell r="A156">
            <v>35608</v>
          </cell>
          <cell r="B156" t="str">
            <v>小米</v>
          </cell>
          <cell r="C156">
            <v>4</v>
          </cell>
          <cell r="D156">
            <v>78</v>
          </cell>
        </row>
        <row r="157">
          <cell r="A157">
            <v>35622</v>
          </cell>
          <cell r="B157" t="str">
            <v>小米</v>
          </cell>
          <cell r="C157">
            <v>20</v>
          </cell>
          <cell r="D157">
            <v>390</v>
          </cell>
        </row>
        <row r="158">
          <cell r="A158">
            <v>35719</v>
          </cell>
          <cell r="B158" t="str">
            <v>小米</v>
          </cell>
          <cell r="C158">
            <v>40</v>
          </cell>
          <cell r="D158">
            <v>780</v>
          </cell>
        </row>
        <row r="159">
          <cell r="A159">
            <v>35760</v>
          </cell>
          <cell r="B159" t="str">
            <v>小米</v>
          </cell>
          <cell r="C159">
            <v>14</v>
          </cell>
          <cell r="D159">
            <v>273</v>
          </cell>
        </row>
        <row r="160">
          <cell r="A160">
            <v>35804</v>
          </cell>
          <cell r="B160" t="str">
            <v>小米</v>
          </cell>
          <cell r="C160">
            <v>15</v>
          </cell>
          <cell r="D160">
            <v>292.5</v>
          </cell>
        </row>
        <row r="161">
          <cell r="A161">
            <v>35807</v>
          </cell>
          <cell r="B161" t="str">
            <v>小米</v>
          </cell>
          <cell r="C161">
            <v>15</v>
          </cell>
          <cell r="D161">
            <v>292.5</v>
          </cell>
        </row>
        <row r="162">
          <cell r="A162">
            <v>35811</v>
          </cell>
          <cell r="B162" t="str">
            <v>小米</v>
          </cell>
          <cell r="C162">
            <v>24</v>
          </cell>
          <cell r="D162">
            <v>468</v>
          </cell>
        </row>
        <row r="163">
          <cell r="A163">
            <v>35821</v>
          </cell>
          <cell r="B163" t="str">
            <v>小米</v>
          </cell>
          <cell r="C163">
            <v>10</v>
          </cell>
          <cell r="D163">
            <v>195</v>
          </cell>
        </row>
        <row r="164">
          <cell r="A164">
            <v>35853</v>
          </cell>
          <cell r="B164" t="str">
            <v>小米</v>
          </cell>
          <cell r="C164">
            <v>20</v>
          </cell>
          <cell r="D164">
            <v>390</v>
          </cell>
        </row>
        <row r="165">
          <cell r="A165">
            <v>35860</v>
          </cell>
          <cell r="B165" t="str">
            <v>小米</v>
          </cell>
          <cell r="C165">
            <v>30</v>
          </cell>
          <cell r="D165">
            <v>585</v>
          </cell>
        </row>
        <row r="166">
          <cell r="A166">
            <v>35881</v>
          </cell>
          <cell r="B166" t="str">
            <v>小米</v>
          </cell>
          <cell r="C166">
            <v>15</v>
          </cell>
          <cell r="D166">
            <v>292.5</v>
          </cell>
        </row>
        <row r="167">
          <cell r="A167">
            <v>35906</v>
          </cell>
          <cell r="B167" t="str">
            <v>小米</v>
          </cell>
          <cell r="C167">
            <v>28</v>
          </cell>
          <cell r="D167">
            <v>546</v>
          </cell>
        </row>
        <row r="168">
          <cell r="A168">
            <v>35913</v>
          </cell>
          <cell r="B168" t="str">
            <v>小米</v>
          </cell>
          <cell r="C168">
            <v>20</v>
          </cell>
          <cell r="D168">
            <v>390</v>
          </cell>
        </row>
        <row r="169">
          <cell r="A169">
            <v>35303</v>
          </cell>
          <cell r="B169" t="str">
            <v>黄豆</v>
          </cell>
          <cell r="C169">
            <v>9</v>
          </cell>
          <cell r="D169">
            <v>239.4</v>
          </cell>
        </row>
        <row r="170">
          <cell r="A170">
            <v>35369</v>
          </cell>
          <cell r="B170" t="str">
            <v>黄豆</v>
          </cell>
          <cell r="C170">
            <v>50</v>
          </cell>
          <cell r="D170">
            <v>1330</v>
          </cell>
        </row>
        <row r="171">
          <cell r="A171">
            <v>35398</v>
          </cell>
          <cell r="B171" t="str">
            <v>黄豆</v>
          </cell>
          <cell r="C171">
            <v>35</v>
          </cell>
          <cell r="D171">
            <v>931</v>
          </cell>
        </row>
        <row r="172">
          <cell r="A172">
            <v>35402</v>
          </cell>
          <cell r="B172" t="str">
            <v>黄豆</v>
          </cell>
          <cell r="C172">
            <v>30</v>
          </cell>
          <cell r="D172">
            <v>798</v>
          </cell>
        </row>
        <row r="173">
          <cell r="A173">
            <v>35457</v>
          </cell>
          <cell r="B173" t="str">
            <v>黄豆</v>
          </cell>
          <cell r="C173">
            <v>7</v>
          </cell>
          <cell r="D173">
            <v>186.2</v>
          </cell>
        </row>
        <row r="174">
          <cell r="A174">
            <v>35466</v>
          </cell>
          <cell r="B174" t="str">
            <v>黄豆</v>
          </cell>
          <cell r="C174">
            <v>30</v>
          </cell>
          <cell r="D174">
            <v>798</v>
          </cell>
        </row>
        <row r="175">
          <cell r="A175">
            <v>35468</v>
          </cell>
          <cell r="B175" t="str">
            <v>黄豆</v>
          </cell>
          <cell r="C175">
            <v>6</v>
          </cell>
          <cell r="D175">
            <v>159.6</v>
          </cell>
        </row>
        <row r="176">
          <cell r="A176">
            <v>35480</v>
          </cell>
          <cell r="B176" t="str">
            <v>黄豆</v>
          </cell>
          <cell r="C176">
            <v>35</v>
          </cell>
          <cell r="D176">
            <v>931</v>
          </cell>
        </row>
        <row r="177">
          <cell r="A177">
            <v>35500</v>
          </cell>
          <cell r="B177" t="str">
            <v>黄豆</v>
          </cell>
          <cell r="C177">
            <v>8</v>
          </cell>
          <cell r="D177">
            <v>212.8</v>
          </cell>
        </row>
        <row r="178">
          <cell r="A178">
            <v>35508</v>
          </cell>
          <cell r="B178" t="str">
            <v>黄豆</v>
          </cell>
          <cell r="C178">
            <v>30</v>
          </cell>
          <cell r="D178">
            <v>798</v>
          </cell>
        </row>
        <row r="179">
          <cell r="A179">
            <v>35584</v>
          </cell>
          <cell r="B179" t="str">
            <v>黄豆</v>
          </cell>
          <cell r="C179">
            <v>30</v>
          </cell>
          <cell r="D179">
            <v>997.5</v>
          </cell>
        </row>
        <row r="180">
          <cell r="A180">
            <v>35592</v>
          </cell>
          <cell r="B180" t="str">
            <v>黄豆</v>
          </cell>
          <cell r="C180">
            <v>18</v>
          </cell>
          <cell r="D180">
            <v>598.5</v>
          </cell>
        </row>
        <row r="181">
          <cell r="A181">
            <v>35600</v>
          </cell>
          <cell r="B181" t="str">
            <v>黄豆</v>
          </cell>
          <cell r="C181">
            <v>6</v>
          </cell>
          <cell r="D181">
            <v>199.5</v>
          </cell>
        </row>
        <row r="182">
          <cell r="A182">
            <v>35654</v>
          </cell>
          <cell r="B182" t="str">
            <v>黄豆</v>
          </cell>
          <cell r="C182">
            <v>9</v>
          </cell>
          <cell r="D182">
            <v>299.25</v>
          </cell>
        </row>
        <row r="183">
          <cell r="A183">
            <v>35688</v>
          </cell>
          <cell r="B183" t="str">
            <v>黄豆</v>
          </cell>
          <cell r="C183">
            <v>15</v>
          </cell>
          <cell r="D183">
            <v>498.75</v>
          </cell>
        </row>
        <row r="184">
          <cell r="A184">
            <v>35698</v>
          </cell>
          <cell r="B184" t="str">
            <v>黄豆</v>
          </cell>
          <cell r="C184">
            <v>28</v>
          </cell>
          <cell r="D184">
            <v>931</v>
          </cell>
        </row>
        <row r="185">
          <cell r="A185">
            <v>35761</v>
          </cell>
          <cell r="B185" t="str">
            <v>黄豆</v>
          </cell>
          <cell r="C185">
            <v>24</v>
          </cell>
          <cell r="D185">
            <v>798</v>
          </cell>
        </row>
        <row r="186">
          <cell r="A186">
            <v>35789</v>
          </cell>
          <cell r="B186" t="str">
            <v>黄豆</v>
          </cell>
          <cell r="C186">
            <v>35</v>
          </cell>
          <cell r="D186">
            <v>1163.75</v>
          </cell>
        </row>
        <row r="187">
          <cell r="A187">
            <v>35809</v>
          </cell>
          <cell r="B187" t="str">
            <v>黄豆</v>
          </cell>
          <cell r="C187">
            <v>3</v>
          </cell>
          <cell r="D187">
            <v>99.75</v>
          </cell>
        </row>
        <row r="188">
          <cell r="A188">
            <v>35811</v>
          </cell>
          <cell r="B188" t="str">
            <v>黄豆</v>
          </cell>
          <cell r="C188">
            <v>30</v>
          </cell>
          <cell r="D188">
            <v>997.5</v>
          </cell>
        </row>
        <row r="189">
          <cell r="A189">
            <v>35816</v>
          </cell>
          <cell r="B189" t="str">
            <v>黄豆</v>
          </cell>
          <cell r="C189">
            <v>48</v>
          </cell>
          <cell r="D189">
            <v>1596</v>
          </cell>
        </row>
        <row r="190">
          <cell r="A190">
            <v>35824</v>
          </cell>
          <cell r="B190" t="str">
            <v>黄豆</v>
          </cell>
          <cell r="C190">
            <v>30</v>
          </cell>
          <cell r="D190">
            <v>997.5</v>
          </cell>
        </row>
        <row r="191">
          <cell r="A191">
            <v>35831</v>
          </cell>
          <cell r="B191" t="str">
            <v>黄豆</v>
          </cell>
          <cell r="C191">
            <v>15</v>
          </cell>
          <cell r="D191">
            <v>498.75</v>
          </cell>
        </row>
        <row r="192">
          <cell r="A192">
            <v>35835</v>
          </cell>
          <cell r="B192" t="str">
            <v>黄豆</v>
          </cell>
          <cell r="C192">
            <v>20</v>
          </cell>
          <cell r="D192">
            <v>665</v>
          </cell>
        </row>
        <row r="193">
          <cell r="A193">
            <v>35872</v>
          </cell>
          <cell r="B193" t="str">
            <v>黄豆</v>
          </cell>
          <cell r="C193">
            <v>8</v>
          </cell>
          <cell r="D193">
            <v>266</v>
          </cell>
        </row>
        <row r="194">
          <cell r="A194">
            <v>35877</v>
          </cell>
          <cell r="B194" t="str">
            <v>黄豆</v>
          </cell>
          <cell r="C194">
            <v>4</v>
          </cell>
          <cell r="D194">
            <v>133</v>
          </cell>
        </row>
        <row r="195">
          <cell r="A195">
            <v>35902</v>
          </cell>
          <cell r="B195" t="str">
            <v>黄豆</v>
          </cell>
          <cell r="C195">
            <v>20</v>
          </cell>
          <cell r="D195">
            <v>665</v>
          </cell>
        </row>
        <row r="196">
          <cell r="A196">
            <v>35912</v>
          </cell>
          <cell r="B196" t="str">
            <v>黄豆</v>
          </cell>
          <cell r="C196">
            <v>25</v>
          </cell>
          <cell r="D196">
            <v>831.25</v>
          </cell>
        </row>
        <row r="197">
          <cell r="A197">
            <v>35920</v>
          </cell>
          <cell r="B197" t="str">
            <v>黄豆</v>
          </cell>
          <cell r="C197">
            <v>130</v>
          </cell>
          <cell r="D197">
            <v>4322.5</v>
          </cell>
        </row>
        <row r="198">
          <cell r="A198">
            <v>35921</v>
          </cell>
          <cell r="B198" t="str">
            <v>黄豆</v>
          </cell>
          <cell r="C198">
            <v>2</v>
          </cell>
          <cell r="D198">
            <v>66.5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the simulation model"/>
      <sheetName val="ProbTable"/>
      <sheetName val="Simulation"/>
      <sheetName val="Simulation (2)"/>
    </sheetNames>
    <sheetDataSet>
      <sheetData sheetId="0" refreshError="1"/>
      <sheetData sheetId="1" refreshError="1"/>
      <sheetData sheetId="2" refreshError="1"/>
      <sheetData sheetId="3">
        <row r="3">
          <cell r="D3">
            <v>3800</v>
          </cell>
          <cell r="K3">
            <v>3640.6</v>
          </cell>
          <cell r="L3">
            <v>996.6</v>
          </cell>
          <cell r="M3">
            <v>113.4</v>
          </cell>
          <cell r="N3">
            <v>156</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解答"/>
      <sheetName val="第2题解答"/>
      <sheetName val="第3题解答"/>
      <sheetName val="第4题解答"/>
      <sheetName val="第5题解答"/>
      <sheetName val="第6题解答"/>
      <sheetName val="第7题解答"/>
      <sheetName val="第8题解答"/>
      <sheetName val="第9题解答"/>
    </sheetNames>
    <sheetDataSet>
      <sheetData sheetId="0"/>
      <sheetData sheetId="1"/>
      <sheetData sheetId="2"/>
      <sheetData sheetId="3"/>
      <sheetData sheetId="4"/>
      <sheetData sheetId="5"/>
      <sheetData sheetId="6">
        <row r="1">
          <cell r="A1" t="str">
            <v>订购年</v>
          </cell>
          <cell r="B1" t="str">
            <v>订购日期</v>
          </cell>
          <cell r="C1" t="str">
            <v>货主国家</v>
          </cell>
          <cell r="D1" t="str">
            <v>类别名称</v>
          </cell>
          <cell r="E1" t="str">
            <v>销售额</v>
          </cell>
        </row>
        <row r="2">
          <cell r="A2">
            <v>1994</v>
          </cell>
          <cell r="B2">
            <v>34551</v>
          </cell>
          <cell r="C2" t="str">
            <v>美国</v>
          </cell>
          <cell r="D2" t="str">
            <v>农产品</v>
          </cell>
          <cell r="E2">
            <v>167.4</v>
          </cell>
        </row>
        <row r="3">
          <cell r="A3">
            <v>1994</v>
          </cell>
          <cell r="B3">
            <v>34551</v>
          </cell>
          <cell r="C3" t="str">
            <v>美国</v>
          </cell>
          <cell r="D3" t="str">
            <v>农产品</v>
          </cell>
          <cell r="E3">
            <v>1696</v>
          </cell>
        </row>
        <row r="4">
          <cell r="A4">
            <v>1994</v>
          </cell>
          <cell r="B4">
            <v>34565</v>
          </cell>
          <cell r="C4" t="str">
            <v>美国</v>
          </cell>
          <cell r="D4" t="str">
            <v>海洋食品</v>
          </cell>
          <cell r="E4">
            <v>92.4</v>
          </cell>
        </row>
        <row r="5">
          <cell r="A5">
            <v>1994</v>
          </cell>
          <cell r="B5">
            <v>34565</v>
          </cell>
          <cell r="C5" t="str">
            <v>美国</v>
          </cell>
          <cell r="D5" t="str">
            <v>面食/谷类</v>
          </cell>
          <cell r="E5">
            <v>780</v>
          </cell>
        </row>
        <row r="6">
          <cell r="A6">
            <v>1994</v>
          </cell>
          <cell r="B6">
            <v>34565</v>
          </cell>
          <cell r="C6" t="str">
            <v>美国</v>
          </cell>
          <cell r="D6" t="str">
            <v>糖果</v>
          </cell>
          <cell r="E6">
            <v>443.25</v>
          </cell>
        </row>
        <row r="7">
          <cell r="A7">
            <v>1994</v>
          </cell>
          <cell r="B7">
            <v>34565</v>
          </cell>
          <cell r="C7" t="str">
            <v>美国</v>
          </cell>
          <cell r="D7" t="str">
            <v>饮料</v>
          </cell>
          <cell r="E7">
            <v>189</v>
          </cell>
        </row>
        <row r="8">
          <cell r="A8">
            <v>1994</v>
          </cell>
          <cell r="B8">
            <v>34568</v>
          </cell>
          <cell r="C8" t="str">
            <v>加拿大</v>
          </cell>
          <cell r="D8" t="str">
            <v>香料</v>
          </cell>
          <cell r="E8">
            <v>163.19999939203262</v>
          </cell>
        </row>
        <row r="9">
          <cell r="A9">
            <v>1994</v>
          </cell>
          <cell r="B9">
            <v>34568</v>
          </cell>
          <cell r="C9" t="str">
            <v>加拿大</v>
          </cell>
          <cell r="D9" t="str">
            <v>农产品</v>
          </cell>
          <cell r="E9">
            <v>360</v>
          </cell>
        </row>
        <row r="10">
          <cell r="A10">
            <v>1994</v>
          </cell>
          <cell r="B10">
            <v>34568</v>
          </cell>
          <cell r="C10" t="str">
            <v>加拿大</v>
          </cell>
          <cell r="D10" t="str">
            <v>面食/谷类</v>
          </cell>
          <cell r="E10">
            <v>60.8</v>
          </cell>
        </row>
        <row r="11">
          <cell r="A11">
            <v>1994</v>
          </cell>
          <cell r="B11">
            <v>34575</v>
          </cell>
          <cell r="C11" t="str">
            <v>美国</v>
          </cell>
          <cell r="D11" t="str">
            <v>海洋食品</v>
          </cell>
          <cell r="E11">
            <v>735</v>
          </cell>
        </row>
        <row r="12">
          <cell r="A12">
            <v>1994</v>
          </cell>
          <cell r="B12">
            <v>34575</v>
          </cell>
          <cell r="C12" t="str">
            <v>美国</v>
          </cell>
          <cell r="D12" t="str">
            <v>乳制品</v>
          </cell>
          <cell r="E12">
            <v>2617.9999816417694</v>
          </cell>
        </row>
        <row r="13">
          <cell r="A13">
            <v>1994</v>
          </cell>
          <cell r="B13">
            <v>34575</v>
          </cell>
          <cell r="C13" t="str">
            <v>美国</v>
          </cell>
          <cell r="D13" t="str">
            <v>饮料</v>
          </cell>
          <cell r="E13">
            <v>183.59999871253967</v>
          </cell>
        </row>
        <row r="14">
          <cell r="A14">
            <v>1994</v>
          </cell>
          <cell r="B14">
            <v>34577</v>
          </cell>
          <cell r="C14" t="str">
            <v>加拿大</v>
          </cell>
          <cell r="D14" t="str">
            <v>乳制品</v>
          </cell>
          <cell r="E14">
            <v>113.99999991059303</v>
          </cell>
        </row>
        <row r="15">
          <cell r="A15">
            <v>1994</v>
          </cell>
          <cell r="B15">
            <v>34577</v>
          </cell>
          <cell r="C15" t="str">
            <v>加拿大</v>
          </cell>
          <cell r="D15" t="str">
            <v>乳制品</v>
          </cell>
          <cell r="E15">
            <v>528.19999958574772</v>
          </cell>
        </row>
        <row r="16">
          <cell r="A16">
            <v>1994</v>
          </cell>
          <cell r="B16">
            <v>34578</v>
          </cell>
          <cell r="C16" t="str">
            <v>加拿大</v>
          </cell>
          <cell r="D16" t="str">
            <v>乳制品</v>
          </cell>
          <cell r="E16">
            <v>48</v>
          </cell>
        </row>
        <row r="17">
          <cell r="A17">
            <v>1994</v>
          </cell>
          <cell r="B17">
            <v>34579</v>
          </cell>
          <cell r="C17" t="str">
            <v>加拿大</v>
          </cell>
          <cell r="D17" t="str">
            <v>糖果</v>
          </cell>
          <cell r="E17">
            <v>388.8</v>
          </cell>
        </row>
        <row r="18">
          <cell r="A18">
            <v>1994</v>
          </cell>
          <cell r="B18">
            <v>34579</v>
          </cell>
          <cell r="C18" t="str">
            <v>加拿大</v>
          </cell>
          <cell r="D18" t="str">
            <v>乳制品</v>
          </cell>
          <cell r="E18">
            <v>400</v>
          </cell>
        </row>
        <row r="19">
          <cell r="A19">
            <v>1994</v>
          </cell>
          <cell r="B19">
            <v>34579</v>
          </cell>
          <cell r="C19" t="str">
            <v>加拿大</v>
          </cell>
          <cell r="D19" t="str">
            <v>乳制品</v>
          </cell>
          <cell r="E19">
            <v>667.2</v>
          </cell>
        </row>
        <row r="20">
          <cell r="A20">
            <v>1994</v>
          </cell>
          <cell r="B20">
            <v>34582</v>
          </cell>
          <cell r="C20" t="str">
            <v>美国</v>
          </cell>
          <cell r="D20" t="str">
            <v>海洋食品</v>
          </cell>
          <cell r="E20">
            <v>565.43999955654147</v>
          </cell>
        </row>
        <row r="21">
          <cell r="A21">
            <v>1994</v>
          </cell>
          <cell r="B21">
            <v>34582</v>
          </cell>
          <cell r="C21" t="str">
            <v>美国</v>
          </cell>
          <cell r="D21" t="str">
            <v>乳制品</v>
          </cell>
          <cell r="E21">
            <v>142.49999988824129</v>
          </cell>
        </row>
        <row r="22">
          <cell r="A22">
            <v>1994</v>
          </cell>
          <cell r="B22">
            <v>34582</v>
          </cell>
          <cell r="C22" t="str">
            <v>美国</v>
          </cell>
          <cell r="D22" t="str">
            <v>乳制品</v>
          </cell>
          <cell r="E22">
            <v>40</v>
          </cell>
        </row>
        <row r="23">
          <cell r="A23">
            <v>1994</v>
          </cell>
          <cell r="B23">
            <v>34582</v>
          </cell>
          <cell r="C23" t="str">
            <v>美国</v>
          </cell>
          <cell r="D23" t="str">
            <v>海洋食品</v>
          </cell>
          <cell r="E23">
            <v>837.89999934285879</v>
          </cell>
        </row>
        <row r="24">
          <cell r="A24">
            <v>1994</v>
          </cell>
          <cell r="B24">
            <v>34582</v>
          </cell>
          <cell r="C24" t="str">
            <v>美国</v>
          </cell>
          <cell r="D24" t="str">
            <v>饮料</v>
          </cell>
          <cell r="E24">
            <v>451.43999964594838</v>
          </cell>
        </row>
        <row r="25">
          <cell r="A25">
            <v>1994</v>
          </cell>
          <cell r="B25">
            <v>34586</v>
          </cell>
          <cell r="C25" t="str">
            <v>美国</v>
          </cell>
          <cell r="D25" t="str">
            <v>农产品</v>
          </cell>
          <cell r="E25">
            <v>728</v>
          </cell>
        </row>
        <row r="26">
          <cell r="A26">
            <v>1994</v>
          </cell>
          <cell r="B26">
            <v>34586</v>
          </cell>
          <cell r="C26" t="str">
            <v>美国</v>
          </cell>
          <cell r="D26" t="str">
            <v>糖果</v>
          </cell>
          <cell r="E26">
            <v>472.8</v>
          </cell>
        </row>
        <row r="27">
          <cell r="A27">
            <v>1994</v>
          </cell>
          <cell r="B27">
            <v>34590</v>
          </cell>
          <cell r="C27" t="str">
            <v>美国</v>
          </cell>
          <cell r="D27" t="str">
            <v>肉/家禽</v>
          </cell>
          <cell r="E27">
            <v>351</v>
          </cell>
        </row>
        <row r="28">
          <cell r="A28">
            <v>1994</v>
          </cell>
          <cell r="B28">
            <v>34596</v>
          </cell>
          <cell r="C28" t="str">
            <v>美国</v>
          </cell>
          <cell r="D28" t="str">
            <v>糖果</v>
          </cell>
          <cell r="E28">
            <v>394.875</v>
          </cell>
        </row>
        <row r="29">
          <cell r="A29">
            <v>1994</v>
          </cell>
          <cell r="B29">
            <v>34596</v>
          </cell>
          <cell r="C29" t="str">
            <v>美国</v>
          </cell>
          <cell r="D29" t="str">
            <v>香料</v>
          </cell>
          <cell r="E29">
            <v>325.5</v>
          </cell>
        </row>
        <row r="30">
          <cell r="A30">
            <v>1994</v>
          </cell>
          <cell r="B30">
            <v>34596</v>
          </cell>
          <cell r="C30" t="str">
            <v>美国</v>
          </cell>
          <cell r="D30" t="str">
            <v>乳制品</v>
          </cell>
          <cell r="E30">
            <v>408</v>
          </cell>
        </row>
        <row r="31">
          <cell r="A31">
            <v>1994</v>
          </cell>
          <cell r="B31">
            <v>34596</v>
          </cell>
          <cell r="C31" t="str">
            <v>美国</v>
          </cell>
          <cell r="D31" t="str">
            <v>饮料</v>
          </cell>
          <cell r="E31">
            <v>42</v>
          </cell>
        </row>
        <row r="32">
          <cell r="A32">
            <v>1994</v>
          </cell>
          <cell r="B32">
            <v>34597</v>
          </cell>
          <cell r="C32" t="str">
            <v>美国</v>
          </cell>
          <cell r="D32" t="str">
            <v>饮料</v>
          </cell>
          <cell r="E32">
            <v>518.39999806880951</v>
          </cell>
        </row>
        <row r="33">
          <cell r="A33">
            <v>1994</v>
          </cell>
          <cell r="B33">
            <v>34597</v>
          </cell>
          <cell r="C33" t="str">
            <v>美国</v>
          </cell>
          <cell r="D33" t="str">
            <v>海洋食品</v>
          </cell>
          <cell r="E33">
            <v>470.39999824762344</v>
          </cell>
        </row>
        <row r="34">
          <cell r="A34">
            <v>1994</v>
          </cell>
          <cell r="B34">
            <v>34597</v>
          </cell>
          <cell r="C34" t="str">
            <v>美国</v>
          </cell>
          <cell r="D34" t="str">
            <v>肉/家禽</v>
          </cell>
          <cell r="E34">
            <v>754.55999718904502</v>
          </cell>
        </row>
        <row r="35">
          <cell r="A35">
            <v>1994</v>
          </cell>
          <cell r="B35">
            <v>34598</v>
          </cell>
          <cell r="C35" t="str">
            <v>美国</v>
          </cell>
          <cell r="D35" t="str">
            <v>饮料</v>
          </cell>
          <cell r="E35">
            <v>1440</v>
          </cell>
        </row>
        <row r="36">
          <cell r="A36">
            <v>1994</v>
          </cell>
          <cell r="B36">
            <v>34598</v>
          </cell>
          <cell r="C36" t="str">
            <v>美国</v>
          </cell>
          <cell r="D36" t="str">
            <v>糖果</v>
          </cell>
          <cell r="E36">
            <v>1576</v>
          </cell>
        </row>
        <row r="37">
          <cell r="A37">
            <v>1994</v>
          </cell>
          <cell r="B37">
            <v>34607</v>
          </cell>
          <cell r="C37" t="str">
            <v>加拿大</v>
          </cell>
          <cell r="D37" t="str">
            <v>饮料</v>
          </cell>
          <cell r="E37">
            <v>259.2</v>
          </cell>
        </row>
        <row r="38">
          <cell r="A38">
            <v>1994</v>
          </cell>
          <cell r="B38">
            <v>34607</v>
          </cell>
          <cell r="C38" t="str">
            <v>加拿大</v>
          </cell>
          <cell r="D38" t="str">
            <v>肉/家禽</v>
          </cell>
          <cell r="E38">
            <v>468</v>
          </cell>
        </row>
        <row r="39">
          <cell r="A39">
            <v>1994</v>
          </cell>
          <cell r="B39">
            <v>34607</v>
          </cell>
          <cell r="C39" t="str">
            <v>加拿大</v>
          </cell>
          <cell r="D39" t="str">
            <v>饮料</v>
          </cell>
          <cell r="E39">
            <v>552</v>
          </cell>
        </row>
        <row r="40">
          <cell r="A40">
            <v>1994</v>
          </cell>
          <cell r="B40">
            <v>34607</v>
          </cell>
          <cell r="C40" t="str">
            <v>加拿大</v>
          </cell>
          <cell r="D40" t="str">
            <v>乳制品</v>
          </cell>
          <cell r="E40">
            <v>571.20000000000005</v>
          </cell>
        </row>
        <row r="41">
          <cell r="A41">
            <v>1994</v>
          </cell>
          <cell r="B41">
            <v>34607</v>
          </cell>
          <cell r="C41" t="str">
            <v>加拿大</v>
          </cell>
          <cell r="D41" t="str">
            <v>饮料</v>
          </cell>
          <cell r="E41">
            <v>37.200000000000003</v>
          </cell>
        </row>
        <row r="42">
          <cell r="A42">
            <v>1994</v>
          </cell>
          <cell r="B42">
            <v>34617</v>
          </cell>
          <cell r="C42" t="str">
            <v>美国</v>
          </cell>
          <cell r="D42" t="str">
            <v>海洋食品</v>
          </cell>
          <cell r="E42">
            <v>147</v>
          </cell>
        </row>
        <row r="43">
          <cell r="A43">
            <v>1994</v>
          </cell>
          <cell r="B43">
            <v>34617</v>
          </cell>
          <cell r="C43" t="str">
            <v>美国</v>
          </cell>
          <cell r="D43" t="str">
            <v>面食/谷类</v>
          </cell>
          <cell r="E43">
            <v>608</v>
          </cell>
        </row>
        <row r="44">
          <cell r="A44">
            <v>1994</v>
          </cell>
          <cell r="B44">
            <v>34621</v>
          </cell>
          <cell r="C44" t="str">
            <v>加拿大</v>
          </cell>
          <cell r="D44" t="str">
            <v>海洋食品</v>
          </cell>
          <cell r="E44">
            <v>1124.9999981373549</v>
          </cell>
        </row>
        <row r="45">
          <cell r="A45">
            <v>1994</v>
          </cell>
          <cell r="B45">
            <v>34621</v>
          </cell>
          <cell r="C45" t="str">
            <v>加拿大</v>
          </cell>
          <cell r="D45" t="str">
            <v>肉/家禽</v>
          </cell>
          <cell r="E45">
            <v>2227.4999963119626</v>
          </cell>
        </row>
        <row r="46">
          <cell r="A46">
            <v>1994</v>
          </cell>
          <cell r="B46">
            <v>34621</v>
          </cell>
          <cell r="C46" t="str">
            <v>加拿大</v>
          </cell>
          <cell r="D46" t="str">
            <v>饮料</v>
          </cell>
          <cell r="E46">
            <v>388.79999935626984</v>
          </cell>
        </row>
        <row r="47">
          <cell r="A47">
            <v>1994</v>
          </cell>
          <cell r="B47">
            <v>34625</v>
          </cell>
          <cell r="C47" t="str">
            <v>加拿大</v>
          </cell>
          <cell r="D47" t="str">
            <v>糖果</v>
          </cell>
          <cell r="E47">
            <v>394</v>
          </cell>
        </row>
        <row r="48">
          <cell r="A48">
            <v>1994</v>
          </cell>
          <cell r="B48">
            <v>34625</v>
          </cell>
          <cell r="C48" t="str">
            <v>加拿大</v>
          </cell>
          <cell r="D48" t="str">
            <v>糖果</v>
          </cell>
          <cell r="E48">
            <v>30</v>
          </cell>
        </row>
        <row r="49">
          <cell r="A49">
            <v>1994</v>
          </cell>
          <cell r="B49">
            <v>34628</v>
          </cell>
          <cell r="C49" t="str">
            <v>加拿大</v>
          </cell>
          <cell r="D49" t="str">
            <v>糖果</v>
          </cell>
          <cell r="E49">
            <v>139</v>
          </cell>
        </row>
        <row r="50">
          <cell r="A50">
            <v>1994</v>
          </cell>
          <cell r="B50">
            <v>34628</v>
          </cell>
          <cell r="C50" t="str">
            <v>加拿大</v>
          </cell>
          <cell r="D50" t="str">
            <v>糖果</v>
          </cell>
          <cell r="E50">
            <v>197</v>
          </cell>
        </row>
        <row r="51">
          <cell r="A51">
            <v>1994</v>
          </cell>
          <cell r="B51">
            <v>34631</v>
          </cell>
          <cell r="C51" t="str">
            <v>美国</v>
          </cell>
          <cell r="D51" t="str">
            <v>农产品</v>
          </cell>
          <cell r="E51">
            <v>145.6</v>
          </cell>
        </row>
        <row r="52">
          <cell r="A52">
            <v>1994</v>
          </cell>
          <cell r="B52">
            <v>34631</v>
          </cell>
          <cell r="C52" t="str">
            <v>美国</v>
          </cell>
          <cell r="D52" t="str">
            <v>饮料</v>
          </cell>
          <cell r="E52">
            <v>883.2</v>
          </cell>
        </row>
        <row r="53">
          <cell r="A53">
            <v>1994</v>
          </cell>
          <cell r="B53">
            <v>34631</v>
          </cell>
          <cell r="C53" t="str">
            <v>美国</v>
          </cell>
          <cell r="D53" t="str">
            <v>肉/家禽</v>
          </cell>
          <cell r="E53">
            <v>524</v>
          </cell>
        </row>
        <row r="54">
          <cell r="A54">
            <v>1994</v>
          </cell>
          <cell r="B54">
            <v>34631</v>
          </cell>
          <cell r="C54" t="str">
            <v>美国</v>
          </cell>
          <cell r="D54" t="str">
            <v>饮料</v>
          </cell>
          <cell r="E54">
            <v>62</v>
          </cell>
        </row>
        <row r="55">
          <cell r="A55">
            <v>1994</v>
          </cell>
          <cell r="B55">
            <v>34632</v>
          </cell>
          <cell r="C55" t="str">
            <v>美国</v>
          </cell>
          <cell r="D55" t="str">
            <v>海洋食品</v>
          </cell>
          <cell r="E55">
            <v>182.4</v>
          </cell>
        </row>
        <row r="56">
          <cell r="A56">
            <v>1994</v>
          </cell>
          <cell r="B56">
            <v>34633</v>
          </cell>
          <cell r="C56" t="str">
            <v>加拿大</v>
          </cell>
          <cell r="D56" t="str">
            <v>乳制品</v>
          </cell>
          <cell r="E56">
            <v>921.59999847412109</v>
          </cell>
        </row>
        <row r="57">
          <cell r="A57">
            <v>1994</v>
          </cell>
          <cell r="B57">
            <v>34633</v>
          </cell>
          <cell r="C57" t="str">
            <v>加拿大</v>
          </cell>
          <cell r="D57" t="str">
            <v>海洋食品</v>
          </cell>
          <cell r="E57">
            <v>286.19999952614307</v>
          </cell>
        </row>
        <row r="58">
          <cell r="A58">
            <v>1994</v>
          </cell>
          <cell r="B58">
            <v>34633</v>
          </cell>
          <cell r="C58" t="str">
            <v>加拿大</v>
          </cell>
          <cell r="D58" t="str">
            <v>糖果</v>
          </cell>
          <cell r="E58">
            <v>886.49999853223562</v>
          </cell>
        </row>
        <row r="59">
          <cell r="A59">
            <v>1994</v>
          </cell>
          <cell r="B59">
            <v>34635</v>
          </cell>
          <cell r="C59" t="str">
            <v>加拿大</v>
          </cell>
          <cell r="D59" t="str">
            <v>海洋食品</v>
          </cell>
          <cell r="E59">
            <v>77</v>
          </cell>
        </row>
        <row r="60">
          <cell r="A60">
            <v>1994</v>
          </cell>
          <cell r="B60">
            <v>34635</v>
          </cell>
          <cell r="C60" t="str">
            <v>加拿大</v>
          </cell>
          <cell r="D60" t="str">
            <v>糖果</v>
          </cell>
          <cell r="E60">
            <v>2758</v>
          </cell>
        </row>
        <row r="61">
          <cell r="A61">
            <v>1994</v>
          </cell>
          <cell r="B61">
            <v>34638</v>
          </cell>
          <cell r="C61" t="str">
            <v>加拿大</v>
          </cell>
          <cell r="D61" t="str">
            <v>饮料</v>
          </cell>
          <cell r="E61">
            <v>288</v>
          </cell>
        </row>
        <row r="62">
          <cell r="A62">
            <v>1994</v>
          </cell>
          <cell r="B62">
            <v>34645</v>
          </cell>
          <cell r="C62" t="str">
            <v>美国</v>
          </cell>
          <cell r="D62" t="str">
            <v>香料</v>
          </cell>
          <cell r="E62">
            <v>62</v>
          </cell>
        </row>
        <row r="63">
          <cell r="A63">
            <v>1994</v>
          </cell>
          <cell r="B63">
            <v>34645</v>
          </cell>
          <cell r="C63" t="str">
            <v>美国</v>
          </cell>
          <cell r="D63" t="str">
            <v>糖果</v>
          </cell>
          <cell r="E63">
            <v>44.8</v>
          </cell>
        </row>
        <row r="64">
          <cell r="A64">
            <v>1994</v>
          </cell>
          <cell r="B64">
            <v>34645</v>
          </cell>
          <cell r="C64" t="str">
            <v>美国</v>
          </cell>
          <cell r="D64" t="str">
            <v>饮料</v>
          </cell>
          <cell r="E64">
            <v>57.6</v>
          </cell>
        </row>
        <row r="65">
          <cell r="A65">
            <v>1994</v>
          </cell>
          <cell r="B65">
            <v>34646</v>
          </cell>
          <cell r="C65" t="str">
            <v>加拿大</v>
          </cell>
          <cell r="D65" t="str">
            <v>糖果</v>
          </cell>
          <cell r="E65">
            <v>248.1149982601404</v>
          </cell>
        </row>
        <row r="66">
          <cell r="A66">
            <v>1994</v>
          </cell>
          <cell r="B66">
            <v>34646</v>
          </cell>
          <cell r="C66" t="str">
            <v>加拿大</v>
          </cell>
          <cell r="D66" t="str">
            <v>饮料</v>
          </cell>
          <cell r="E66">
            <v>856.79999399185181</v>
          </cell>
        </row>
        <row r="67">
          <cell r="A67">
            <v>1994</v>
          </cell>
          <cell r="B67">
            <v>34646</v>
          </cell>
          <cell r="C67" t="str">
            <v>加拿大</v>
          </cell>
          <cell r="D67" t="str">
            <v>海洋食品</v>
          </cell>
          <cell r="E67">
            <v>288</v>
          </cell>
        </row>
        <row r="68">
          <cell r="A68">
            <v>1994</v>
          </cell>
          <cell r="B68">
            <v>34646</v>
          </cell>
          <cell r="C68" t="str">
            <v>加拿大</v>
          </cell>
          <cell r="D68" t="str">
            <v>乳制品</v>
          </cell>
          <cell r="E68">
            <v>1495.9999895095825</v>
          </cell>
        </row>
        <row r="69">
          <cell r="A69">
            <v>1994</v>
          </cell>
          <cell r="B69">
            <v>34646</v>
          </cell>
          <cell r="C69" t="str">
            <v>加拿大</v>
          </cell>
          <cell r="D69" t="str">
            <v>香料</v>
          </cell>
          <cell r="E69">
            <v>2386.7999832630157</v>
          </cell>
        </row>
        <row r="70">
          <cell r="A70">
            <v>1994</v>
          </cell>
          <cell r="B70">
            <v>34647</v>
          </cell>
          <cell r="C70" t="str">
            <v>美国</v>
          </cell>
          <cell r="D70" t="str">
            <v>香料</v>
          </cell>
          <cell r="E70">
            <v>120</v>
          </cell>
        </row>
        <row r="71">
          <cell r="A71">
            <v>1994</v>
          </cell>
          <cell r="B71">
            <v>34647</v>
          </cell>
          <cell r="C71" t="str">
            <v>美国</v>
          </cell>
          <cell r="D71" t="str">
            <v>海洋食品</v>
          </cell>
          <cell r="E71">
            <v>57.6</v>
          </cell>
        </row>
        <row r="72">
          <cell r="A72">
            <v>1994</v>
          </cell>
          <cell r="B72">
            <v>34647</v>
          </cell>
          <cell r="C72" t="str">
            <v>美国</v>
          </cell>
          <cell r="D72" t="str">
            <v>农产品</v>
          </cell>
          <cell r="E72">
            <v>167.4</v>
          </cell>
        </row>
        <row r="73">
          <cell r="A73">
            <v>1994</v>
          </cell>
          <cell r="B73">
            <v>34647</v>
          </cell>
          <cell r="C73" t="str">
            <v>美国</v>
          </cell>
          <cell r="D73" t="str">
            <v>乳制品</v>
          </cell>
          <cell r="E73">
            <v>40</v>
          </cell>
        </row>
        <row r="74">
          <cell r="A74">
            <v>1994</v>
          </cell>
          <cell r="B74">
            <v>34647</v>
          </cell>
          <cell r="C74" t="str">
            <v>美国</v>
          </cell>
          <cell r="D74" t="str">
            <v>乳制品</v>
          </cell>
          <cell r="E74">
            <v>1112</v>
          </cell>
        </row>
        <row r="75">
          <cell r="A75">
            <v>1994</v>
          </cell>
          <cell r="B75">
            <v>34653</v>
          </cell>
          <cell r="C75" t="str">
            <v>加拿大</v>
          </cell>
          <cell r="D75" t="str">
            <v>糖果</v>
          </cell>
          <cell r="E75">
            <v>69.349999945610762</v>
          </cell>
        </row>
        <row r="76">
          <cell r="A76">
            <v>1994</v>
          </cell>
          <cell r="B76">
            <v>34653</v>
          </cell>
          <cell r="C76" t="str">
            <v>加拿大</v>
          </cell>
          <cell r="D76" t="str">
            <v>海洋食品</v>
          </cell>
          <cell r="E76">
            <v>157.31999987661837</v>
          </cell>
        </row>
        <row r="77">
          <cell r="A77">
            <v>1994</v>
          </cell>
          <cell r="B77">
            <v>34653</v>
          </cell>
          <cell r="C77" t="str">
            <v>加拿大</v>
          </cell>
          <cell r="D77" t="str">
            <v>饮料</v>
          </cell>
          <cell r="E77">
            <v>4005.1999968588352</v>
          </cell>
        </row>
        <row r="78">
          <cell r="A78">
            <v>1994</v>
          </cell>
          <cell r="B78">
            <v>34653</v>
          </cell>
          <cell r="C78" t="str">
            <v>加拿大</v>
          </cell>
          <cell r="D78" t="str">
            <v>面食/谷类</v>
          </cell>
          <cell r="E78">
            <v>346.55999972820285</v>
          </cell>
        </row>
        <row r="79">
          <cell r="A79">
            <v>1994</v>
          </cell>
          <cell r="B79">
            <v>34662</v>
          </cell>
          <cell r="C79" t="str">
            <v>美国</v>
          </cell>
          <cell r="D79" t="str">
            <v>面食/谷类</v>
          </cell>
          <cell r="E79">
            <v>288</v>
          </cell>
        </row>
        <row r="80">
          <cell r="A80">
            <v>1994</v>
          </cell>
          <cell r="B80">
            <v>34662</v>
          </cell>
          <cell r="C80" t="str">
            <v>美国</v>
          </cell>
          <cell r="D80" t="str">
            <v>糖果</v>
          </cell>
          <cell r="E80">
            <v>597.6</v>
          </cell>
        </row>
        <row r="81">
          <cell r="A81">
            <v>1994</v>
          </cell>
          <cell r="B81">
            <v>34662</v>
          </cell>
          <cell r="C81" t="str">
            <v>美国</v>
          </cell>
          <cell r="D81" t="str">
            <v>海洋食品</v>
          </cell>
          <cell r="E81">
            <v>304</v>
          </cell>
        </row>
        <row r="82">
          <cell r="A82">
            <v>1994</v>
          </cell>
          <cell r="B82">
            <v>34662</v>
          </cell>
          <cell r="C82" t="str">
            <v>美国</v>
          </cell>
          <cell r="D82" t="str">
            <v>海洋食品</v>
          </cell>
          <cell r="E82">
            <v>582.4</v>
          </cell>
        </row>
        <row r="83">
          <cell r="A83">
            <v>1994</v>
          </cell>
          <cell r="B83">
            <v>34662</v>
          </cell>
          <cell r="C83" t="str">
            <v>美国</v>
          </cell>
          <cell r="D83" t="str">
            <v>乳制品</v>
          </cell>
          <cell r="E83">
            <v>695</v>
          </cell>
        </row>
        <row r="84">
          <cell r="A84">
            <v>1994</v>
          </cell>
          <cell r="B84">
            <v>34663</v>
          </cell>
          <cell r="C84" t="str">
            <v>加拿大</v>
          </cell>
          <cell r="D84" t="str">
            <v>肉/家禽</v>
          </cell>
          <cell r="E84">
            <v>624</v>
          </cell>
        </row>
        <row r="85">
          <cell r="A85">
            <v>1994</v>
          </cell>
          <cell r="B85">
            <v>34663</v>
          </cell>
          <cell r="C85" t="str">
            <v>加拿大</v>
          </cell>
          <cell r="D85" t="str">
            <v>海洋食品</v>
          </cell>
          <cell r="E85">
            <v>310.5</v>
          </cell>
        </row>
        <row r="86">
          <cell r="A86">
            <v>1994</v>
          </cell>
          <cell r="B86">
            <v>34668</v>
          </cell>
          <cell r="C86" t="str">
            <v>美国</v>
          </cell>
          <cell r="D86" t="str">
            <v>饮料</v>
          </cell>
          <cell r="E86">
            <v>291.83999891281127</v>
          </cell>
        </row>
        <row r="87">
          <cell r="A87">
            <v>1994</v>
          </cell>
          <cell r="B87">
            <v>34668</v>
          </cell>
          <cell r="C87" t="str">
            <v>美国</v>
          </cell>
          <cell r="D87" t="str">
            <v>乳制品</v>
          </cell>
          <cell r="E87">
            <v>447.99999833106995</v>
          </cell>
        </row>
        <row r="88">
          <cell r="A88">
            <v>1994</v>
          </cell>
          <cell r="B88">
            <v>34668</v>
          </cell>
          <cell r="C88" t="str">
            <v>美国</v>
          </cell>
          <cell r="D88" t="str">
            <v>海洋食品</v>
          </cell>
          <cell r="E88">
            <v>486.3999981880188</v>
          </cell>
        </row>
        <row r="89">
          <cell r="A89">
            <v>1994</v>
          </cell>
          <cell r="B89">
            <v>34668</v>
          </cell>
          <cell r="C89" t="str">
            <v>美国</v>
          </cell>
          <cell r="D89" t="str">
            <v>肉/家禽</v>
          </cell>
          <cell r="E89">
            <v>614.39999771118164</v>
          </cell>
        </row>
        <row r="90">
          <cell r="A90">
            <v>1994</v>
          </cell>
          <cell r="B90">
            <v>34669</v>
          </cell>
          <cell r="C90" t="str">
            <v>美国</v>
          </cell>
          <cell r="D90" t="str">
            <v>面食/谷类</v>
          </cell>
          <cell r="E90">
            <v>1330</v>
          </cell>
        </row>
        <row r="91">
          <cell r="A91">
            <v>1994</v>
          </cell>
          <cell r="B91">
            <v>34669</v>
          </cell>
          <cell r="C91" t="str">
            <v>美国</v>
          </cell>
          <cell r="D91" t="str">
            <v>糖果</v>
          </cell>
          <cell r="E91">
            <v>37.999999970197678</v>
          </cell>
        </row>
        <row r="92">
          <cell r="A92">
            <v>1994</v>
          </cell>
          <cell r="B92">
            <v>34669</v>
          </cell>
          <cell r="C92" t="str">
            <v>美国</v>
          </cell>
          <cell r="D92" t="str">
            <v>饮料</v>
          </cell>
          <cell r="E92">
            <v>216</v>
          </cell>
        </row>
        <row r="93">
          <cell r="A93">
            <v>1994</v>
          </cell>
          <cell r="B93">
            <v>34670</v>
          </cell>
          <cell r="C93" t="str">
            <v>加拿大</v>
          </cell>
          <cell r="D93" t="str">
            <v>香料</v>
          </cell>
          <cell r="E93">
            <v>616</v>
          </cell>
        </row>
        <row r="94">
          <cell r="A94">
            <v>1994</v>
          </cell>
          <cell r="B94">
            <v>34670</v>
          </cell>
          <cell r="C94" t="str">
            <v>加拿大</v>
          </cell>
          <cell r="D94" t="str">
            <v>香料</v>
          </cell>
          <cell r="E94">
            <v>1680</v>
          </cell>
        </row>
        <row r="95">
          <cell r="A95">
            <v>1994</v>
          </cell>
          <cell r="B95">
            <v>34673</v>
          </cell>
          <cell r="C95" t="str">
            <v>美国</v>
          </cell>
          <cell r="D95" t="str">
            <v>香料</v>
          </cell>
          <cell r="E95">
            <v>2240</v>
          </cell>
        </row>
        <row r="96">
          <cell r="A96">
            <v>1994</v>
          </cell>
          <cell r="B96">
            <v>34673</v>
          </cell>
          <cell r="C96" t="str">
            <v>美国</v>
          </cell>
          <cell r="D96" t="str">
            <v>糖果</v>
          </cell>
          <cell r="E96">
            <v>584</v>
          </cell>
        </row>
        <row r="97">
          <cell r="A97">
            <v>1994</v>
          </cell>
          <cell r="B97">
            <v>34673</v>
          </cell>
          <cell r="C97" t="str">
            <v>美国</v>
          </cell>
          <cell r="D97" t="str">
            <v>面食/谷类</v>
          </cell>
          <cell r="E97">
            <v>100.8</v>
          </cell>
        </row>
        <row r="98">
          <cell r="A98">
            <v>1994</v>
          </cell>
          <cell r="B98">
            <v>34674</v>
          </cell>
          <cell r="C98" t="str">
            <v>加拿大</v>
          </cell>
          <cell r="D98" t="str">
            <v>肉/家禽</v>
          </cell>
          <cell r="E98">
            <v>1010.8799983263016</v>
          </cell>
        </row>
        <row r="99">
          <cell r="A99">
            <v>1994</v>
          </cell>
          <cell r="B99">
            <v>34674</v>
          </cell>
          <cell r="C99" t="str">
            <v>加拿大</v>
          </cell>
          <cell r="D99" t="str">
            <v>面食/谷类</v>
          </cell>
          <cell r="E99">
            <v>608</v>
          </cell>
        </row>
        <row r="100">
          <cell r="A100">
            <v>1994</v>
          </cell>
          <cell r="B100">
            <v>34676</v>
          </cell>
          <cell r="C100" t="str">
            <v>美国</v>
          </cell>
          <cell r="D100" t="str">
            <v>饮料</v>
          </cell>
          <cell r="E100">
            <v>183.59999871253967</v>
          </cell>
        </row>
        <row r="101">
          <cell r="A101">
            <v>1994</v>
          </cell>
          <cell r="B101">
            <v>34676</v>
          </cell>
          <cell r="C101" t="str">
            <v>美国</v>
          </cell>
          <cell r="D101" t="str">
            <v>面食/谷类</v>
          </cell>
          <cell r="E101">
            <v>180</v>
          </cell>
        </row>
        <row r="102">
          <cell r="A102">
            <v>1994</v>
          </cell>
          <cell r="B102">
            <v>34677</v>
          </cell>
          <cell r="C102" t="str">
            <v>加拿大</v>
          </cell>
          <cell r="D102" t="str">
            <v>肉/家禽</v>
          </cell>
          <cell r="E102">
            <v>141.6</v>
          </cell>
        </row>
        <row r="103">
          <cell r="A103">
            <v>1994</v>
          </cell>
          <cell r="B103">
            <v>34687</v>
          </cell>
          <cell r="C103" t="str">
            <v>美国</v>
          </cell>
          <cell r="D103" t="str">
            <v>乳制品</v>
          </cell>
          <cell r="E103">
            <v>300</v>
          </cell>
        </row>
        <row r="104">
          <cell r="A104">
            <v>1994</v>
          </cell>
          <cell r="B104">
            <v>34687</v>
          </cell>
          <cell r="C104" t="str">
            <v>美国</v>
          </cell>
          <cell r="D104" t="str">
            <v>肉/家禽</v>
          </cell>
          <cell r="E104">
            <v>230.4</v>
          </cell>
        </row>
        <row r="105">
          <cell r="A105">
            <v>1994</v>
          </cell>
          <cell r="B105">
            <v>34687</v>
          </cell>
          <cell r="C105" t="str">
            <v>美国</v>
          </cell>
          <cell r="D105" t="str">
            <v>乳制品</v>
          </cell>
          <cell r="E105">
            <v>576</v>
          </cell>
        </row>
        <row r="106">
          <cell r="A106">
            <v>1994</v>
          </cell>
          <cell r="B106">
            <v>34691</v>
          </cell>
          <cell r="C106" t="str">
            <v>美国</v>
          </cell>
          <cell r="D106" t="str">
            <v>饮料</v>
          </cell>
          <cell r="E106">
            <v>699.83999884128571</v>
          </cell>
        </row>
        <row r="107">
          <cell r="A107">
            <v>1994</v>
          </cell>
          <cell r="B107">
            <v>34691</v>
          </cell>
          <cell r="C107" t="str">
            <v>美国</v>
          </cell>
          <cell r="D107" t="str">
            <v>乳制品</v>
          </cell>
          <cell r="E107">
            <v>1346.3999977707863</v>
          </cell>
        </row>
        <row r="108">
          <cell r="A108">
            <v>1994</v>
          </cell>
          <cell r="B108">
            <v>34695</v>
          </cell>
          <cell r="C108" t="str">
            <v>美国</v>
          </cell>
          <cell r="D108" t="str">
            <v>乳制品</v>
          </cell>
          <cell r="E108">
            <v>200</v>
          </cell>
        </row>
        <row r="109">
          <cell r="A109">
            <v>1994</v>
          </cell>
          <cell r="B109">
            <v>34695</v>
          </cell>
          <cell r="C109" t="str">
            <v>美国</v>
          </cell>
          <cell r="D109" t="str">
            <v>饮料</v>
          </cell>
          <cell r="E109">
            <v>74.400000000000006</v>
          </cell>
        </row>
        <row r="110">
          <cell r="A110">
            <v>1994</v>
          </cell>
          <cell r="B110">
            <v>34695</v>
          </cell>
          <cell r="C110" t="str">
            <v>美国</v>
          </cell>
          <cell r="D110" t="str">
            <v>饮料</v>
          </cell>
          <cell r="E110">
            <v>172.8</v>
          </cell>
        </row>
        <row r="111">
          <cell r="A111">
            <v>1995</v>
          </cell>
          <cell r="B111">
            <v>34701</v>
          </cell>
          <cell r="C111" t="str">
            <v>加拿大</v>
          </cell>
          <cell r="D111" t="str">
            <v>肉/家禽</v>
          </cell>
          <cell r="E111">
            <v>1980</v>
          </cell>
        </row>
        <row r="112">
          <cell r="A112">
            <v>1995</v>
          </cell>
          <cell r="B112">
            <v>34701</v>
          </cell>
          <cell r="C112" t="str">
            <v>加拿大</v>
          </cell>
          <cell r="D112" t="str">
            <v>面食/谷类</v>
          </cell>
          <cell r="E112">
            <v>410.4</v>
          </cell>
        </row>
        <row r="113">
          <cell r="A113">
            <v>1995</v>
          </cell>
          <cell r="B113">
            <v>34705</v>
          </cell>
          <cell r="C113" t="str">
            <v>加拿大</v>
          </cell>
          <cell r="D113" t="str">
            <v>农产品</v>
          </cell>
          <cell r="E113">
            <v>279</v>
          </cell>
        </row>
        <row r="114">
          <cell r="A114">
            <v>1995</v>
          </cell>
          <cell r="B114">
            <v>34705</v>
          </cell>
          <cell r="C114" t="str">
            <v>加拿大</v>
          </cell>
          <cell r="D114" t="str">
            <v>肉/家禽</v>
          </cell>
          <cell r="E114">
            <v>59</v>
          </cell>
        </row>
        <row r="115">
          <cell r="A115">
            <v>1995</v>
          </cell>
          <cell r="B115">
            <v>34716</v>
          </cell>
          <cell r="C115" t="str">
            <v>加拿大</v>
          </cell>
          <cell r="D115" t="str">
            <v>农产品</v>
          </cell>
          <cell r="E115">
            <v>191.99999928474426</v>
          </cell>
        </row>
        <row r="116">
          <cell r="A116">
            <v>1995</v>
          </cell>
          <cell r="B116">
            <v>34716</v>
          </cell>
          <cell r="C116" t="str">
            <v>加拿大</v>
          </cell>
          <cell r="D116" t="str">
            <v>乳制品</v>
          </cell>
          <cell r="E116">
            <v>435.19999837875366</v>
          </cell>
        </row>
        <row r="117">
          <cell r="A117">
            <v>1995</v>
          </cell>
          <cell r="B117">
            <v>34716</v>
          </cell>
          <cell r="C117" t="str">
            <v>加拿大</v>
          </cell>
          <cell r="D117" t="str">
            <v>糖果</v>
          </cell>
          <cell r="E117">
            <v>63.999999761581421</v>
          </cell>
        </row>
        <row r="118">
          <cell r="A118">
            <v>1995</v>
          </cell>
          <cell r="B118">
            <v>34722</v>
          </cell>
          <cell r="C118" t="str">
            <v>美国</v>
          </cell>
          <cell r="D118" t="str">
            <v>海洋食品</v>
          </cell>
          <cell r="E118">
            <v>86.4</v>
          </cell>
        </row>
        <row r="119">
          <cell r="A119">
            <v>1995</v>
          </cell>
          <cell r="B119">
            <v>34724</v>
          </cell>
          <cell r="C119" t="str">
            <v>加拿大</v>
          </cell>
          <cell r="D119" t="str">
            <v>饮料</v>
          </cell>
          <cell r="E119">
            <v>285</v>
          </cell>
        </row>
        <row r="120">
          <cell r="A120">
            <v>1995</v>
          </cell>
          <cell r="B120">
            <v>34724</v>
          </cell>
          <cell r="C120" t="str">
            <v>加拿大</v>
          </cell>
          <cell r="D120" t="str">
            <v>农产品</v>
          </cell>
          <cell r="E120">
            <v>585.9</v>
          </cell>
        </row>
        <row r="121">
          <cell r="A121">
            <v>1995</v>
          </cell>
          <cell r="B121">
            <v>34724</v>
          </cell>
          <cell r="C121" t="str">
            <v>加拿大</v>
          </cell>
          <cell r="D121" t="str">
            <v>糖果</v>
          </cell>
          <cell r="E121">
            <v>58.8</v>
          </cell>
        </row>
        <row r="122">
          <cell r="A122">
            <v>1995</v>
          </cell>
          <cell r="B122">
            <v>34724</v>
          </cell>
          <cell r="C122" t="str">
            <v>加拿大</v>
          </cell>
          <cell r="D122" t="str">
            <v>糖果</v>
          </cell>
          <cell r="E122">
            <v>1307.25</v>
          </cell>
        </row>
        <row r="123">
          <cell r="A123">
            <v>1995</v>
          </cell>
          <cell r="B123">
            <v>34724</v>
          </cell>
          <cell r="C123" t="str">
            <v>加拿大</v>
          </cell>
          <cell r="D123" t="str">
            <v>乳制品</v>
          </cell>
          <cell r="E123">
            <v>320</v>
          </cell>
        </row>
        <row r="124">
          <cell r="A124">
            <v>1995</v>
          </cell>
          <cell r="B124">
            <v>34724</v>
          </cell>
          <cell r="C124" t="str">
            <v>加拿大</v>
          </cell>
          <cell r="D124" t="str">
            <v>海洋食品</v>
          </cell>
          <cell r="E124">
            <v>48</v>
          </cell>
        </row>
        <row r="125">
          <cell r="A125">
            <v>1995</v>
          </cell>
          <cell r="B125">
            <v>34724</v>
          </cell>
          <cell r="C125" t="str">
            <v>加拿大</v>
          </cell>
          <cell r="D125" t="str">
            <v>糖果</v>
          </cell>
          <cell r="E125">
            <v>394</v>
          </cell>
        </row>
        <row r="126">
          <cell r="A126">
            <v>1995</v>
          </cell>
          <cell r="B126">
            <v>34726</v>
          </cell>
          <cell r="C126" t="str">
            <v>美国</v>
          </cell>
          <cell r="D126" t="str">
            <v>面食/谷类</v>
          </cell>
          <cell r="E126">
            <v>288</v>
          </cell>
        </row>
        <row r="127">
          <cell r="A127">
            <v>1995</v>
          </cell>
          <cell r="B127">
            <v>34726</v>
          </cell>
          <cell r="C127" t="str">
            <v>美国</v>
          </cell>
          <cell r="D127" t="str">
            <v>乳制品</v>
          </cell>
          <cell r="E127">
            <v>1032</v>
          </cell>
        </row>
        <row r="128">
          <cell r="A128">
            <v>1995</v>
          </cell>
          <cell r="B128">
            <v>34726</v>
          </cell>
          <cell r="C128" t="str">
            <v>美国</v>
          </cell>
          <cell r="D128" t="str">
            <v>乳制品</v>
          </cell>
          <cell r="E128">
            <v>583.79999999999995</v>
          </cell>
        </row>
        <row r="129">
          <cell r="A129">
            <v>1995</v>
          </cell>
          <cell r="B129">
            <v>34729</v>
          </cell>
          <cell r="C129" t="str">
            <v>加拿大</v>
          </cell>
          <cell r="D129" t="str">
            <v>饮料</v>
          </cell>
          <cell r="E129">
            <v>432</v>
          </cell>
        </row>
        <row r="130">
          <cell r="A130">
            <v>1995</v>
          </cell>
          <cell r="B130">
            <v>34729</v>
          </cell>
          <cell r="C130" t="str">
            <v>加拿大</v>
          </cell>
          <cell r="D130" t="str">
            <v>肉/家禽</v>
          </cell>
          <cell r="E130">
            <v>2073.5999965667725</v>
          </cell>
        </row>
        <row r="131">
          <cell r="A131">
            <v>1995</v>
          </cell>
          <cell r="B131">
            <v>34731</v>
          </cell>
          <cell r="C131" t="str">
            <v>加拿大</v>
          </cell>
          <cell r="D131" t="str">
            <v>海洋食品</v>
          </cell>
          <cell r="E131">
            <v>372.6</v>
          </cell>
        </row>
        <row r="132">
          <cell r="A132">
            <v>1995</v>
          </cell>
          <cell r="B132">
            <v>34731</v>
          </cell>
          <cell r="C132" t="str">
            <v>加拿大</v>
          </cell>
          <cell r="D132" t="str">
            <v>面食/谷类</v>
          </cell>
          <cell r="E132">
            <v>2128</v>
          </cell>
        </row>
        <row r="133">
          <cell r="A133">
            <v>1995</v>
          </cell>
          <cell r="B133">
            <v>34731</v>
          </cell>
          <cell r="C133" t="str">
            <v>加拿大</v>
          </cell>
          <cell r="D133" t="str">
            <v>香料</v>
          </cell>
          <cell r="E133">
            <v>336</v>
          </cell>
        </row>
        <row r="134">
          <cell r="A134">
            <v>1995</v>
          </cell>
          <cell r="B134">
            <v>34731</v>
          </cell>
          <cell r="C134" t="str">
            <v>加拿大</v>
          </cell>
          <cell r="D134" t="str">
            <v>乳制品</v>
          </cell>
          <cell r="E134">
            <v>1032</v>
          </cell>
        </row>
        <row r="135">
          <cell r="A135">
            <v>1995</v>
          </cell>
          <cell r="B135">
            <v>34737</v>
          </cell>
          <cell r="C135" t="str">
            <v>美国</v>
          </cell>
          <cell r="D135" t="str">
            <v>乳制品</v>
          </cell>
          <cell r="E135">
            <v>504</v>
          </cell>
        </row>
        <row r="136">
          <cell r="A136">
            <v>1995</v>
          </cell>
          <cell r="B136">
            <v>34737</v>
          </cell>
          <cell r="C136" t="str">
            <v>美国</v>
          </cell>
          <cell r="D136" t="str">
            <v>乳制品</v>
          </cell>
          <cell r="E136">
            <v>432</v>
          </cell>
        </row>
        <row r="137">
          <cell r="A137">
            <v>1995</v>
          </cell>
          <cell r="B137">
            <v>34737</v>
          </cell>
          <cell r="C137" t="str">
            <v>美国</v>
          </cell>
          <cell r="D137" t="str">
            <v>乳制品</v>
          </cell>
          <cell r="E137">
            <v>258</v>
          </cell>
        </row>
        <row r="138">
          <cell r="A138">
            <v>1995</v>
          </cell>
          <cell r="B138">
            <v>34745</v>
          </cell>
          <cell r="C138" t="str">
            <v>加拿大</v>
          </cell>
          <cell r="D138" t="str">
            <v>肉/家禽</v>
          </cell>
          <cell r="E138">
            <v>62.4</v>
          </cell>
        </row>
        <row r="139">
          <cell r="A139">
            <v>1995</v>
          </cell>
          <cell r="B139">
            <v>34745</v>
          </cell>
          <cell r="C139" t="str">
            <v>加拿大</v>
          </cell>
          <cell r="D139" t="str">
            <v>乳制品</v>
          </cell>
          <cell r="E139">
            <v>40</v>
          </cell>
        </row>
        <row r="140">
          <cell r="A140">
            <v>1995</v>
          </cell>
          <cell r="B140">
            <v>34747</v>
          </cell>
          <cell r="C140" t="str">
            <v>美国</v>
          </cell>
          <cell r="D140" t="str">
            <v>饮料</v>
          </cell>
          <cell r="E140">
            <v>912</v>
          </cell>
        </row>
        <row r="141">
          <cell r="A141">
            <v>1995</v>
          </cell>
          <cell r="B141">
            <v>34747</v>
          </cell>
          <cell r="C141" t="str">
            <v>美国</v>
          </cell>
          <cell r="D141" t="str">
            <v>糖果</v>
          </cell>
          <cell r="E141">
            <v>418</v>
          </cell>
        </row>
        <row r="142">
          <cell r="A142">
            <v>1995</v>
          </cell>
          <cell r="B142">
            <v>34747</v>
          </cell>
          <cell r="C142" t="str">
            <v>美国</v>
          </cell>
          <cell r="D142" t="str">
            <v>香料</v>
          </cell>
          <cell r="E142">
            <v>364.8</v>
          </cell>
        </row>
        <row r="143">
          <cell r="A143">
            <v>1995</v>
          </cell>
          <cell r="B143">
            <v>34747</v>
          </cell>
          <cell r="C143" t="str">
            <v>美国</v>
          </cell>
          <cell r="D143" t="str">
            <v>农产品</v>
          </cell>
          <cell r="E143">
            <v>120</v>
          </cell>
        </row>
        <row r="144">
          <cell r="A144">
            <v>1995</v>
          </cell>
          <cell r="B144">
            <v>34761</v>
          </cell>
          <cell r="C144" t="str">
            <v>加拿大</v>
          </cell>
          <cell r="D144" t="str">
            <v>糖果</v>
          </cell>
          <cell r="E144">
            <v>249</v>
          </cell>
        </row>
        <row r="145">
          <cell r="A145">
            <v>1995</v>
          </cell>
          <cell r="B145">
            <v>34761</v>
          </cell>
          <cell r="C145" t="str">
            <v>加拿大</v>
          </cell>
          <cell r="D145" t="str">
            <v>肉/家禽</v>
          </cell>
          <cell r="E145">
            <v>236</v>
          </cell>
        </row>
        <row r="146">
          <cell r="A146">
            <v>1995</v>
          </cell>
          <cell r="B146">
            <v>34767</v>
          </cell>
          <cell r="C146" t="str">
            <v>美国</v>
          </cell>
          <cell r="D146" t="str">
            <v>糖果</v>
          </cell>
          <cell r="E146">
            <v>87.59999967366457</v>
          </cell>
        </row>
        <row r="147">
          <cell r="A147">
            <v>1995</v>
          </cell>
          <cell r="B147">
            <v>34767</v>
          </cell>
          <cell r="C147" t="str">
            <v>美国</v>
          </cell>
          <cell r="D147" t="str">
            <v>饮料</v>
          </cell>
          <cell r="E147">
            <v>179.19999933242798</v>
          </cell>
        </row>
        <row r="148">
          <cell r="A148">
            <v>1995</v>
          </cell>
          <cell r="B148">
            <v>34767</v>
          </cell>
          <cell r="C148" t="str">
            <v>美国</v>
          </cell>
          <cell r="D148" t="str">
            <v>面食/谷类</v>
          </cell>
          <cell r="E148">
            <v>187.19999930262566</v>
          </cell>
        </row>
        <row r="149">
          <cell r="A149">
            <v>1995</v>
          </cell>
          <cell r="B149">
            <v>34771</v>
          </cell>
          <cell r="C149" t="str">
            <v>加拿大</v>
          </cell>
          <cell r="D149" t="str">
            <v>饮料</v>
          </cell>
          <cell r="E149">
            <v>581.3999959230423</v>
          </cell>
        </row>
        <row r="150">
          <cell r="A150">
            <v>1995</v>
          </cell>
          <cell r="B150">
            <v>34771</v>
          </cell>
          <cell r="C150" t="str">
            <v>加拿大</v>
          </cell>
          <cell r="D150" t="str">
            <v>糖果</v>
          </cell>
          <cell r="E150">
            <v>578.93499594032767</v>
          </cell>
        </row>
        <row r="151">
          <cell r="A151">
            <v>1995</v>
          </cell>
          <cell r="B151">
            <v>34771</v>
          </cell>
          <cell r="C151" t="str">
            <v>加拿大</v>
          </cell>
          <cell r="D151" t="str">
            <v>肉/家禽</v>
          </cell>
          <cell r="E151">
            <v>2019.5999858379364</v>
          </cell>
        </row>
        <row r="152">
          <cell r="A152">
            <v>1995</v>
          </cell>
          <cell r="B152">
            <v>34771</v>
          </cell>
          <cell r="C152" t="str">
            <v>加拿大</v>
          </cell>
          <cell r="D152" t="str">
            <v>香料</v>
          </cell>
          <cell r="E152">
            <v>1744.1999877691269</v>
          </cell>
        </row>
        <row r="153">
          <cell r="A153">
            <v>1995</v>
          </cell>
          <cell r="B153">
            <v>34771</v>
          </cell>
          <cell r="C153" t="str">
            <v>加拿大</v>
          </cell>
          <cell r="D153" t="str">
            <v>糖果</v>
          </cell>
          <cell r="E153">
            <v>1755</v>
          </cell>
        </row>
        <row r="154">
          <cell r="A154">
            <v>1995</v>
          </cell>
          <cell r="B154">
            <v>34775</v>
          </cell>
          <cell r="C154" t="str">
            <v>美国</v>
          </cell>
          <cell r="D154" t="str">
            <v>糖果</v>
          </cell>
          <cell r="E154">
            <v>78.839999869465828</v>
          </cell>
        </row>
        <row r="155">
          <cell r="A155">
            <v>1995</v>
          </cell>
          <cell r="B155">
            <v>34775</v>
          </cell>
          <cell r="C155" t="str">
            <v>美国</v>
          </cell>
          <cell r="D155" t="str">
            <v>饮料</v>
          </cell>
          <cell r="E155">
            <v>64.799999892711639</v>
          </cell>
        </row>
        <row r="156">
          <cell r="A156">
            <v>1995</v>
          </cell>
          <cell r="B156">
            <v>34775</v>
          </cell>
          <cell r="C156" t="str">
            <v>美国</v>
          </cell>
          <cell r="D156" t="str">
            <v>乳制品</v>
          </cell>
          <cell r="E156">
            <v>26.999999955296516</v>
          </cell>
        </row>
        <row r="157">
          <cell r="A157">
            <v>1995</v>
          </cell>
          <cell r="B157">
            <v>34775</v>
          </cell>
          <cell r="C157" t="str">
            <v>美国</v>
          </cell>
          <cell r="D157" t="str">
            <v>面食/谷类</v>
          </cell>
          <cell r="E157">
            <v>75.599999874830246</v>
          </cell>
        </row>
        <row r="158">
          <cell r="A158">
            <v>1995</v>
          </cell>
          <cell r="B158">
            <v>34780</v>
          </cell>
          <cell r="C158" t="str">
            <v>美国</v>
          </cell>
          <cell r="D158" t="str">
            <v>肉/家禽</v>
          </cell>
          <cell r="E158">
            <v>2073.5999965667725</v>
          </cell>
        </row>
        <row r="159">
          <cell r="A159">
            <v>1995</v>
          </cell>
          <cell r="B159">
            <v>34780</v>
          </cell>
          <cell r="C159" t="str">
            <v>美国</v>
          </cell>
          <cell r="D159" t="str">
            <v>面食/谷类</v>
          </cell>
          <cell r="E159">
            <v>837.89999861270189</v>
          </cell>
        </row>
        <row r="160">
          <cell r="A160">
            <v>1995</v>
          </cell>
          <cell r="B160">
            <v>34780</v>
          </cell>
          <cell r="C160" t="str">
            <v>美国</v>
          </cell>
          <cell r="D160" t="str">
            <v>香料</v>
          </cell>
          <cell r="E160">
            <v>423.35999929904938</v>
          </cell>
        </row>
        <row r="161">
          <cell r="A161">
            <v>1995</v>
          </cell>
          <cell r="B161">
            <v>34780</v>
          </cell>
          <cell r="C161" t="str">
            <v>美国</v>
          </cell>
          <cell r="D161" t="str">
            <v>香料</v>
          </cell>
          <cell r="E161">
            <v>514.79999914765358</v>
          </cell>
        </row>
        <row r="162">
          <cell r="A162">
            <v>1995</v>
          </cell>
          <cell r="B162">
            <v>34781</v>
          </cell>
          <cell r="C162" t="str">
            <v>加拿大</v>
          </cell>
          <cell r="D162" t="str">
            <v>农产品</v>
          </cell>
          <cell r="E162">
            <v>546</v>
          </cell>
        </row>
        <row r="163">
          <cell r="A163">
            <v>1995</v>
          </cell>
          <cell r="B163">
            <v>34781</v>
          </cell>
          <cell r="C163" t="str">
            <v>加拿大</v>
          </cell>
          <cell r="D163" t="str">
            <v>香料</v>
          </cell>
          <cell r="E163">
            <v>1472.49999884516</v>
          </cell>
        </row>
        <row r="164">
          <cell r="A164">
            <v>1995</v>
          </cell>
          <cell r="B164">
            <v>34786</v>
          </cell>
          <cell r="C164" t="str">
            <v>美国</v>
          </cell>
          <cell r="D164" t="str">
            <v>糖果</v>
          </cell>
          <cell r="E164">
            <v>271.99999809265137</v>
          </cell>
        </row>
        <row r="165">
          <cell r="A165">
            <v>1995</v>
          </cell>
          <cell r="B165">
            <v>34786</v>
          </cell>
          <cell r="C165" t="str">
            <v>美国</v>
          </cell>
          <cell r="D165" t="str">
            <v>糖果</v>
          </cell>
          <cell r="E165">
            <v>285.59999799728394</v>
          </cell>
        </row>
        <row r="166">
          <cell r="A166">
            <v>1995</v>
          </cell>
          <cell r="B166">
            <v>34786</v>
          </cell>
          <cell r="C166" t="str">
            <v>美国</v>
          </cell>
          <cell r="D166" t="str">
            <v>乳制品</v>
          </cell>
          <cell r="E166">
            <v>1584</v>
          </cell>
        </row>
        <row r="167">
          <cell r="A167">
            <v>1995</v>
          </cell>
          <cell r="B167">
            <v>34796</v>
          </cell>
          <cell r="C167" t="str">
            <v>美国</v>
          </cell>
          <cell r="D167" t="str">
            <v>海洋食品</v>
          </cell>
          <cell r="E167">
            <v>165.6</v>
          </cell>
        </row>
        <row r="168">
          <cell r="A168">
            <v>1995</v>
          </cell>
          <cell r="B168">
            <v>34796</v>
          </cell>
          <cell r="C168" t="str">
            <v>美国</v>
          </cell>
          <cell r="D168" t="str">
            <v>饮料</v>
          </cell>
          <cell r="E168">
            <v>552</v>
          </cell>
        </row>
        <row r="169">
          <cell r="A169">
            <v>1995</v>
          </cell>
          <cell r="B169">
            <v>34799</v>
          </cell>
          <cell r="C169" t="str">
            <v>加拿大</v>
          </cell>
          <cell r="D169" t="str">
            <v>饮料</v>
          </cell>
          <cell r="E169">
            <v>516.7999963760376</v>
          </cell>
        </row>
        <row r="170">
          <cell r="A170">
            <v>1995</v>
          </cell>
          <cell r="B170">
            <v>34799</v>
          </cell>
          <cell r="C170" t="str">
            <v>加拿大</v>
          </cell>
          <cell r="D170" t="str">
            <v>糖果</v>
          </cell>
          <cell r="E170">
            <v>413.52499710023403</v>
          </cell>
        </row>
        <row r="171">
          <cell r="A171">
            <v>1995</v>
          </cell>
          <cell r="B171">
            <v>34799</v>
          </cell>
          <cell r="C171" t="str">
            <v>加拿大</v>
          </cell>
          <cell r="D171" t="str">
            <v>香料</v>
          </cell>
          <cell r="E171">
            <v>26.349999815225601</v>
          </cell>
        </row>
        <row r="172">
          <cell r="A172">
            <v>1995</v>
          </cell>
          <cell r="B172">
            <v>34808</v>
          </cell>
          <cell r="C172" t="str">
            <v>加拿大</v>
          </cell>
          <cell r="D172" t="str">
            <v>饮料</v>
          </cell>
          <cell r="E172">
            <v>6324</v>
          </cell>
        </row>
        <row r="173">
          <cell r="A173">
            <v>1995</v>
          </cell>
          <cell r="B173">
            <v>34808</v>
          </cell>
          <cell r="C173" t="str">
            <v>加拿大</v>
          </cell>
          <cell r="D173" t="str">
            <v>肉/家禽</v>
          </cell>
          <cell r="E173">
            <v>733.6</v>
          </cell>
        </row>
        <row r="174">
          <cell r="A174">
            <v>1995</v>
          </cell>
          <cell r="B174">
            <v>34808</v>
          </cell>
          <cell r="C174" t="str">
            <v>加拿大</v>
          </cell>
          <cell r="D174" t="str">
            <v>乳制品</v>
          </cell>
          <cell r="E174">
            <v>2640</v>
          </cell>
        </row>
        <row r="175">
          <cell r="A175">
            <v>1995</v>
          </cell>
          <cell r="B175">
            <v>34808</v>
          </cell>
          <cell r="C175" t="str">
            <v>加拿大</v>
          </cell>
          <cell r="D175" t="str">
            <v>面食/谷类</v>
          </cell>
          <cell r="E175">
            <v>798</v>
          </cell>
        </row>
        <row r="176">
          <cell r="A176">
            <v>1995</v>
          </cell>
          <cell r="B176">
            <v>34810</v>
          </cell>
          <cell r="C176" t="str">
            <v>加拿大</v>
          </cell>
          <cell r="D176" t="str">
            <v>海洋食品</v>
          </cell>
          <cell r="E176">
            <v>147</v>
          </cell>
        </row>
        <row r="177">
          <cell r="A177">
            <v>1995</v>
          </cell>
          <cell r="B177">
            <v>34813</v>
          </cell>
          <cell r="C177" t="str">
            <v>加拿大</v>
          </cell>
          <cell r="D177" t="str">
            <v>饮料</v>
          </cell>
          <cell r="E177">
            <v>372.39999970793724</v>
          </cell>
        </row>
        <row r="178">
          <cell r="A178">
            <v>1995</v>
          </cell>
          <cell r="B178">
            <v>34813</v>
          </cell>
          <cell r="C178" t="str">
            <v>加拿大</v>
          </cell>
          <cell r="D178" t="str">
            <v>香料</v>
          </cell>
          <cell r="E178">
            <v>296.39999976754189</v>
          </cell>
        </row>
        <row r="179">
          <cell r="A179">
            <v>1995</v>
          </cell>
          <cell r="B179">
            <v>34816</v>
          </cell>
          <cell r="C179" t="str">
            <v>美国</v>
          </cell>
          <cell r="D179" t="str">
            <v>乳制品</v>
          </cell>
          <cell r="E179">
            <v>1320</v>
          </cell>
        </row>
        <row r="180">
          <cell r="A180">
            <v>1995</v>
          </cell>
          <cell r="B180">
            <v>34816</v>
          </cell>
          <cell r="C180" t="str">
            <v>美国</v>
          </cell>
          <cell r="D180" t="str">
            <v>海洋食品</v>
          </cell>
          <cell r="E180">
            <v>191.99999928474426</v>
          </cell>
        </row>
        <row r="181">
          <cell r="A181">
            <v>1995</v>
          </cell>
          <cell r="B181">
            <v>34824</v>
          </cell>
          <cell r="C181" t="str">
            <v>美国</v>
          </cell>
          <cell r="D181" t="str">
            <v>面食/谷类</v>
          </cell>
          <cell r="E181">
            <v>425.6</v>
          </cell>
        </row>
        <row r="182">
          <cell r="A182">
            <v>1995</v>
          </cell>
          <cell r="B182">
            <v>34824</v>
          </cell>
          <cell r="C182" t="str">
            <v>美国</v>
          </cell>
          <cell r="D182" t="str">
            <v>乳制品</v>
          </cell>
          <cell r="E182">
            <v>695</v>
          </cell>
        </row>
        <row r="183">
          <cell r="A183">
            <v>1995</v>
          </cell>
          <cell r="B183">
            <v>34824</v>
          </cell>
          <cell r="C183" t="str">
            <v>美国</v>
          </cell>
          <cell r="D183" t="str">
            <v>香料</v>
          </cell>
          <cell r="E183">
            <v>260</v>
          </cell>
        </row>
        <row r="184">
          <cell r="A184">
            <v>1995</v>
          </cell>
          <cell r="B184">
            <v>34829</v>
          </cell>
          <cell r="C184" t="str">
            <v>美国</v>
          </cell>
          <cell r="D184" t="str">
            <v>肉/家禽</v>
          </cell>
          <cell r="E184">
            <v>149</v>
          </cell>
        </row>
        <row r="185">
          <cell r="A185">
            <v>1995</v>
          </cell>
          <cell r="B185">
            <v>34831</v>
          </cell>
          <cell r="C185" t="str">
            <v>加拿大</v>
          </cell>
          <cell r="D185" t="str">
            <v>饮料</v>
          </cell>
          <cell r="E185">
            <v>228</v>
          </cell>
        </row>
        <row r="186">
          <cell r="A186">
            <v>1995</v>
          </cell>
          <cell r="B186">
            <v>34831</v>
          </cell>
          <cell r="C186" t="str">
            <v>加拿大</v>
          </cell>
          <cell r="D186" t="str">
            <v>糖果</v>
          </cell>
          <cell r="E186">
            <v>120</v>
          </cell>
        </row>
        <row r="187">
          <cell r="A187">
            <v>1995</v>
          </cell>
          <cell r="B187">
            <v>34831</v>
          </cell>
          <cell r="C187" t="str">
            <v>加拿大</v>
          </cell>
          <cell r="D187" t="str">
            <v>肉/家禽</v>
          </cell>
          <cell r="E187">
            <v>328</v>
          </cell>
        </row>
        <row r="188">
          <cell r="A188">
            <v>1995</v>
          </cell>
          <cell r="B188">
            <v>34831</v>
          </cell>
          <cell r="C188" t="str">
            <v>加拿大</v>
          </cell>
          <cell r="D188" t="str">
            <v>香料</v>
          </cell>
          <cell r="E188">
            <v>712.5</v>
          </cell>
        </row>
        <row r="189">
          <cell r="A189">
            <v>1995</v>
          </cell>
          <cell r="B189">
            <v>34835</v>
          </cell>
          <cell r="C189" t="str">
            <v>美国</v>
          </cell>
          <cell r="D189" t="str">
            <v>糖果</v>
          </cell>
          <cell r="E189">
            <v>226.79999962449074</v>
          </cell>
        </row>
        <row r="190">
          <cell r="A190">
            <v>1995</v>
          </cell>
          <cell r="B190">
            <v>34835</v>
          </cell>
          <cell r="C190" t="str">
            <v>美国</v>
          </cell>
          <cell r="D190" t="str">
            <v>饮料</v>
          </cell>
          <cell r="E190">
            <v>188.99999968707561</v>
          </cell>
        </row>
        <row r="191">
          <cell r="A191">
            <v>1995</v>
          </cell>
          <cell r="B191">
            <v>34836</v>
          </cell>
          <cell r="C191" t="str">
            <v>美国</v>
          </cell>
          <cell r="D191" t="str">
            <v>海洋食品</v>
          </cell>
          <cell r="E191">
            <v>60</v>
          </cell>
        </row>
        <row r="192">
          <cell r="A192">
            <v>1995</v>
          </cell>
          <cell r="B192">
            <v>34836</v>
          </cell>
          <cell r="C192" t="str">
            <v>美国</v>
          </cell>
          <cell r="D192" t="str">
            <v>饮料</v>
          </cell>
          <cell r="E192">
            <v>180</v>
          </cell>
        </row>
        <row r="193">
          <cell r="A193">
            <v>1995</v>
          </cell>
          <cell r="B193">
            <v>34837</v>
          </cell>
          <cell r="C193" t="str">
            <v>美国</v>
          </cell>
          <cell r="D193" t="str">
            <v>农产品</v>
          </cell>
          <cell r="E193">
            <v>136.80000000000001</v>
          </cell>
        </row>
        <row r="194">
          <cell r="A194">
            <v>1995</v>
          </cell>
          <cell r="B194">
            <v>34838</v>
          </cell>
          <cell r="C194" t="str">
            <v>加拿大</v>
          </cell>
          <cell r="D194" t="str">
            <v>肉/家禽</v>
          </cell>
          <cell r="E194">
            <v>4456.4399999999996</v>
          </cell>
        </row>
        <row r="195">
          <cell r="A195">
            <v>1995</v>
          </cell>
          <cell r="B195">
            <v>34838</v>
          </cell>
          <cell r="C195" t="str">
            <v>加拿大</v>
          </cell>
          <cell r="D195" t="str">
            <v>饮料</v>
          </cell>
          <cell r="E195">
            <v>251.0999995842576</v>
          </cell>
        </row>
        <row r="196">
          <cell r="A196">
            <v>1995</v>
          </cell>
          <cell r="B196">
            <v>34842</v>
          </cell>
          <cell r="C196" t="str">
            <v>美国</v>
          </cell>
          <cell r="D196" t="str">
            <v>糖果</v>
          </cell>
          <cell r="E196">
            <v>319.9999988079071</v>
          </cell>
        </row>
        <row r="197">
          <cell r="A197">
            <v>1995</v>
          </cell>
          <cell r="B197">
            <v>34842</v>
          </cell>
          <cell r="C197" t="str">
            <v>美国</v>
          </cell>
          <cell r="D197" t="str">
            <v>乳制品</v>
          </cell>
          <cell r="E197">
            <v>1279.9999952316284</v>
          </cell>
        </row>
        <row r="198">
          <cell r="A198">
            <v>1995</v>
          </cell>
          <cell r="B198">
            <v>34842</v>
          </cell>
          <cell r="C198" t="str">
            <v>美国</v>
          </cell>
          <cell r="D198" t="str">
            <v>香料</v>
          </cell>
          <cell r="E198">
            <v>341.99999872595072</v>
          </cell>
        </row>
        <row r="199">
          <cell r="A199">
            <v>1995</v>
          </cell>
          <cell r="B199">
            <v>34843</v>
          </cell>
          <cell r="C199" t="str">
            <v>美国</v>
          </cell>
          <cell r="D199" t="str">
            <v>肉/家禽</v>
          </cell>
          <cell r="E199">
            <v>1319.1999907493591</v>
          </cell>
        </row>
        <row r="200">
          <cell r="A200">
            <v>1995</v>
          </cell>
          <cell r="B200">
            <v>34843</v>
          </cell>
          <cell r="C200" t="str">
            <v>美国</v>
          </cell>
          <cell r="D200" t="str">
            <v>糖果</v>
          </cell>
          <cell r="E200">
            <v>872.5</v>
          </cell>
        </row>
        <row r="201">
          <cell r="A201">
            <v>1995</v>
          </cell>
          <cell r="B201">
            <v>34843</v>
          </cell>
          <cell r="C201" t="str">
            <v>美国</v>
          </cell>
          <cell r="D201" t="str">
            <v>糖果</v>
          </cell>
          <cell r="E201">
            <v>5268</v>
          </cell>
        </row>
        <row r="202">
          <cell r="A202">
            <v>1995</v>
          </cell>
          <cell r="B202">
            <v>34843</v>
          </cell>
          <cell r="C202" t="str">
            <v>美国</v>
          </cell>
          <cell r="D202" t="str">
            <v>乳制品</v>
          </cell>
          <cell r="E202">
            <v>33.999999761581421</v>
          </cell>
        </row>
        <row r="203">
          <cell r="A203">
            <v>1995</v>
          </cell>
          <cell r="B203">
            <v>34843</v>
          </cell>
          <cell r="C203" t="str">
            <v>美国</v>
          </cell>
          <cell r="D203" t="str">
            <v>乳制品</v>
          </cell>
          <cell r="E203">
            <v>2427.5999829769135</v>
          </cell>
        </row>
        <row r="204">
          <cell r="A204">
            <v>1995</v>
          </cell>
          <cell r="B204">
            <v>34850</v>
          </cell>
          <cell r="C204" t="str">
            <v>美国</v>
          </cell>
          <cell r="D204" t="str">
            <v>饮料</v>
          </cell>
          <cell r="E204">
            <v>575.99999785423279</v>
          </cell>
        </row>
        <row r="205">
          <cell r="A205">
            <v>1995</v>
          </cell>
          <cell r="B205">
            <v>34850</v>
          </cell>
          <cell r="C205" t="str">
            <v>美国</v>
          </cell>
          <cell r="D205" t="str">
            <v>香料</v>
          </cell>
          <cell r="E205">
            <v>960</v>
          </cell>
        </row>
        <row r="206">
          <cell r="A206">
            <v>1995</v>
          </cell>
          <cell r="B206">
            <v>34850</v>
          </cell>
          <cell r="C206" t="str">
            <v>美国</v>
          </cell>
          <cell r="D206" t="str">
            <v>海洋食品</v>
          </cell>
          <cell r="E206">
            <v>414.23999845683574</v>
          </cell>
        </row>
        <row r="207">
          <cell r="A207">
            <v>1995</v>
          </cell>
          <cell r="B207">
            <v>34850</v>
          </cell>
          <cell r="C207" t="str">
            <v>美国</v>
          </cell>
          <cell r="D207" t="str">
            <v>海洋食品</v>
          </cell>
          <cell r="E207">
            <v>367.99999862909317</v>
          </cell>
        </row>
        <row r="208">
          <cell r="A208">
            <v>1995</v>
          </cell>
          <cell r="B208">
            <v>34855</v>
          </cell>
          <cell r="C208" t="str">
            <v>美国</v>
          </cell>
          <cell r="D208" t="str">
            <v>香料</v>
          </cell>
          <cell r="E208">
            <v>989.99999836087227</v>
          </cell>
        </row>
        <row r="209">
          <cell r="A209">
            <v>1995</v>
          </cell>
          <cell r="B209">
            <v>34855</v>
          </cell>
          <cell r="C209" t="str">
            <v>美国</v>
          </cell>
          <cell r="D209" t="str">
            <v>海洋食品</v>
          </cell>
          <cell r="E209">
            <v>512.99999915063381</v>
          </cell>
        </row>
        <row r="210">
          <cell r="A210">
            <v>1995</v>
          </cell>
          <cell r="B210">
            <v>34856</v>
          </cell>
          <cell r="C210" t="str">
            <v>加拿大</v>
          </cell>
          <cell r="D210" t="str">
            <v>乳制品</v>
          </cell>
          <cell r="E210">
            <v>63</v>
          </cell>
        </row>
        <row r="211">
          <cell r="A211">
            <v>1995</v>
          </cell>
          <cell r="B211">
            <v>34856</v>
          </cell>
          <cell r="C211" t="str">
            <v>加拿大</v>
          </cell>
          <cell r="D211" t="str">
            <v>乳制品</v>
          </cell>
          <cell r="E211">
            <v>15.999999940395355</v>
          </cell>
        </row>
        <row r="212">
          <cell r="A212">
            <v>1995</v>
          </cell>
          <cell r="B212">
            <v>34856</v>
          </cell>
          <cell r="C212" t="str">
            <v>加拿大</v>
          </cell>
          <cell r="D212" t="str">
            <v>乳制品</v>
          </cell>
          <cell r="E212">
            <v>313.2</v>
          </cell>
        </row>
        <row r="213">
          <cell r="A213">
            <v>1995</v>
          </cell>
          <cell r="B213">
            <v>34862</v>
          </cell>
          <cell r="C213" t="str">
            <v>美国</v>
          </cell>
          <cell r="D213" t="str">
            <v>海洋食品</v>
          </cell>
          <cell r="E213">
            <v>258.89999999999998</v>
          </cell>
        </row>
        <row r="214">
          <cell r="A214">
            <v>1995</v>
          </cell>
          <cell r="B214">
            <v>34862</v>
          </cell>
          <cell r="C214" t="str">
            <v>美国</v>
          </cell>
          <cell r="D214" t="str">
            <v>海洋食品</v>
          </cell>
          <cell r="E214">
            <v>147.19999945163727</v>
          </cell>
        </row>
        <row r="215">
          <cell r="A215">
            <v>1995</v>
          </cell>
          <cell r="B215">
            <v>34862</v>
          </cell>
          <cell r="C215" t="str">
            <v>美国</v>
          </cell>
          <cell r="D215" t="str">
            <v>肉/家禽</v>
          </cell>
          <cell r="E215">
            <v>59.599999777972698</v>
          </cell>
        </row>
        <row r="216">
          <cell r="A216">
            <v>1995</v>
          </cell>
          <cell r="B216">
            <v>34864</v>
          </cell>
          <cell r="C216" t="str">
            <v>美国</v>
          </cell>
          <cell r="D216" t="str">
            <v>乳制品</v>
          </cell>
          <cell r="E216">
            <v>427.5</v>
          </cell>
        </row>
        <row r="217">
          <cell r="A217">
            <v>1995</v>
          </cell>
          <cell r="B217">
            <v>34864</v>
          </cell>
          <cell r="C217" t="str">
            <v>美国</v>
          </cell>
          <cell r="D217" t="str">
            <v>乳制品</v>
          </cell>
          <cell r="E217">
            <v>250</v>
          </cell>
        </row>
        <row r="218">
          <cell r="A218">
            <v>1995</v>
          </cell>
          <cell r="B218">
            <v>34864</v>
          </cell>
          <cell r="C218" t="str">
            <v>美国</v>
          </cell>
          <cell r="D218" t="str">
            <v>乳制品</v>
          </cell>
          <cell r="E218">
            <v>75</v>
          </cell>
        </row>
        <row r="219">
          <cell r="A219">
            <v>1995</v>
          </cell>
          <cell r="B219">
            <v>34864</v>
          </cell>
          <cell r="C219" t="str">
            <v>美国</v>
          </cell>
          <cell r="D219" t="str">
            <v>乳制品</v>
          </cell>
          <cell r="E219">
            <v>892.5</v>
          </cell>
        </row>
        <row r="220">
          <cell r="A220">
            <v>1995</v>
          </cell>
          <cell r="B220">
            <v>34869</v>
          </cell>
          <cell r="C220" t="str">
            <v>美国</v>
          </cell>
          <cell r="D220" t="str">
            <v>香料</v>
          </cell>
          <cell r="E220">
            <v>600</v>
          </cell>
        </row>
        <row r="221">
          <cell r="A221">
            <v>1995</v>
          </cell>
          <cell r="B221">
            <v>34869</v>
          </cell>
          <cell r="C221" t="str">
            <v>美国</v>
          </cell>
          <cell r="D221" t="str">
            <v>糖果</v>
          </cell>
          <cell r="E221">
            <v>1249.2</v>
          </cell>
        </row>
        <row r="222">
          <cell r="A222">
            <v>1995</v>
          </cell>
          <cell r="B222">
            <v>34869</v>
          </cell>
          <cell r="C222" t="str">
            <v>美国</v>
          </cell>
          <cell r="D222" t="str">
            <v>饮料</v>
          </cell>
          <cell r="E222">
            <v>7905</v>
          </cell>
        </row>
        <row r="223">
          <cell r="A223">
            <v>1995</v>
          </cell>
          <cell r="B223">
            <v>34869</v>
          </cell>
          <cell r="C223" t="str">
            <v>美国</v>
          </cell>
          <cell r="D223" t="str">
            <v>糖果</v>
          </cell>
          <cell r="E223">
            <v>437.5</v>
          </cell>
        </row>
        <row r="224">
          <cell r="A224">
            <v>1995</v>
          </cell>
          <cell r="B224">
            <v>34870</v>
          </cell>
          <cell r="C224" t="str">
            <v>美国</v>
          </cell>
          <cell r="D224" t="str">
            <v>乳制品</v>
          </cell>
          <cell r="E224">
            <v>299.24999976530671</v>
          </cell>
        </row>
        <row r="225">
          <cell r="A225">
            <v>1995</v>
          </cell>
          <cell r="B225">
            <v>34870</v>
          </cell>
          <cell r="C225" t="str">
            <v>美国</v>
          </cell>
          <cell r="D225" t="str">
            <v>肉/家禽</v>
          </cell>
          <cell r="E225">
            <v>169.85999986678362</v>
          </cell>
        </row>
        <row r="226">
          <cell r="A226">
            <v>1995</v>
          </cell>
          <cell r="B226">
            <v>34871</v>
          </cell>
          <cell r="C226" t="str">
            <v>加拿大</v>
          </cell>
          <cell r="D226" t="str">
            <v>农产品</v>
          </cell>
          <cell r="E226">
            <v>319.2</v>
          </cell>
        </row>
        <row r="227">
          <cell r="A227">
            <v>1995</v>
          </cell>
          <cell r="B227">
            <v>34871</v>
          </cell>
          <cell r="C227" t="str">
            <v>加拿大</v>
          </cell>
          <cell r="D227" t="str">
            <v>饮料</v>
          </cell>
          <cell r="E227">
            <v>98</v>
          </cell>
        </row>
        <row r="228">
          <cell r="A228">
            <v>1995</v>
          </cell>
          <cell r="B228">
            <v>34872</v>
          </cell>
          <cell r="C228" t="str">
            <v>加拿大</v>
          </cell>
          <cell r="D228" t="str">
            <v>乳制品</v>
          </cell>
          <cell r="E228">
            <v>210</v>
          </cell>
        </row>
        <row r="229">
          <cell r="A229">
            <v>1995</v>
          </cell>
          <cell r="B229">
            <v>34876</v>
          </cell>
          <cell r="C229" t="str">
            <v>美国</v>
          </cell>
          <cell r="D229" t="str">
            <v>饮料</v>
          </cell>
          <cell r="E229">
            <v>105</v>
          </cell>
        </row>
        <row r="230">
          <cell r="A230">
            <v>1995</v>
          </cell>
          <cell r="B230">
            <v>34876</v>
          </cell>
          <cell r="C230" t="str">
            <v>美国</v>
          </cell>
          <cell r="D230" t="str">
            <v>海洋食品</v>
          </cell>
          <cell r="E230">
            <v>135.1</v>
          </cell>
        </row>
        <row r="231">
          <cell r="A231">
            <v>1995</v>
          </cell>
          <cell r="B231">
            <v>34877</v>
          </cell>
          <cell r="C231" t="str">
            <v>美国</v>
          </cell>
          <cell r="D231" t="str">
            <v>乳制品</v>
          </cell>
          <cell r="E231">
            <v>584.37499590218067</v>
          </cell>
        </row>
        <row r="232">
          <cell r="A232">
            <v>1995</v>
          </cell>
          <cell r="B232">
            <v>34877</v>
          </cell>
          <cell r="C232" t="str">
            <v>美国</v>
          </cell>
          <cell r="D232" t="str">
            <v>海洋食品</v>
          </cell>
          <cell r="E232">
            <v>807.49999433755875</v>
          </cell>
        </row>
        <row r="233">
          <cell r="A233">
            <v>1995</v>
          </cell>
          <cell r="B233">
            <v>34877</v>
          </cell>
          <cell r="C233" t="str">
            <v>美国</v>
          </cell>
          <cell r="D233" t="str">
            <v>农产品</v>
          </cell>
          <cell r="E233">
            <v>2162.3999848365784</v>
          </cell>
        </row>
        <row r="234">
          <cell r="A234">
            <v>1995</v>
          </cell>
          <cell r="B234">
            <v>34880</v>
          </cell>
          <cell r="C234" t="str">
            <v>美国</v>
          </cell>
          <cell r="D234" t="str">
            <v>糖果</v>
          </cell>
          <cell r="E234">
            <v>497.32499960996211</v>
          </cell>
        </row>
        <row r="235">
          <cell r="A235">
            <v>1995</v>
          </cell>
          <cell r="B235">
            <v>34880</v>
          </cell>
          <cell r="C235" t="str">
            <v>美国</v>
          </cell>
          <cell r="D235" t="str">
            <v>面食/谷类</v>
          </cell>
          <cell r="E235">
            <v>170.99999986588955</v>
          </cell>
        </row>
        <row r="236">
          <cell r="A236">
            <v>1995</v>
          </cell>
          <cell r="B236">
            <v>34880</v>
          </cell>
          <cell r="C236" t="str">
            <v>美国</v>
          </cell>
          <cell r="D236" t="str">
            <v>糖果</v>
          </cell>
          <cell r="E236">
            <v>936.69999926537275</v>
          </cell>
        </row>
        <row r="237">
          <cell r="A237">
            <v>1995</v>
          </cell>
          <cell r="B237">
            <v>34880</v>
          </cell>
          <cell r="C237" t="str">
            <v>美国</v>
          </cell>
          <cell r="D237" t="str">
            <v>香料</v>
          </cell>
          <cell r="E237">
            <v>123.49999990314245</v>
          </cell>
        </row>
        <row r="238">
          <cell r="A238">
            <v>1995</v>
          </cell>
          <cell r="B238">
            <v>34883</v>
          </cell>
          <cell r="C238" t="str">
            <v>加拿大</v>
          </cell>
          <cell r="D238" t="str">
            <v>农产品</v>
          </cell>
          <cell r="E238">
            <v>557.99999792128801</v>
          </cell>
        </row>
        <row r="239">
          <cell r="A239">
            <v>1995</v>
          </cell>
          <cell r="B239">
            <v>34883</v>
          </cell>
          <cell r="C239" t="str">
            <v>加拿大</v>
          </cell>
          <cell r="D239" t="str">
            <v>糖果</v>
          </cell>
          <cell r="E239">
            <v>257.59999904036522</v>
          </cell>
        </row>
        <row r="240">
          <cell r="A240">
            <v>1995</v>
          </cell>
          <cell r="B240">
            <v>34883</v>
          </cell>
          <cell r="C240" t="str">
            <v>加拿大</v>
          </cell>
          <cell r="D240" t="str">
            <v>饮料</v>
          </cell>
          <cell r="E240">
            <v>64.799999758601189</v>
          </cell>
        </row>
        <row r="241">
          <cell r="A241">
            <v>1995</v>
          </cell>
          <cell r="B241">
            <v>34883</v>
          </cell>
          <cell r="C241" t="str">
            <v>加拿大</v>
          </cell>
          <cell r="D241" t="str">
            <v>农产品</v>
          </cell>
          <cell r="E241">
            <v>847.99999684095383</v>
          </cell>
        </row>
        <row r="242">
          <cell r="A242">
            <v>1995</v>
          </cell>
          <cell r="B242">
            <v>34883</v>
          </cell>
          <cell r="C242" t="str">
            <v>加拿大</v>
          </cell>
          <cell r="D242" t="str">
            <v>面食/谷类</v>
          </cell>
          <cell r="E242">
            <v>1215.999995470047</v>
          </cell>
        </row>
        <row r="243">
          <cell r="A243">
            <v>1995</v>
          </cell>
          <cell r="B243">
            <v>34884</v>
          </cell>
          <cell r="C243" t="str">
            <v>美国</v>
          </cell>
          <cell r="D243" t="str">
            <v>面食/谷类</v>
          </cell>
          <cell r="E243">
            <v>997.5</v>
          </cell>
        </row>
        <row r="244">
          <cell r="A244">
            <v>1995</v>
          </cell>
          <cell r="B244">
            <v>34884</v>
          </cell>
          <cell r="C244" t="str">
            <v>美国</v>
          </cell>
          <cell r="D244" t="str">
            <v>饮料</v>
          </cell>
          <cell r="E244">
            <v>155</v>
          </cell>
        </row>
        <row r="245">
          <cell r="A245">
            <v>1995</v>
          </cell>
          <cell r="B245">
            <v>34887</v>
          </cell>
          <cell r="C245" t="str">
            <v>美国</v>
          </cell>
          <cell r="D245" t="str">
            <v>海洋食品</v>
          </cell>
          <cell r="E245">
            <v>517.79999999999995</v>
          </cell>
        </row>
        <row r="246">
          <cell r="A246">
            <v>1995</v>
          </cell>
          <cell r="B246">
            <v>34887</v>
          </cell>
          <cell r="C246" t="str">
            <v>美国</v>
          </cell>
          <cell r="D246" t="str">
            <v>糖果</v>
          </cell>
          <cell r="E246">
            <v>554.625</v>
          </cell>
        </row>
        <row r="247">
          <cell r="A247">
            <v>1995</v>
          </cell>
          <cell r="B247">
            <v>34891</v>
          </cell>
          <cell r="C247" t="str">
            <v>加拿大</v>
          </cell>
          <cell r="D247" t="str">
            <v>肉/家禽</v>
          </cell>
          <cell r="E247">
            <v>592.79999953508377</v>
          </cell>
        </row>
        <row r="248">
          <cell r="A248">
            <v>1995</v>
          </cell>
          <cell r="B248">
            <v>34891</v>
          </cell>
          <cell r="C248" t="str">
            <v>加拿大</v>
          </cell>
          <cell r="D248" t="str">
            <v>乳制品</v>
          </cell>
          <cell r="E248">
            <v>71.249999944120646</v>
          </cell>
        </row>
        <row r="249">
          <cell r="A249">
            <v>1995</v>
          </cell>
          <cell r="B249">
            <v>34891</v>
          </cell>
          <cell r="C249" t="str">
            <v>加拿大</v>
          </cell>
          <cell r="D249" t="str">
            <v>肉/家禽</v>
          </cell>
          <cell r="E249">
            <v>569.99999955296516</v>
          </cell>
        </row>
        <row r="250">
          <cell r="A250">
            <v>1995</v>
          </cell>
          <cell r="B250">
            <v>34897</v>
          </cell>
          <cell r="C250" t="str">
            <v>加拿大</v>
          </cell>
          <cell r="D250" t="str">
            <v>乳制品</v>
          </cell>
          <cell r="E250">
            <v>349.9999986961484</v>
          </cell>
        </row>
        <row r="251">
          <cell r="A251">
            <v>1995</v>
          </cell>
          <cell r="B251">
            <v>34897</v>
          </cell>
          <cell r="C251" t="str">
            <v>加拿大</v>
          </cell>
          <cell r="D251" t="str">
            <v>饮料</v>
          </cell>
          <cell r="E251">
            <v>540</v>
          </cell>
        </row>
        <row r="252">
          <cell r="A252">
            <v>1995</v>
          </cell>
          <cell r="B252">
            <v>34900</v>
          </cell>
          <cell r="C252" t="str">
            <v>加拿大</v>
          </cell>
          <cell r="D252" t="str">
            <v>乳制品</v>
          </cell>
          <cell r="E252">
            <v>35</v>
          </cell>
        </row>
        <row r="253">
          <cell r="A253">
            <v>1995</v>
          </cell>
          <cell r="B253">
            <v>34900</v>
          </cell>
          <cell r="C253" t="str">
            <v>加拿大</v>
          </cell>
          <cell r="D253" t="str">
            <v>海洋食品</v>
          </cell>
          <cell r="E253">
            <v>36.799999999999997</v>
          </cell>
        </row>
        <row r="254">
          <cell r="A254">
            <v>1995</v>
          </cell>
          <cell r="B254">
            <v>34900</v>
          </cell>
          <cell r="C254" t="str">
            <v>加拿大</v>
          </cell>
          <cell r="D254" t="str">
            <v>糖果</v>
          </cell>
          <cell r="E254">
            <v>493</v>
          </cell>
        </row>
        <row r="255">
          <cell r="A255">
            <v>1995</v>
          </cell>
          <cell r="B255">
            <v>34900</v>
          </cell>
          <cell r="C255" t="str">
            <v>加拿大</v>
          </cell>
          <cell r="D255" t="str">
            <v>面食/谷类</v>
          </cell>
          <cell r="E255">
            <v>199.5</v>
          </cell>
        </row>
        <row r="256">
          <cell r="A256">
            <v>1995</v>
          </cell>
          <cell r="B256">
            <v>34901</v>
          </cell>
          <cell r="C256" t="str">
            <v>美国</v>
          </cell>
          <cell r="D256" t="str">
            <v>乳制品</v>
          </cell>
          <cell r="E256">
            <v>660</v>
          </cell>
        </row>
        <row r="257">
          <cell r="A257">
            <v>1995</v>
          </cell>
          <cell r="B257">
            <v>34901</v>
          </cell>
          <cell r="C257" t="str">
            <v>美国</v>
          </cell>
          <cell r="D257" t="str">
            <v>香料</v>
          </cell>
          <cell r="E257">
            <v>263.39999999999998</v>
          </cell>
        </row>
        <row r="258">
          <cell r="A258">
            <v>1995</v>
          </cell>
          <cell r="B258">
            <v>34901</v>
          </cell>
          <cell r="C258" t="str">
            <v>美国</v>
          </cell>
          <cell r="D258" t="str">
            <v>乳制品</v>
          </cell>
          <cell r="E258">
            <v>1044</v>
          </cell>
        </row>
        <row r="259">
          <cell r="A259">
            <v>1995</v>
          </cell>
          <cell r="B259">
            <v>34901</v>
          </cell>
          <cell r="C259" t="str">
            <v>美国</v>
          </cell>
          <cell r="D259" t="str">
            <v>饮料</v>
          </cell>
          <cell r="E259">
            <v>180</v>
          </cell>
        </row>
        <row r="260">
          <cell r="A260">
            <v>1995</v>
          </cell>
          <cell r="B260">
            <v>34904</v>
          </cell>
          <cell r="C260" t="str">
            <v>加拿大</v>
          </cell>
          <cell r="D260" t="str">
            <v>饮料</v>
          </cell>
          <cell r="E260">
            <v>180</v>
          </cell>
        </row>
        <row r="261">
          <cell r="A261">
            <v>1995</v>
          </cell>
          <cell r="B261">
            <v>34904</v>
          </cell>
          <cell r="C261" t="str">
            <v>加拿大</v>
          </cell>
          <cell r="D261" t="str">
            <v>饮料</v>
          </cell>
          <cell r="E261">
            <v>155</v>
          </cell>
        </row>
        <row r="262">
          <cell r="A262">
            <v>1995</v>
          </cell>
          <cell r="B262">
            <v>34904</v>
          </cell>
          <cell r="C262" t="str">
            <v>加拿大</v>
          </cell>
          <cell r="D262" t="str">
            <v>香料</v>
          </cell>
          <cell r="E262">
            <v>234</v>
          </cell>
        </row>
        <row r="263">
          <cell r="A263">
            <v>1995</v>
          </cell>
          <cell r="B263">
            <v>34906</v>
          </cell>
          <cell r="C263" t="str">
            <v>加拿大</v>
          </cell>
          <cell r="D263" t="str">
            <v>香料</v>
          </cell>
          <cell r="E263">
            <v>155</v>
          </cell>
        </row>
        <row r="264">
          <cell r="A264">
            <v>1995</v>
          </cell>
          <cell r="B264">
            <v>34906</v>
          </cell>
          <cell r="C264" t="str">
            <v>加拿大</v>
          </cell>
          <cell r="D264" t="str">
            <v>饮料</v>
          </cell>
          <cell r="E264">
            <v>162.75</v>
          </cell>
        </row>
        <row r="265">
          <cell r="A265">
            <v>1995</v>
          </cell>
          <cell r="B265">
            <v>34907</v>
          </cell>
          <cell r="C265" t="str">
            <v>美国</v>
          </cell>
          <cell r="D265" t="str">
            <v>农产品</v>
          </cell>
          <cell r="E265">
            <v>331.312499740161</v>
          </cell>
        </row>
        <row r="266">
          <cell r="A266">
            <v>1995</v>
          </cell>
          <cell r="B266">
            <v>34907</v>
          </cell>
          <cell r="C266" t="str">
            <v>美国</v>
          </cell>
          <cell r="D266" t="str">
            <v>海洋食品</v>
          </cell>
          <cell r="E266">
            <v>82.507499935291705</v>
          </cell>
        </row>
        <row r="267">
          <cell r="A267">
            <v>1995</v>
          </cell>
          <cell r="B267">
            <v>34907</v>
          </cell>
          <cell r="C267" t="str">
            <v>美国</v>
          </cell>
          <cell r="D267" t="str">
            <v>香料</v>
          </cell>
          <cell r="E267">
            <v>599.92499952949584</v>
          </cell>
        </row>
        <row r="268">
          <cell r="A268">
            <v>1995</v>
          </cell>
          <cell r="B268">
            <v>34908</v>
          </cell>
          <cell r="C268" t="str">
            <v>美国</v>
          </cell>
          <cell r="D268" t="str">
            <v>面食/谷类</v>
          </cell>
          <cell r="E268">
            <v>78</v>
          </cell>
        </row>
        <row r="269">
          <cell r="A269">
            <v>1995</v>
          </cell>
          <cell r="B269">
            <v>34908</v>
          </cell>
          <cell r="C269" t="str">
            <v>美国</v>
          </cell>
          <cell r="D269" t="str">
            <v>饮料</v>
          </cell>
          <cell r="E269">
            <v>252</v>
          </cell>
        </row>
        <row r="270">
          <cell r="A270">
            <v>1995</v>
          </cell>
          <cell r="B270">
            <v>34914</v>
          </cell>
          <cell r="C270" t="str">
            <v>美国</v>
          </cell>
          <cell r="D270" t="str">
            <v>海洋食品</v>
          </cell>
          <cell r="E270">
            <v>1999.9999925494194</v>
          </cell>
        </row>
        <row r="271">
          <cell r="A271">
            <v>1995</v>
          </cell>
          <cell r="B271">
            <v>34914</v>
          </cell>
          <cell r="C271" t="str">
            <v>美国</v>
          </cell>
          <cell r="D271" t="str">
            <v>面食/谷类</v>
          </cell>
          <cell r="E271">
            <v>1119.9999958276749</v>
          </cell>
        </row>
        <row r="272">
          <cell r="A272">
            <v>1995</v>
          </cell>
          <cell r="B272">
            <v>34915</v>
          </cell>
          <cell r="C272" t="str">
            <v>加拿大</v>
          </cell>
          <cell r="D272" t="str">
            <v>饮料</v>
          </cell>
          <cell r="E272">
            <v>72</v>
          </cell>
        </row>
        <row r="273">
          <cell r="A273">
            <v>1995</v>
          </cell>
          <cell r="B273">
            <v>34919</v>
          </cell>
          <cell r="C273" t="str">
            <v>美国</v>
          </cell>
          <cell r="D273" t="str">
            <v>香料</v>
          </cell>
          <cell r="E273">
            <v>368.12499971129</v>
          </cell>
        </row>
        <row r="274">
          <cell r="A274">
            <v>1995</v>
          </cell>
          <cell r="B274">
            <v>34919</v>
          </cell>
          <cell r="C274" t="str">
            <v>美国</v>
          </cell>
          <cell r="D274" t="str">
            <v>糖果</v>
          </cell>
          <cell r="E274">
            <v>148.3424998836592</v>
          </cell>
        </row>
        <row r="275">
          <cell r="A275">
            <v>1995</v>
          </cell>
          <cell r="B275">
            <v>34920</v>
          </cell>
          <cell r="C275" t="str">
            <v>美国</v>
          </cell>
          <cell r="D275" t="str">
            <v>糖果</v>
          </cell>
          <cell r="E275">
            <v>1360.799994930625</v>
          </cell>
        </row>
        <row r="276">
          <cell r="A276">
            <v>1995</v>
          </cell>
          <cell r="B276">
            <v>34920</v>
          </cell>
          <cell r="C276" t="str">
            <v>美国</v>
          </cell>
          <cell r="D276" t="str">
            <v>乳制品</v>
          </cell>
          <cell r="E276">
            <v>575.99999785423279</v>
          </cell>
        </row>
        <row r="277">
          <cell r="A277">
            <v>1995</v>
          </cell>
          <cell r="B277">
            <v>34920</v>
          </cell>
          <cell r="C277" t="str">
            <v>美国</v>
          </cell>
          <cell r="D277" t="str">
            <v>饮料</v>
          </cell>
          <cell r="E277">
            <v>57.599999785423279</v>
          </cell>
        </row>
        <row r="278">
          <cell r="A278">
            <v>1995</v>
          </cell>
          <cell r="B278">
            <v>34920</v>
          </cell>
          <cell r="C278" t="str">
            <v>加拿大</v>
          </cell>
          <cell r="D278" t="str">
            <v>面食/谷类</v>
          </cell>
          <cell r="E278">
            <v>168</v>
          </cell>
        </row>
        <row r="279">
          <cell r="A279">
            <v>1995</v>
          </cell>
          <cell r="B279">
            <v>34920</v>
          </cell>
          <cell r="C279" t="str">
            <v>加拿大</v>
          </cell>
          <cell r="D279" t="str">
            <v>海洋食品</v>
          </cell>
          <cell r="E279">
            <v>397.5</v>
          </cell>
        </row>
        <row r="280">
          <cell r="A280">
            <v>1995</v>
          </cell>
          <cell r="B280">
            <v>34922</v>
          </cell>
          <cell r="C280" t="str">
            <v>加拿大</v>
          </cell>
          <cell r="D280" t="str">
            <v>面食/谷类</v>
          </cell>
          <cell r="E280">
            <v>151.99999943375587</v>
          </cell>
        </row>
        <row r="281">
          <cell r="A281">
            <v>1995</v>
          </cell>
          <cell r="B281">
            <v>34922</v>
          </cell>
          <cell r="C281" t="str">
            <v>加拿大</v>
          </cell>
          <cell r="D281" t="str">
            <v>香料</v>
          </cell>
          <cell r="E281">
            <v>842.87999686002729</v>
          </cell>
        </row>
        <row r="282">
          <cell r="A282">
            <v>1995</v>
          </cell>
          <cell r="B282">
            <v>34922</v>
          </cell>
          <cell r="C282" t="str">
            <v>加拿大</v>
          </cell>
          <cell r="D282" t="str">
            <v>饮料</v>
          </cell>
          <cell r="E282">
            <v>185.999999307096</v>
          </cell>
        </row>
        <row r="283">
          <cell r="A283">
            <v>1995</v>
          </cell>
          <cell r="B283">
            <v>34925</v>
          </cell>
          <cell r="C283" t="str">
            <v>加拿大</v>
          </cell>
          <cell r="D283" t="str">
            <v>糖果</v>
          </cell>
          <cell r="E283">
            <v>2195</v>
          </cell>
        </row>
        <row r="284">
          <cell r="A284">
            <v>1995</v>
          </cell>
          <cell r="B284">
            <v>34925</v>
          </cell>
          <cell r="C284" t="str">
            <v>加拿大</v>
          </cell>
          <cell r="D284" t="str">
            <v>乳制品</v>
          </cell>
          <cell r="E284">
            <v>193.5</v>
          </cell>
        </row>
        <row r="285">
          <cell r="A285">
            <v>1995</v>
          </cell>
          <cell r="B285">
            <v>34927</v>
          </cell>
          <cell r="C285" t="str">
            <v>加拿大</v>
          </cell>
          <cell r="D285" t="str">
            <v>肉/家禽</v>
          </cell>
          <cell r="E285">
            <v>29.8</v>
          </cell>
        </row>
        <row r="286">
          <cell r="A286">
            <v>1995</v>
          </cell>
          <cell r="B286">
            <v>34927</v>
          </cell>
          <cell r="C286" t="str">
            <v>加拿大</v>
          </cell>
          <cell r="D286" t="str">
            <v>海洋食品</v>
          </cell>
          <cell r="E286">
            <v>450</v>
          </cell>
        </row>
        <row r="287">
          <cell r="A287">
            <v>1995</v>
          </cell>
          <cell r="B287">
            <v>34929</v>
          </cell>
          <cell r="C287" t="str">
            <v>加拿大</v>
          </cell>
          <cell r="D287" t="str">
            <v>面食/谷类</v>
          </cell>
          <cell r="E287">
            <v>1008</v>
          </cell>
        </row>
        <row r="288">
          <cell r="A288">
            <v>1995</v>
          </cell>
          <cell r="B288">
            <v>34929</v>
          </cell>
          <cell r="C288" t="str">
            <v>加拿大</v>
          </cell>
          <cell r="D288" t="str">
            <v>糖果</v>
          </cell>
          <cell r="E288">
            <v>474.99999962747097</v>
          </cell>
        </row>
        <row r="289">
          <cell r="A289">
            <v>1995</v>
          </cell>
          <cell r="B289">
            <v>34933</v>
          </cell>
          <cell r="C289" t="str">
            <v>加拿大</v>
          </cell>
          <cell r="D289" t="str">
            <v>农产品</v>
          </cell>
          <cell r="E289">
            <v>1350</v>
          </cell>
        </row>
        <row r="290">
          <cell r="A290">
            <v>1995</v>
          </cell>
          <cell r="B290">
            <v>34933</v>
          </cell>
          <cell r="C290" t="str">
            <v>加拿大</v>
          </cell>
          <cell r="D290" t="str">
            <v>肉/家禽</v>
          </cell>
          <cell r="E290">
            <v>3900</v>
          </cell>
        </row>
        <row r="291">
          <cell r="A291">
            <v>1995</v>
          </cell>
          <cell r="B291">
            <v>34933</v>
          </cell>
          <cell r="C291" t="str">
            <v>加拿大</v>
          </cell>
          <cell r="D291" t="str">
            <v>乳制品</v>
          </cell>
          <cell r="E291">
            <v>35</v>
          </cell>
        </row>
        <row r="292">
          <cell r="A292">
            <v>1995</v>
          </cell>
          <cell r="B292">
            <v>34933</v>
          </cell>
          <cell r="C292" t="str">
            <v>加拿大</v>
          </cell>
          <cell r="D292" t="str">
            <v>海洋食品</v>
          </cell>
          <cell r="E292">
            <v>772.8</v>
          </cell>
        </row>
        <row r="293">
          <cell r="A293">
            <v>1995</v>
          </cell>
          <cell r="B293">
            <v>34933</v>
          </cell>
          <cell r="C293" t="str">
            <v>加拿大</v>
          </cell>
          <cell r="D293" t="str">
            <v>乳制品</v>
          </cell>
          <cell r="E293">
            <v>417.6</v>
          </cell>
        </row>
        <row r="294">
          <cell r="A294">
            <v>1995</v>
          </cell>
          <cell r="B294">
            <v>34934</v>
          </cell>
          <cell r="C294" t="str">
            <v>美国</v>
          </cell>
          <cell r="D294" t="str">
            <v>面食/谷类</v>
          </cell>
          <cell r="E294">
            <v>1064</v>
          </cell>
        </row>
        <row r="295">
          <cell r="A295">
            <v>1995</v>
          </cell>
          <cell r="B295">
            <v>34939</v>
          </cell>
          <cell r="C295" t="str">
            <v>加拿大</v>
          </cell>
          <cell r="D295" t="str">
            <v>海洋食品</v>
          </cell>
          <cell r="E295">
            <v>2170</v>
          </cell>
        </row>
        <row r="296">
          <cell r="A296">
            <v>1995</v>
          </cell>
          <cell r="B296">
            <v>34939</v>
          </cell>
          <cell r="C296" t="str">
            <v>加拿大</v>
          </cell>
          <cell r="D296" t="str">
            <v>海洋食品</v>
          </cell>
          <cell r="E296">
            <v>1045</v>
          </cell>
        </row>
        <row r="297">
          <cell r="A297">
            <v>1995</v>
          </cell>
          <cell r="B297">
            <v>34939</v>
          </cell>
          <cell r="C297" t="str">
            <v>加拿大</v>
          </cell>
          <cell r="D297" t="str">
            <v>糖果</v>
          </cell>
          <cell r="E297">
            <v>360</v>
          </cell>
        </row>
        <row r="298">
          <cell r="A298">
            <v>1995</v>
          </cell>
          <cell r="B298">
            <v>34939</v>
          </cell>
          <cell r="C298" t="str">
            <v>加拿大</v>
          </cell>
          <cell r="D298" t="str">
            <v>乳制品</v>
          </cell>
          <cell r="E298">
            <v>1360</v>
          </cell>
        </row>
        <row r="299">
          <cell r="A299">
            <v>1995</v>
          </cell>
          <cell r="B299">
            <v>34939</v>
          </cell>
          <cell r="C299" t="str">
            <v>加拿大</v>
          </cell>
          <cell r="D299" t="str">
            <v>饮料</v>
          </cell>
          <cell r="E299">
            <v>1440</v>
          </cell>
        </row>
        <row r="300">
          <cell r="A300">
            <v>1995</v>
          </cell>
          <cell r="B300">
            <v>34940</v>
          </cell>
          <cell r="C300" t="str">
            <v>美国</v>
          </cell>
          <cell r="D300" t="str">
            <v>乳制品</v>
          </cell>
          <cell r="E300">
            <v>294</v>
          </cell>
        </row>
        <row r="301">
          <cell r="A301">
            <v>1995</v>
          </cell>
          <cell r="B301">
            <v>34940</v>
          </cell>
          <cell r="C301" t="str">
            <v>美国</v>
          </cell>
          <cell r="D301" t="str">
            <v>糖果</v>
          </cell>
          <cell r="E301">
            <v>80</v>
          </cell>
        </row>
        <row r="302">
          <cell r="A302">
            <v>1995</v>
          </cell>
          <cell r="B302">
            <v>34940</v>
          </cell>
          <cell r="C302" t="str">
            <v>美国</v>
          </cell>
          <cell r="D302" t="str">
            <v>饮料</v>
          </cell>
          <cell r="E302">
            <v>90</v>
          </cell>
        </row>
        <row r="303">
          <cell r="A303">
            <v>1995</v>
          </cell>
          <cell r="B303">
            <v>34942</v>
          </cell>
          <cell r="C303" t="str">
            <v>加拿大</v>
          </cell>
          <cell r="D303" t="str">
            <v>饮料</v>
          </cell>
          <cell r="E303">
            <v>3754.874997055158</v>
          </cell>
        </row>
        <row r="304">
          <cell r="A304">
            <v>1995</v>
          </cell>
          <cell r="B304">
            <v>34942</v>
          </cell>
          <cell r="C304" t="str">
            <v>加拿大</v>
          </cell>
          <cell r="D304" t="str">
            <v>面食/谷类</v>
          </cell>
          <cell r="E304">
            <v>532</v>
          </cell>
        </row>
        <row r="305">
          <cell r="A305">
            <v>1995</v>
          </cell>
          <cell r="B305">
            <v>34942</v>
          </cell>
          <cell r="C305" t="str">
            <v>加拿大</v>
          </cell>
          <cell r="D305" t="str">
            <v>饮料</v>
          </cell>
          <cell r="E305">
            <v>213.74999983236194</v>
          </cell>
        </row>
        <row r="306">
          <cell r="A306">
            <v>1995</v>
          </cell>
          <cell r="B306">
            <v>34942</v>
          </cell>
          <cell r="C306" t="str">
            <v>加拿大</v>
          </cell>
          <cell r="D306" t="str">
            <v>乳制品</v>
          </cell>
          <cell r="E306">
            <v>306.37499975971878</v>
          </cell>
        </row>
        <row r="307">
          <cell r="A307">
            <v>1995</v>
          </cell>
          <cell r="B307">
            <v>34942</v>
          </cell>
          <cell r="C307" t="str">
            <v>加拿大</v>
          </cell>
          <cell r="D307" t="str">
            <v>乳制品</v>
          </cell>
          <cell r="E307">
            <v>1402.4999901652336</v>
          </cell>
        </row>
        <row r="308">
          <cell r="A308">
            <v>1995</v>
          </cell>
          <cell r="B308">
            <v>34949</v>
          </cell>
          <cell r="C308" t="str">
            <v>美国</v>
          </cell>
          <cell r="D308" t="str">
            <v>农产品</v>
          </cell>
          <cell r="E308">
            <v>488.25</v>
          </cell>
        </row>
        <row r="309">
          <cell r="A309">
            <v>1995</v>
          </cell>
          <cell r="B309">
            <v>34949</v>
          </cell>
          <cell r="C309" t="str">
            <v>美国</v>
          </cell>
          <cell r="D309" t="str">
            <v>糖果</v>
          </cell>
          <cell r="E309">
            <v>124.19999979436398</v>
          </cell>
        </row>
        <row r="310">
          <cell r="A310">
            <v>1995</v>
          </cell>
          <cell r="B310">
            <v>34949</v>
          </cell>
          <cell r="C310" t="str">
            <v>美国</v>
          </cell>
          <cell r="D310" t="str">
            <v>糖果</v>
          </cell>
          <cell r="E310">
            <v>224.99999962747097</v>
          </cell>
        </row>
        <row r="311">
          <cell r="A311">
            <v>1995</v>
          </cell>
          <cell r="B311">
            <v>34949</v>
          </cell>
          <cell r="C311" t="str">
            <v>美国</v>
          </cell>
          <cell r="D311" t="str">
            <v>饮料</v>
          </cell>
          <cell r="E311">
            <v>13.5</v>
          </cell>
        </row>
        <row r="312">
          <cell r="A312">
            <v>1995</v>
          </cell>
          <cell r="B312">
            <v>34949</v>
          </cell>
          <cell r="C312" t="str">
            <v>美国</v>
          </cell>
          <cell r="D312" t="str">
            <v>饮料</v>
          </cell>
          <cell r="E312">
            <v>485.9999991953373</v>
          </cell>
        </row>
        <row r="313">
          <cell r="A313">
            <v>1995</v>
          </cell>
          <cell r="B313">
            <v>34949</v>
          </cell>
          <cell r="C313" t="str">
            <v>加拿大</v>
          </cell>
          <cell r="D313" t="str">
            <v>农产品</v>
          </cell>
          <cell r="E313">
            <v>456</v>
          </cell>
        </row>
        <row r="314">
          <cell r="A314">
            <v>1995</v>
          </cell>
          <cell r="B314">
            <v>34949</v>
          </cell>
          <cell r="C314" t="str">
            <v>加拿大</v>
          </cell>
          <cell r="D314" t="str">
            <v>肉/家禽</v>
          </cell>
          <cell r="E314">
            <v>742.74</v>
          </cell>
        </row>
        <row r="315">
          <cell r="A315">
            <v>1995</v>
          </cell>
          <cell r="B315">
            <v>34949</v>
          </cell>
          <cell r="C315" t="str">
            <v>加拿大</v>
          </cell>
          <cell r="D315" t="str">
            <v>香料</v>
          </cell>
          <cell r="E315">
            <v>194.5</v>
          </cell>
        </row>
        <row r="316">
          <cell r="A316">
            <v>1995</v>
          </cell>
          <cell r="B316">
            <v>34953</v>
          </cell>
          <cell r="C316" t="str">
            <v>加拿大</v>
          </cell>
          <cell r="D316" t="str">
            <v>糖果</v>
          </cell>
          <cell r="E316">
            <v>739.5</v>
          </cell>
        </row>
        <row r="317">
          <cell r="A317">
            <v>1995</v>
          </cell>
          <cell r="B317">
            <v>34953</v>
          </cell>
          <cell r="C317" t="str">
            <v>加拿大</v>
          </cell>
          <cell r="D317" t="str">
            <v>海洋食品</v>
          </cell>
          <cell r="E317">
            <v>446.24999687075615</v>
          </cell>
        </row>
        <row r="318">
          <cell r="A318">
            <v>1995</v>
          </cell>
          <cell r="B318">
            <v>34955</v>
          </cell>
          <cell r="C318" t="str">
            <v>美国</v>
          </cell>
          <cell r="D318" t="str">
            <v>肉/家禽</v>
          </cell>
          <cell r="E318">
            <v>273.59999978542328</v>
          </cell>
        </row>
        <row r="319">
          <cell r="A319">
            <v>1995</v>
          </cell>
          <cell r="B319">
            <v>34955</v>
          </cell>
          <cell r="C319" t="str">
            <v>美国</v>
          </cell>
          <cell r="D319" t="str">
            <v>饮料</v>
          </cell>
          <cell r="E319">
            <v>630</v>
          </cell>
        </row>
        <row r="320">
          <cell r="A320">
            <v>1995</v>
          </cell>
          <cell r="B320">
            <v>34956</v>
          </cell>
          <cell r="C320" t="str">
            <v>美国</v>
          </cell>
          <cell r="D320" t="str">
            <v>饮料</v>
          </cell>
          <cell r="E320">
            <v>541.49999957531691</v>
          </cell>
        </row>
        <row r="321">
          <cell r="A321">
            <v>1995</v>
          </cell>
          <cell r="B321">
            <v>34956</v>
          </cell>
          <cell r="C321" t="str">
            <v>美国</v>
          </cell>
          <cell r="D321" t="str">
            <v>乳制品</v>
          </cell>
          <cell r="E321">
            <v>47.499999962747097</v>
          </cell>
        </row>
        <row r="322">
          <cell r="A322">
            <v>1995</v>
          </cell>
          <cell r="B322">
            <v>34963</v>
          </cell>
          <cell r="C322" t="str">
            <v>美国</v>
          </cell>
          <cell r="D322" t="str">
            <v>乳制品</v>
          </cell>
          <cell r="E322">
            <v>540</v>
          </cell>
        </row>
        <row r="323">
          <cell r="A323">
            <v>1995</v>
          </cell>
          <cell r="B323">
            <v>34963</v>
          </cell>
          <cell r="C323" t="str">
            <v>美国</v>
          </cell>
          <cell r="D323" t="str">
            <v>饮料</v>
          </cell>
          <cell r="E323">
            <v>168.75</v>
          </cell>
        </row>
        <row r="324">
          <cell r="A324">
            <v>1995</v>
          </cell>
          <cell r="B324">
            <v>34974</v>
          </cell>
          <cell r="C324" t="str">
            <v>美国</v>
          </cell>
          <cell r="D324" t="str">
            <v>糖果</v>
          </cell>
          <cell r="E324">
            <v>82.8</v>
          </cell>
        </row>
        <row r="325">
          <cell r="A325">
            <v>1995</v>
          </cell>
          <cell r="B325">
            <v>34974</v>
          </cell>
          <cell r="C325" t="str">
            <v>美国</v>
          </cell>
          <cell r="D325" t="str">
            <v>面食/谷类</v>
          </cell>
          <cell r="E325">
            <v>315</v>
          </cell>
        </row>
        <row r="326">
          <cell r="A326">
            <v>1995</v>
          </cell>
          <cell r="B326">
            <v>34975</v>
          </cell>
          <cell r="C326" t="str">
            <v>美国</v>
          </cell>
          <cell r="D326" t="str">
            <v>糖果</v>
          </cell>
          <cell r="E326">
            <v>471.14999921992421</v>
          </cell>
        </row>
        <row r="327">
          <cell r="A327">
            <v>1995</v>
          </cell>
          <cell r="B327">
            <v>34975</v>
          </cell>
          <cell r="C327" t="str">
            <v>美国</v>
          </cell>
          <cell r="D327" t="str">
            <v>乳制品</v>
          </cell>
          <cell r="E327">
            <v>611.99999898672104</v>
          </cell>
        </row>
        <row r="328">
          <cell r="A328">
            <v>1995</v>
          </cell>
          <cell r="B328">
            <v>34977</v>
          </cell>
          <cell r="C328" t="str">
            <v>加拿大</v>
          </cell>
          <cell r="D328" t="str">
            <v>农产品</v>
          </cell>
          <cell r="E328">
            <v>62.774999896064401</v>
          </cell>
        </row>
        <row r="329">
          <cell r="A329">
            <v>1995</v>
          </cell>
          <cell r="B329">
            <v>34977</v>
          </cell>
          <cell r="C329" t="str">
            <v>加拿大</v>
          </cell>
          <cell r="D329" t="str">
            <v>香料</v>
          </cell>
          <cell r="E329">
            <v>490.13999918848276</v>
          </cell>
        </row>
        <row r="330">
          <cell r="A330">
            <v>1995</v>
          </cell>
          <cell r="B330">
            <v>34977</v>
          </cell>
          <cell r="C330" t="str">
            <v>加拿大</v>
          </cell>
          <cell r="D330" t="str">
            <v>糖果</v>
          </cell>
          <cell r="E330">
            <v>51.299999915063381</v>
          </cell>
        </row>
        <row r="331">
          <cell r="A331">
            <v>1995</v>
          </cell>
          <cell r="B331">
            <v>34977</v>
          </cell>
          <cell r="C331" t="str">
            <v>加拿大</v>
          </cell>
          <cell r="D331" t="str">
            <v>香料</v>
          </cell>
          <cell r="E331">
            <v>775</v>
          </cell>
        </row>
        <row r="332">
          <cell r="A332">
            <v>1995</v>
          </cell>
          <cell r="B332">
            <v>34977</v>
          </cell>
          <cell r="C332" t="str">
            <v>加拿大</v>
          </cell>
          <cell r="D332" t="str">
            <v>海洋食品</v>
          </cell>
          <cell r="E332">
            <v>231.6</v>
          </cell>
        </row>
        <row r="333">
          <cell r="A333">
            <v>1995</v>
          </cell>
          <cell r="B333">
            <v>34977</v>
          </cell>
          <cell r="C333" t="str">
            <v>加拿大</v>
          </cell>
          <cell r="D333" t="str">
            <v>海洋食品</v>
          </cell>
          <cell r="E333">
            <v>540</v>
          </cell>
        </row>
        <row r="334">
          <cell r="A334">
            <v>1995</v>
          </cell>
          <cell r="B334">
            <v>34977</v>
          </cell>
          <cell r="C334" t="str">
            <v>加拿大</v>
          </cell>
          <cell r="D334" t="str">
            <v>糖果</v>
          </cell>
          <cell r="E334">
            <v>95</v>
          </cell>
        </row>
        <row r="335">
          <cell r="A335">
            <v>1995</v>
          </cell>
          <cell r="B335">
            <v>34977</v>
          </cell>
          <cell r="C335" t="str">
            <v>加拿大</v>
          </cell>
          <cell r="D335" t="str">
            <v>面食/谷类</v>
          </cell>
          <cell r="E335">
            <v>1710</v>
          </cell>
        </row>
        <row r="336">
          <cell r="A336">
            <v>1995</v>
          </cell>
          <cell r="B336">
            <v>34977</v>
          </cell>
          <cell r="C336" t="str">
            <v>加拿大</v>
          </cell>
          <cell r="D336" t="str">
            <v>乳制品</v>
          </cell>
          <cell r="E336">
            <v>1020</v>
          </cell>
        </row>
        <row r="337">
          <cell r="A337">
            <v>1995</v>
          </cell>
          <cell r="B337">
            <v>34978</v>
          </cell>
          <cell r="C337" t="str">
            <v>美国</v>
          </cell>
          <cell r="D337" t="str">
            <v>糖果</v>
          </cell>
          <cell r="E337">
            <v>600</v>
          </cell>
        </row>
        <row r="338">
          <cell r="A338">
            <v>1995</v>
          </cell>
          <cell r="B338">
            <v>34978</v>
          </cell>
          <cell r="C338" t="str">
            <v>美国</v>
          </cell>
          <cell r="D338" t="str">
            <v>海洋食品</v>
          </cell>
          <cell r="E338">
            <v>1223.5999990403652</v>
          </cell>
        </row>
        <row r="339">
          <cell r="A339">
            <v>1995</v>
          </cell>
          <cell r="B339">
            <v>34978</v>
          </cell>
          <cell r="C339" t="str">
            <v>美国</v>
          </cell>
          <cell r="D339" t="str">
            <v>乳制品</v>
          </cell>
          <cell r="E339">
            <v>1776.4999986067414</v>
          </cell>
        </row>
        <row r="340">
          <cell r="A340">
            <v>1995</v>
          </cell>
          <cell r="B340">
            <v>34978</v>
          </cell>
          <cell r="C340" t="str">
            <v>美国</v>
          </cell>
          <cell r="D340" t="str">
            <v>香料</v>
          </cell>
          <cell r="E340">
            <v>864.49999932199717</v>
          </cell>
        </row>
        <row r="341">
          <cell r="A341">
            <v>1995</v>
          </cell>
          <cell r="B341">
            <v>34981</v>
          </cell>
          <cell r="C341" t="str">
            <v>加拿大</v>
          </cell>
          <cell r="D341" t="str">
            <v>糖果</v>
          </cell>
          <cell r="E341">
            <v>1701</v>
          </cell>
        </row>
        <row r="342">
          <cell r="A342">
            <v>1995</v>
          </cell>
          <cell r="B342">
            <v>34982</v>
          </cell>
          <cell r="C342" t="str">
            <v>加拿大</v>
          </cell>
          <cell r="D342" t="str">
            <v>糖果</v>
          </cell>
          <cell r="E342">
            <v>125</v>
          </cell>
        </row>
        <row r="343">
          <cell r="A343">
            <v>1995</v>
          </cell>
          <cell r="B343">
            <v>34984</v>
          </cell>
          <cell r="C343" t="str">
            <v>加拿大</v>
          </cell>
          <cell r="D343" t="str">
            <v>农产品</v>
          </cell>
          <cell r="E343">
            <v>1060</v>
          </cell>
        </row>
        <row r="344">
          <cell r="A344">
            <v>1995</v>
          </cell>
          <cell r="B344">
            <v>34984</v>
          </cell>
          <cell r="C344" t="str">
            <v>加拿大</v>
          </cell>
          <cell r="D344" t="str">
            <v>乳制品</v>
          </cell>
          <cell r="E344">
            <v>55</v>
          </cell>
        </row>
        <row r="345">
          <cell r="A345">
            <v>1995</v>
          </cell>
          <cell r="B345">
            <v>34984</v>
          </cell>
          <cell r="C345" t="str">
            <v>加拿大</v>
          </cell>
          <cell r="D345" t="str">
            <v>饮料</v>
          </cell>
          <cell r="E345">
            <v>180</v>
          </cell>
        </row>
        <row r="346">
          <cell r="A346">
            <v>1995</v>
          </cell>
          <cell r="B346">
            <v>34988</v>
          </cell>
          <cell r="C346" t="str">
            <v>美国</v>
          </cell>
          <cell r="D346" t="str">
            <v>乳制品</v>
          </cell>
          <cell r="E346">
            <v>89.999999850988388</v>
          </cell>
        </row>
        <row r="347">
          <cell r="A347">
            <v>1995</v>
          </cell>
          <cell r="B347">
            <v>34988</v>
          </cell>
          <cell r="C347" t="str">
            <v>美国</v>
          </cell>
          <cell r="D347" t="str">
            <v>肉/家禽</v>
          </cell>
          <cell r="E347">
            <v>86.399999856948853</v>
          </cell>
        </row>
        <row r="348">
          <cell r="A348">
            <v>1995</v>
          </cell>
          <cell r="B348">
            <v>34988</v>
          </cell>
          <cell r="C348" t="str">
            <v>美国</v>
          </cell>
          <cell r="D348" t="str">
            <v>面食/谷类</v>
          </cell>
          <cell r="E348">
            <v>448.87499925680459</v>
          </cell>
        </row>
        <row r="349">
          <cell r="A349">
            <v>1995</v>
          </cell>
          <cell r="B349">
            <v>34989</v>
          </cell>
          <cell r="C349" t="str">
            <v>美国</v>
          </cell>
          <cell r="D349" t="str">
            <v>面食/谷类</v>
          </cell>
          <cell r="E349">
            <v>288</v>
          </cell>
        </row>
        <row r="350">
          <cell r="A350">
            <v>1995</v>
          </cell>
          <cell r="B350">
            <v>34989</v>
          </cell>
          <cell r="C350" t="str">
            <v>美国</v>
          </cell>
          <cell r="D350" t="str">
            <v>海洋食品</v>
          </cell>
          <cell r="E350">
            <v>720</v>
          </cell>
        </row>
        <row r="351">
          <cell r="A351">
            <v>1995</v>
          </cell>
          <cell r="B351">
            <v>34989</v>
          </cell>
          <cell r="C351" t="str">
            <v>美国</v>
          </cell>
          <cell r="D351" t="str">
            <v>饮料</v>
          </cell>
          <cell r="E351">
            <v>350</v>
          </cell>
        </row>
        <row r="352">
          <cell r="A352">
            <v>1995</v>
          </cell>
          <cell r="B352">
            <v>34989</v>
          </cell>
          <cell r="C352" t="str">
            <v>美国</v>
          </cell>
          <cell r="D352" t="str">
            <v>海洋食品</v>
          </cell>
          <cell r="E352">
            <v>750</v>
          </cell>
        </row>
        <row r="353">
          <cell r="A353">
            <v>1995</v>
          </cell>
          <cell r="B353">
            <v>34989</v>
          </cell>
          <cell r="C353" t="str">
            <v>美国</v>
          </cell>
          <cell r="D353" t="str">
            <v>饮料</v>
          </cell>
          <cell r="E353">
            <v>193.75</v>
          </cell>
        </row>
        <row r="354">
          <cell r="A354">
            <v>1995</v>
          </cell>
          <cell r="B354">
            <v>34992</v>
          </cell>
          <cell r="C354" t="str">
            <v>美国</v>
          </cell>
          <cell r="D354" t="str">
            <v>农产品</v>
          </cell>
          <cell r="E354">
            <v>697.5</v>
          </cell>
        </row>
        <row r="355">
          <cell r="A355">
            <v>1995</v>
          </cell>
          <cell r="B355">
            <v>34992</v>
          </cell>
          <cell r="C355" t="str">
            <v>美国</v>
          </cell>
          <cell r="D355" t="str">
            <v>肉/家禽</v>
          </cell>
          <cell r="E355">
            <v>328</v>
          </cell>
        </row>
        <row r="356">
          <cell r="A356">
            <v>1995</v>
          </cell>
          <cell r="B356">
            <v>34992</v>
          </cell>
          <cell r="C356" t="str">
            <v>美国</v>
          </cell>
          <cell r="D356" t="str">
            <v>海洋食品</v>
          </cell>
          <cell r="E356">
            <v>397.5</v>
          </cell>
        </row>
        <row r="357">
          <cell r="A357">
            <v>1995</v>
          </cell>
          <cell r="B357">
            <v>34996</v>
          </cell>
          <cell r="C357" t="str">
            <v>加拿大</v>
          </cell>
          <cell r="D357" t="str">
            <v>乳制品</v>
          </cell>
          <cell r="E357">
            <v>3800</v>
          </cell>
        </row>
        <row r="358">
          <cell r="A358">
            <v>1995</v>
          </cell>
          <cell r="B358">
            <v>34996</v>
          </cell>
          <cell r="C358" t="str">
            <v>加拿大</v>
          </cell>
          <cell r="D358" t="str">
            <v>乳制品</v>
          </cell>
          <cell r="E358">
            <v>75</v>
          </cell>
        </row>
        <row r="359">
          <cell r="A359">
            <v>1995</v>
          </cell>
          <cell r="B359">
            <v>34996</v>
          </cell>
          <cell r="C359" t="str">
            <v>加拿大</v>
          </cell>
          <cell r="D359" t="str">
            <v>海洋食品</v>
          </cell>
          <cell r="E359">
            <v>1158</v>
          </cell>
        </row>
        <row r="360">
          <cell r="A360">
            <v>1995</v>
          </cell>
          <cell r="B360">
            <v>34996</v>
          </cell>
          <cell r="C360" t="str">
            <v>加拿大</v>
          </cell>
          <cell r="D360" t="str">
            <v>肉/家禽</v>
          </cell>
          <cell r="E360">
            <v>223.5</v>
          </cell>
        </row>
        <row r="361">
          <cell r="A361">
            <v>1995</v>
          </cell>
          <cell r="B361">
            <v>34997</v>
          </cell>
          <cell r="C361" t="str">
            <v>加拿大</v>
          </cell>
          <cell r="D361" t="str">
            <v>糖果</v>
          </cell>
          <cell r="E361">
            <v>654.375</v>
          </cell>
        </row>
        <row r="362">
          <cell r="A362">
            <v>1995</v>
          </cell>
          <cell r="B362">
            <v>34997</v>
          </cell>
          <cell r="C362" t="str">
            <v>加拿大</v>
          </cell>
          <cell r="D362" t="str">
            <v>乳制品</v>
          </cell>
          <cell r="E362">
            <v>187.5</v>
          </cell>
        </row>
        <row r="363">
          <cell r="A363">
            <v>1995</v>
          </cell>
          <cell r="B363">
            <v>34997</v>
          </cell>
          <cell r="C363" t="str">
            <v>加拿大</v>
          </cell>
          <cell r="D363" t="str">
            <v>面食/谷类</v>
          </cell>
          <cell r="E363">
            <v>420</v>
          </cell>
        </row>
        <row r="364">
          <cell r="A364">
            <v>1995</v>
          </cell>
          <cell r="B364">
            <v>34998</v>
          </cell>
          <cell r="C364" t="str">
            <v>加拿大</v>
          </cell>
          <cell r="D364" t="str">
            <v>糖果</v>
          </cell>
          <cell r="E364">
            <v>248.39999958872795</v>
          </cell>
        </row>
        <row r="365">
          <cell r="A365">
            <v>1995</v>
          </cell>
          <cell r="B365">
            <v>34998</v>
          </cell>
          <cell r="C365" t="str">
            <v>加拿大</v>
          </cell>
          <cell r="D365" t="str">
            <v>糖果</v>
          </cell>
          <cell r="E365">
            <v>107.99999982118607</v>
          </cell>
        </row>
        <row r="366">
          <cell r="A366">
            <v>1995</v>
          </cell>
          <cell r="B366">
            <v>34998</v>
          </cell>
          <cell r="C366" t="str">
            <v>加拿大</v>
          </cell>
          <cell r="D366" t="str">
            <v>面食/谷类</v>
          </cell>
          <cell r="E366">
            <v>931</v>
          </cell>
        </row>
        <row r="367">
          <cell r="A367">
            <v>1995</v>
          </cell>
          <cell r="B367">
            <v>34999</v>
          </cell>
          <cell r="C367" t="str">
            <v>美国</v>
          </cell>
          <cell r="D367" t="str">
            <v>海洋食品</v>
          </cell>
          <cell r="E367">
            <v>368</v>
          </cell>
        </row>
        <row r="368">
          <cell r="A368">
            <v>1995</v>
          </cell>
          <cell r="B368">
            <v>34999</v>
          </cell>
          <cell r="C368" t="str">
            <v>美国</v>
          </cell>
          <cell r="D368" t="str">
            <v>糖果</v>
          </cell>
          <cell r="E368">
            <v>380</v>
          </cell>
        </row>
        <row r="369">
          <cell r="A369">
            <v>1995</v>
          </cell>
          <cell r="B369">
            <v>34999</v>
          </cell>
          <cell r="C369" t="str">
            <v>美国</v>
          </cell>
          <cell r="D369" t="str">
            <v>乳制品</v>
          </cell>
          <cell r="E369">
            <v>1020</v>
          </cell>
        </row>
        <row r="370">
          <cell r="A370">
            <v>1995</v>
          </cell>
          <cell r="B370">
            <v>35006</v>
          </cell>
          <cell r="C370" t="str">
            <v>美国</v>
          </cell>
          <cell r="D370" t="str">
            <v>饮料</v>
          </cell>
          <cell r="E370">
            <v>540</v>
          </cell>
        </row>
        <row r="371">
          <cell r="A371">
            <v>1995</v>
          </cell>
          <cell r="B371">
            <v>35006</v>
          </cell>
          <cell r="C371" t="str">
            <v>美国</v>
          </cell>
          <cell r="D371" t="str">
            <v>肉/家禽</v>
          </cell>
          <cell r="E371">
            <v>4951.6000000000004</v>
          </cell>
        </row>
        <row r="372">
          <cell r="A372">
            <v>1995</v>
          </cell>
          <cell r="B372">
            <v>35006</v>
          </cell>
          <cell r="C372" t="str">
            <v>美国</v>
          </cell>
          <cell r="D372" t="str">
            <v>饮料</v>
          </cell>
          <cell r="E372">
            <v>1840</v>
          </cell>
        </row>
        <row r="373">
          <cell r="A373">
            <v>1995</v>
          </cell>
          <cell r="B373">
            <v>35006</v>
          </cell>
          <cell r="C373" t="str">
            <v>美国</v>
          </cell>
          <cell r="D373" t="str">
            <v>香料</v>
          </cell>
          <cell r="E373">
            <v>466.8</v>
          </cell>
        </row>
        <row r="374">
          <cell r="A374">
            <v>1995</v>
          </cell>
          <cell r="B374">
            <v>35006</v>
          </cell>
          <cell r="C374" t="str">
            <v>美国</v>
          </cell>
          <cell r="D374" t="str">
            <v>糖果</v>
          </cell>
          <cell r="E374">
            <v>2366.4</v>
          </cell>
        </row>
        <row r="375">
          <cell r="A375">
            <v>1995</v>
          </cell>
          <cell r="B375">
            <v>35009</v>
          </cell>
          <cell r="C375" t="str">
            <v>加拿大</v>
          </cell>
          <cell r="D375" t="str">
            <v>肉/家禽</v>
          </cell>
          <cell r="E375">
            <v>582</v>
          </cell>
        </row>
        <row r="376">
          <cell r="A376">
            <v>1995</v>
          </cell>
          <cell r="B376">
            <v>35009</v>
          </cell>
          <cell r="C376" t="str">
            <v>加拿大</v>
          </cell>
          <cell r="D376" t="str">
            <v>肉/家禽</v>
          </cell>
          <cell r="E376">
            <v>379.94999733567238</v>
          </cell>
        </row>
        <row r="377">
          <cell r="A377">
            <v>1995</v>
          </cell>
          <cell r="B377">
            <v>35009</v>
          </cell>
          <cell r="C377" t="str">
            <v>加拿大</v>
          </cell>
          <cell r="D377" t="str">
            <v>乳制品</v>
          </cell>
          <cell r="E377">
            <v>917.99999356269836</v>
          </cell>
        </row>
        <row r="378">
          <cell r="A378">
            <v>1995</v>
          </cell>
          <cell r="B378">
            <v>35009</v>
          </cell>
          <cell r="C378" t="str">
            <v>加拿大</v>
          </cell>
          <cell r="D378" t="str">
            <v>海洋食品</v>
          </cell>
          <cell r="E378">
            <v>191.24999865889549</v>
          </cell>
        </row>
        <row r="379">
          <cell r="A379">
            <v>1995</v>
          </cell>
          <cell r="B379">
            <v>35009</v>
          </cell>
          <cell r="C379" t="str">
            <v>美国</v>
          </cell>
          <cell r="D379" t="str">
            <v>农产品</v>
          </cell>
          <cell r="E379">
            <v>2700</v>
          </cell>
        </row>
        <row r="380">
          <cell r="A380">
            <v>1995</v>
          </cell>
          <cell r="B380">
            <v>35009</v>
          </cell>
          <cell r="C380" t="str">
            <v>美国</v>
          </cell>
          <cell r="D380" t="str">
            <v>乳制品</v>
          </cell>
          <cell r="E380">
            <v>1375</v>
          </cell>
        </row>
        <row r="381">
          <cell r="A381">
            <v>1995</v>
          </cell>
          <cell r="B381">
            <v>35009</v>
          </cell>
          <cell r="C381" t="str">
            <v>美国</v>
          </cell>
          <cell r="D381" t="str">
            <v>饮料</v>
          </cell>
          <cell r="E381">
            <v>750</v>
          </cell>
        </row>
        <row r="382">
          <cell r="A382">
            <v>1995</v>
          </cell>
          <cell r="B382">
            <v>35011</v>
          </cell>
          <cell r="C382" t="str">
            <v>加拿大</v>
          </cell>
          <cell r="D382" t="str">
            <v>肉/家禽</v>
          </cell>
          <cell r="E382">
            <v>780</v>
          </cell>
        </row>
        <row r="383">
          <cell r="A383">
            <v>1995</v>
          </cell>
          <cell r="B383">
            <v>35011</v>
          </cell>
          <cell r="C383" t="str">
            <v>加拿大</v>
          </cell>
          <cell r="D383" t="str">
            <v>海洋食品</v>
          </cell>
          <cell r="E383">
            <v>216</v>
          </cell>
        </row>
        <row r="384">
          <cell r="A384">
            <v>1995</v>
          </cell>
          <cell r="B384">
            <v>35012</v>
          </cell>
          <cell r="C384" t="str">
            <v>美国</v>
          </cell>
          <cell r="D384" t="str">
            <v>糖果</v>
          </cell>
          <cell r="E384">
            <v>114</v>
          </cell>
        </row>
        <row r="385">
          <cell r="A385">
            <v>1995</v>
          </cell>
          <cell r="B385">
            <v>35013</v>
          </cell>
          <cell r="C385" t="str">
            <v>加拿大</v>
          </cell>
          <cell r="D385" t="str">
            <v>饮料</v>
          </cell>
          <cell r="E385">
            <v>71.999999731779099</v>
          </cell>
        </row>
        <row r="386">
          <cell r="A386">
            <v>1995</v>
          </cell>
          <cell r="B386">
            <v>35013</v>
          </cell>
          <cell r="C386" t="str">
            <v>加拿大</v>
          </cell>
          <cell r="D386" t="str">
            <v>饮料</v>
          </cell>
          <cell r="E386">
            <v>134.39999949932098</v>
          </cell>
        </row>
        <row r="387">
          <cell r="A387">
            <v>1995</v>
          </cell>
          <cell r="B387">
            <v>35013</v>
          </cell>
          <cell r="C387" t="str">
            <v>加拿大</v>
          </cell>
          <cell r="D387" t="str">
            <v>糖果</v>
          </cell>
          <cell r="E387">
            <v>399.99999850988388</v>
          </cell>
        </row>
        <row r="388">
          <cell r="A388">
            <v>1995</v>
          </cell>
          <cell r="B388">
            <v>35013</v>
          </cell>
          <cell r="C388" t="str">
            <v>加拿大</v>
          </cell>
          <cell r="D388" t="str">
            <v>乳制品</v>
          </cell>
          <cell r="E388">
            <v>1031.9999961555004</v>
          </cell>
        </row>
        <row r="389">
          <cell r="A389">
            <v>1995</v>
          </cell>
          <cell r="B389">
            <v>35019</v>
          </cell>
          <cell r="C389" t="str">
            <v>加拿大</v>
          </cell>
          <cell r="D389" t="str">
            <v>糖果</v>
          </cell>
          <cell r="E389">
            <v>349</v>
          </cell>
        </row>
        <row r="390">
          <cell r="A390">
            <v>1995</v>
          </cell>
          <cell r="B390">
            <v>35019</v>
          </cell>
          <cell r="C390" t="str">
            <v>加拿大</v>
          </cell>
          <cell r="D390" t="str">
            <v>饮料</v>
          </cell>
          <cell r="E390">
            <v>1104</v>
          </cell>
        </row>
        <row r="391">
          <cell r="A391">
            <v>1995</v>
          </cell>
          <cell r="B391">
            <v>35019</v>
          </cell>
          <cell r="C391" t="str">
            <v>加拿大</v>
          </cell>
          <cell r="D391" t="str">
            <v>乳制品</v>
          </cell>
          <cell r="E391">
            <v>440</v>
          </cell>
        </row>
        <row r="392">
          <cell r="A392">
            <v>1995</v>
          </cell>
          <cell r="B392">
            <v>35020</v>
          </cell>
          <cell r="C392" t="str">
            <v>加拿大</v>
          </cell>
          <cell r="D392" t="str">
            <v>香料</v>
          </cell>
          <cell r="E392">
            <v>85.4</v>
          </cell>
        </row>
        <row r="393">
          <cell r="A393">
            <v>1995</v>
          </cell>
          <cell r="B393">
            <v>35020</v>
          </cell>
          <cell r="C393" t="str">
            <v>加拿大</v>
          </cell>
          <cell r="D393" t="str">
            <v>海洋食品</v>
          </cell>
          <cell r="E393">
            <v>95</v>
          </cell>
        </row>
        <row r="394">
          <cell r="A394">
            <v>1995</v>
          </cell>
          <cell r="B394">
            <v>35024</v>
          </cell>
          <cell r="C394" t="str">
            <v>加拿大</v>
          </cell>
          <cell r="D394" t="str">
            <v>糖果</v>
          </cell>
          <cell r="E394">
            <v>110.4</v>
          </cell>
        </row>
        <row r="395">
          <cell r="A395">
            <v>1995</v>
          </cell>
          <cell r="B395">
            <v>35024</v>
          </cell>
          <cell r="C395" t="str">
            <v>加拿大</v>
          </cell>
          <cell r="D395" t="str">
            <v>海洋食品</v>
          </cell>
          <cell r="E395">
            <v>405.3</v>
          </cell>
        </row>
        <row r="396">
          <cell r="A396">
            <v>1995</v>
          </cell>
          <cell r="B396">
            <v>35024</v>
          </cell>
          <cell r="C396" t="str">
            <v>加拿大</v>
          </cell>
          <cell r="D396" t="str">
            <v>肉/家禽</v>
          </cell>
          <cell r="E396">
            <v>3936</v>
          </cell>
        </row>
        <row r="397">
          <cell r="A397">
            <v>1995</v>
          </cell>
          <cell r="B397">
            <v>35025</v>
          </cell>
          <cell r="C397" t="str">
            <v>加拿大</v>
          </cell>
          <cell r="D397" t="str">
            <v>海洋食品</v>
          </cell>
          <cell r="E397">
            <v>558</v>
          </cell>
        </row>
        <row r="398">
          <cell r="A398">
            <v>1995</v>
          </cell>
          <cell r="B398">
            <v>35025</v>
          </cell>
          <cell r="C398" t="str">
            <v>加拿大</v>
          </cell>
          <cell r="D398" t="str">
            <v>糖果</v>
          </cell>
          <cell r="E398">
            <v>936.9</v>
          </cell>
        </row>
        <row r="399">
          <cell r="A399">
            <v>1995</v>
          </cell>
          <cell r="B399">
            <v>35025</v>
          </cell>
          <cell r="C399" t="str">
            <v>加拿大</v>
          </cell>
          <cell r="D399" t="str">
            <v>海洋食品</v>
          </cell>
          <cell r="E399">
            <v>1045</v>
          </cell>
        </row>
        <row r="400">
          <cell r="A400">
            <v>1995</v>
          </cell>
          <cell r="B400">
            <v>35025</v>
          </cell>
          <cell r="C400" t="str">
            <v>加拿大</v>
          </cell>
          <cell r="D400" t="str">
            <v>海洋食品</v>
          </cell>
          <cell r="E400">
            <v>288</v>
          </cell>
        </row>
        <row r="401">
          <cell r="A401">
            <v>1995</v>
          </cell>
          <cell r="B401">
            <v>35025</v>
          </cell>
          <cell r="C401" t="str">
            <v>加拿大</v>
          </cell>
          <cell r="D401" t="str">
            <v>饮料</v>
          </cell>
          <cell r="E401">
            <v>427.5</v>
          </cell>
        </row>
        <row r="402">
          <cell r="A402">
            <v>1995</v>
          </cell>
          <cell r="B402">
            <v>35025</v>
          </cell>
          <cell r="C402" t="str">
            <v>加拿大</v>
          </cell>
          <cell r="D402" t="str">
            <v>肉/家禽</v>
          </cell>
          <cell r="E402">
            <v>789.75</v>
          </cell>
        </row>
        <row r="403">
          <cell r="A403">
            <v>1995</v>
          </cell>
          <cell r="B403">
            <v>35025</v>
          </cell>
          <cell r="C403" t="str">
            <v>加拿大</v>
          </cell>
          <cell r="D403" t="str">
            <v>糖果</v>
          </cell>
          <cell r="E403">
            <v>356.25</v>
          </cell>
        </row>
        <row r="404">
          <cell r="A404">
            <v>1995</v>
          </cell>
          <cell r="B404">
            <v>35025</v>
          </cell>
          <cell r="C404" t="str">
            <v>加拿大</v>
          </cell>
          <cell r="D404" t="str">
            <v>面食/谷类</v>
          </cell>
          <cell r="E404">
            <v>513</v>
          </cell>
        </row>
        <row r="405">
          <cell r="A405">
            <v>1995</v>
          </cell>
          <cell r="B405">
            <v>35025</v>
          </cell>
          <cell r="C405" t="str">
            <v>加拿大</v>
          </cell>
          <cell r="D405" t="str">
            <v>海洋食品</v>
          </cell>
          <cell r="E405">
            <v>119.25</v>
          </cell>
        </row>
        <row r="406">
          <cell r="A406">
            <v>1995</v>
          </cell>
          <cell r="B406">
            <v>35027</v>
          </cell>
          <cell r="C406" t="str">
            <v>美国</v>
          </cell>
          <cell r="D406" t="str">
            <v>糖果</v>
          </cell>
          <cell r="E406">
            <v>303.99999976158142</v>
          </cell>
        </row>
        <row r="407">
          <cell r="A407">
            <v>1995</v>
          </cell>
          <cell r="B407">
            <v>35027</v>
          </cell>
          <cell r="C407" t="str">
            <v>美国</v>
          </cell>
          <cell r="D407" t="str">
            <v>肉/家禽</v>
          </cell>
          <cell r="E407">
            <v>111.75</v>
          </cell>
        </row>
        <row r="408">
          <cell r="A408">
            <v>1995</v>
          </cell>
          <cell r="B408">
            <v>35027</v>
          </cell>
          <cell r="C408" t="str">
            <v>美国</v>
          </cell>
          <cell r="D408" t="str">
            <v>乳制品</v>
          </cell>
          <cell r="E408">
            <v>854.99999932944775</v>
          </cell>
        </row>
        <row r="409">
          <cell r="A409">
            <v>1995</v>
          </cell>
          <cell r="B409">
            <v>35030</v>
          </cell>
          <cell r="C409" t="str">
            <v>美国</v>
          </cell>
          <cell r="D409" t="str">
            <v>乳制品</v>
          </cell>
          <cell r="E409">
            <v>1368</v>
          </cell>
        </row>
        <row r="410">
          <cell r="A410">
            <v>1995</v>
          </cell>
          <cell r="B410">
            <v>35030</v>
          </cell>
          <cell r="C410" t="str">
            <v>美国</v>
          </cell>
          <cell r="D410" t="str">
            <v>糖果</v>
          </cell>
          <cell r="E410">
            <v>349</v>
          </cell>
        </row>
        <row r="411">
          <cell r="A411">
            <v>1995</v>
          </cell>
          <cell r="B411">
            <v>35030</v>
          </cell>
          <cell r="C411" t="str">
            <v>美国</v>
          </cell>
          <cell r="D411" t="str">
            <v>海洋食品</v>
          </cell>
          <cell r="E411">
            <v>760</v>
          </cell>
        </row>
        <row r="412">
          <cell r="A412">
            <v>1995</v>
          </cell>
          <cell r="B412">
            <v>35030</v>
          </cell>
          <cell r="C412" t="str">
            <v>美国</v>
          </cell>
          <cell r="D412" t="str">
            <v>糖果</v>
          </cell>
          <cell r="E412">
            <v>986</v>
          </cell>
        </row>
        <row r="413">
          <cell r="A413">
            <v>1995</v>
          </cell>
          <cell r="B413">
            <v>35030</v>
          </cell>
          <cell r="C413" t="str">
            <v>加拿大</v>
          </cell>
          <cell r="D413" t="str">
            <v>海洋食品</v>
          </cell>
          <cell r="E413">
            <v>562.5</v>
          </cell>
        </row>
        <row r="414">
          <cell r="A414">
            <v>1995</v>
          </cell>
          <cell r="B414">
            <v>35030</v>
          </cell>
          <cell r="C414" t="str">
            <v>加拿大</v>
          </cell>
          <cell r="D414" t="str">
            <v>海洋食品</v>
          </cell>
          <cell r="E414">
            <v>58.252499999999998</v>
          </cell>
        </row>
        <row r="415">
          <cell r="A415">
            <v>1995</v>
          </cell>
          <cell r="B415">
            <v>35030</v>
          </cell>
          <cell r="C415" t="str">
            <v>加拿大</v>
          </cell>
          <cell r="D415" t="str">
            <v>肉/家禽</v>
          </cell>
          <cell r="E415">
            <v>223.5</v>
          </cell>
        </row>
        <row r="416">
          <cell r="A416">
            <v>1995</v>
          </cell>
          <cell r="B416">
            <v>35032</v>
          </cell>
          <cell r="C416" t="str">
            <v>美国</v>
          </cell>
          <cell r="D416" t="str">
            <v>香料</v>
          </cell>
          <cell r="E416">
            <v>923.87499927543104</v>
          </cell>
        </row>
        <row r="417">
          <cell r="A417">
            <v>1995</v>
          </cell>
          <cell r="B417">
            <v>35032</v>
          </cell>
          <cell r="C417" t="str">
            <v>加拿大</v>
          </cell>
          <cell r="D417" t="str">
            <v>饮料</v>
          </cell>
          <cell r="E417">
            <v>57</v>
          </cell>
        </row>
        <row r="418">
          <cell r="A418">
            <v>1995</v>
          </cell>
          <cell r="B418">
            <v>35032</v>
          </cell>
          <cell r="C418" t="str">
            <v>加拿大</v>
          </cell>
          <cell r="D418" t="str">
            <v>乳制品</v>
          </cell>
          <cell r="E418">
            <v>625</v>
          </cell>
        </row>
        <row r="419">
          <cell r="A419">
            <v>1995</v>
          </cell>
          <cell r="B419">
            <v>35032</v>
          </cell>
          <cell r="C419" t="str">
            <v>加拿大</v>
          </cell>
          <cell r="D419" t="str">
            <v>糖果</v>
          </cell>
          <cell r="E419">
            <v>562.5</v>
          </cell>
        </row>
        <row r="420">
          <cell r="A420">
            <v>1995</v>
          </cell>
          <cell r="B420">
            <v>35032</v>
          </cell>
          <cell r="C420" t="str">
            <v>加拿大</v>
          </cell>
          <cell r="D420" t="str">
            <v>饮料</v>
          </cell>
          <cell r="E420">
            <v>325.5</v>
          </cell>
        </row>
        <row r="421">
          <cell r="A421">
            <v>1995</v>
          </cell>
          <cell r="B421">
            <v>35033</v>
          </cell>
          <cell r="C421" t="str">
            <v>加拿大</v>
          </cell>
          <cell r="D421" t="str">
            <v>糖果</v>
          </cell>
          <cell r="E421">
            <v>468.45</v>
          </cell>
        </row>
        <row r="422">
          <cell r="A422">
            <v>1995</v>
          </cell>
          <cell r="B422">
            <v>35044</v>
          </cell>
          <cell r="C422" t="str">
            <v>加拿大</v>
          </cell>
          <cell r="D422" t="str">
            <v>香料</v>
          </cell>
          <cell r="E422">
            <v>512.99999915063381</v>
          </cell>
        </row>
        <row r="423">
          <cell r="A423">
            <v>1995</v>
          </cell>
          <cell r="B423">
            <v>35044</v>
          </cell>
          <cell r="C423" t="str">
            <v>加拿大</v>
          </cell>
          <cell r="D423" t="str">
            <v>香料</v>
          </cell>
          <cell r="E423">
            <v>23.399999961256981</v>
          </cell>
        </row>
        <row r="424">
          <cell r="A424">
            <v>1995</v>
          </cell>
          <cell r="B424">
            <v>35047</v>
          </cell>
          <cell r="C424" t="str">
            <v>加拿大</v>
          </cell>
          <cell r="D424" t="str">
            <v>农产品</v>
          </cell>
          <cell r="E424">
            <v>182.39999932050705</v>
          </cell>
        </row>
        <row r="425">
          <cell r="A425">
            <v>1995</v>
          </cell>
          <cell r="B425">
            <v>35047</v>
          </cell>
          <cell r="C425" t="str">
            <v>加拿大</v>
          </cell>
          <cell r="D425" t="str">
            <v>饮料</v>
          </cell>
          <cell r="E425">
            <v>503.99999812245369</v>
          </cell>
        </row>
        <row r="426">
          <cell r="A426">
            <v>1995</v>
          </cell>
          <cell r="B426">
            <v>35047</v>
          </cell>
          <cell r="C426" t="str">
            <v>加拿大</v>
          </cell>
          <cell r="D426" t="str">
            <v>海洋食品</v>
          </cell>
          <cell r="E426">
            <v>303.99999886751175</v>
          </cell>
        </row>
        <row r="427">
          <cell r="A427">
            <v>1995</v>
          </cell>
          <cell r="B427">
            <v>35047</v>
          </cell>
          <cell r="C427" t="str">
            <v>加拿大</v>
          </cell>
          <cell r="D427" t="str">
            <v>面食/谷类</v>
          </cell>
          <cell r="E427">
            <v>425.59999841451645</v>
          </cell>
        </row>
        <row r="428">
          <cell r="A428">
            <v>1995</v>
          </cell>
          <cell r="B428">
            <v>35052</v>
          </cell>
          <cell r="C428" t="str">
            <v>美国</v>
          </cell>
          <cell r="D428" t="str">
            <v>海洋食品</v>
          </cell>
          <cell r="E428">
            <v>1500</v>
          </cell>
        </row>
        <row r="429">
          <cell r="A429">
            <v>1995</v>
          </cell>
          <cell r="B429">
            <v>35052</v>
          </cell>
          <cell r="C429" t="str">
            <v>美国</v>
          </cell>
          <cell r="D429" t="str">
            <v>香料</v>
          </cell>
          <cell r="E429">
            <v>311.2</v>
          </cell>
        </row>
        <row r="430">
          <cell r="A430">
            <v>1995</v>
          </cell>
          <cell r="B430">
            <v>35052</v>
          </cell>
          <cell r="C430" t="str">
            <v>美国</v>
          </cell>
          <cell r="D430" t="str">
            <v>乳制品</v>
          </cell>
          <cell r="E430">
            <v>2475</v>
          </cell>
        </row>
        <row r="431">
          <cell r="A431">
            <v>1995</v>
          </cell>
          <cell r="B431">
            <v>35052</v>
          </cell>
          <cell r="C431" t="str">
            <v>美国</v>
          </cell>
          <cell r="D431" t="str">
            <v>乳制品</v>
          </cell>
          <cell r="E431">
            <v>243.6</v>
          </cell>
        </row>
        <row r="432">
          <cell r="A432">
            <v>1995</v>
          </cell>
          <cell r="B432">
            <v>35054</v>
          </cell>
          <cell r="C432" t="str">
            <v>加拿大</v>
          </cell>
          <cell r="D432" t="str">
            <v>面食/谷类</v>
          </cell>
          <cell r="E432">
            <v>396</v>
          </cell>
        </row>
        <row r="433">
          <cell r="A433">
            <v>1995</v>
          </cell>
          <cell r="B433">
            <v>35054</v>
          </cell>
          <cell r="C433" t="str">
            <v>加拿大</v>
          </cell>
          <cell r="D433" t="str">
            <v>海洋食品</v>
          </cell>
          <cell r="E433">
            <v>736</v>
          </cell>
        </row>
        <row r="434">
          <cell r="A434">
            <v>1995</v>
          </cell>
          <cell r="B434">
            <v>35054</v>
          </cell>
          <cell r="C434" t="str">
            <v>加拿大</v>
          </cell>
          <cell r="D434" t="str">
            <v>面食/谷类</v>
          </cell>
          <cell r="E434">
            <v>1064</v>
          </cell>
        </row>
        <row r="435">
          <cell r="A435">
            <v>1995</v>
          </cell>
          <cell r="B435">
            <v>35061</v>
          </cell>
          <cell r="C435" t="str">
            <v>加拿大</v>
          </cell>
          <cell r="D435" t="str">
            <v>海洋食品</v>
          </cell>
          <cell r="E435">
            <v>1049.9999960884452</v>
          </cell>
        </row>
        <row r="436">
          <cell r="A436">
            <v>1995</v>
          </cell>
          <cell r="B436">
            <v>35061</v>
          </cell>
          <cell r="C436" t="str">
            <v>加拿大</v>
          </cell>
          <cell r="D436" t="str">
            <v>海洋食品</v>
          </cell>
          <cell r="E436">
            <v>303.99999886751175</v>
          </cell>
        </row>
        <row r="437">
          <cell r="A437">
            <v>1995</v>
          </cell>
          <cell r="B437">
            <v>35061</v>
          </cell>
          <cell r="C437" t="str">
            <v>加拿大</v>
          </cell>
          <cell r="D437" t="str">
            <v>糖果</v>
          </cell>
          <cell r="E437">
            <v>59.999999776482582</v>
          </cell>
        </row>
        <row r="438">
          <cell r="A438">
            <v>1995</v>
          </cell>
          <cell r="B438">
            <v>35061</v>
          </cell>
          <cell r="C438" t="str">
            <v>加拿大</v>
          </cell>
          <cell r="D438" t="str">
            <v>乳制品</v>
          </cell>
          <cell r="E438">
            <v>575.99999785423279</v>
          </cell>
        </row>
        <row r="439">
          <cell r="A439">
            <v>1995</v>
          </cell>
          <cell r="B439">
            <v>35061</v>
          </cell>
          <cell r="C439" t="str">
            <v>加拿大</v>
          </cell>
          <cell r="D439" t="str">
            <v>饮料</v>
          </cell>
          <cell r="E439">
            <v>420</v>
          </cell>
        </row>
        <row r="440">
          <cell r="A440">
            <v>1995</v>
          </cell>
          <cell r="B440">
            <v>35061</v>
          </cell>
          <cell r="C440" t="str">
            <v>加拿大</v>
          </cell>
          <cell r="D440" t="str">
            <v>乳制品</v>
          </cell>
          <cell r="E440">
            <v>385</v>
          </cell>
        </row>
        <row r="441">
          <cell r="A441">
            <v>1995</v>
          </cell>
          <cell r="B441">
            <v>35061</v>
          </cell>
          <cell r="C441" t="str">
            <v>加拿大</v>
          </cell>
          <cell r="D441" t="str">
            <v>糖果</v>
          </cell>
          <cell r="E441">
            <v>1479</v>
          </cell>
        </row>
        <row r="442">
          <cell r="A442">
            <v>1995</v>
          </cell>
          <cell r="B442">
            <v>35061</v>
          </cell>
          <cell r="C442" t="str">
            <v>加拿大</v>
          </cell>
          <cell r="D442" t="str">
            <v>面食/谷类</v>
          </cell>
          <cell r="E442">
            <v>798</v>
          </cell>
        </row>
        <row r="443">
          <cell r="A443">
            <v>1996</v>
          </cell>
          <cell r="B443">
            <v>35066</v>
          </cell>
          <cell r="C443" t="str">
            <v>加拿大</v>
          </cell>
          <cell r="D443" t="str">
            <v>糖果</v>
          </cell>
          <cell r="E443">
            <v>367.5</v>
          </cell>
        </row>
        <row r="444">
          <cell r="A444">
            <v>1996</v>
          </cell>
          <cell r="B444">
            <v>35066</v>
          </cell>
          <cell r="C444" t="str">
            <v>加拿大</v>
          </cell>
          <cell r="D444" t="str">
            <v>饮料</v>
          </cell>
          <cell r="E444">
            <v>139.5</v>
          </cell>
        </row>
        <row r="445">
          <cell r="A445">
            <v>1996</v>
          </cell>
          <cell r="B445">
            <v>35068</v>
          </cell>
          <cell r="C445" t="str">
            <v>美国</v>
          </cell>
          <cell r="D445" t="str">
            <v>香料</v>
          </cell>
          <cell r="E445">
            <v>1515.5999974906445</v>
          </cell>
        </row>
        <row r="446">
          <cell r="A446">
            <v>1996</v>
          </cell>
          <cell r="B446">
            <v>35069</v>
          </cell>
          <cell r="C446" t="str">
            <v>美国</v>
          </cell>
          <cell r="D446" t="str">
            <v>饮料</v>
          </cell>
          <cell r="E446">
            <v>760</v>
          </cell>
        </row>
        <row r="447">
          <cell r="A447">
            <v>1996</v>
          </cell>
          <cell r="B447">
            <v>35069</v>
          </cell>
          <cell r="C447" t="str">
            <v>美国</v>
          </cell>
          <cell r="D447" t="str">
            <v>农产品</v>
          </cell>
          <cell r="E447">
            <v>1050</v>
          </cell>
        </row>
        <row r="448">
          <cell r="A448">
            <v>1996</v>
          </cell>
          <cell r="B448">
            <v>35069</v>
          </cell>
          <cell r="C448" t="str">
            <v>美国</v>
          </cell>
          <cell r="D448" t="str">
            <v>糖果</v>
          </cell>
          <cell r="E448">
            <v>500</v>
          </cell>
        </row>
        <row r="449">
          <cell r="A449">
            <v>1996</v>
          </cell>
          <cell r="B449">
            <v>35074</v>
          </cell>
          <cell r="C449" t="str">
            <v>美国</v>
          </cell>
          <cell r="D449" t="str">
            <v>肉/家禽</v>
          </cell>
          <cell r="E449">
            <v>2228.2199999999998</v>
          </cell>
        </row>
        <row r="450">
          <cell r="A450">
            <v>1996</v>
          </cell>
          <cell r="B450">
            <v>35074</v>
          </cell>
          <cell r="C450" t="str">
            <v>美国</v>
          </cell>
          <cell r="D450" t="str">
            <v>乳制品</v>
          </cell>
          <cell r="E450">
            <v>1375</v>
          </cell>
        </row>
        <row r="451">
          <cell r="A451">
            <v>1996</v>
          </cell>
          <cell r="B451">
            <v>35076</v>
          </cell>
          <cell r="C451" t="str">
            <v>加拿大</v>
          </cell>
          <cell r="D451" t="str">
            <v>海洋食品</v>
          </cell>
          <cell r="E451">
            <v>186</v>
          </cell>
        </row>
        <row r="452">
          <cell r="A452">
            <v>1996</v>
          </cell>
          <cell r="B452">
            <v>35076</v>
          </cell>
          <cell r="C452" t="str">
            <v>加拿大</v>
          </cell>
          <cell r="D452" t="str">
            <v>饮料</v>
          </cell>
          <cell r="E452">
            <v>42</v>
          </cell>
        </row>
        <row r="453">
          <cell r="A453">
            <v>1996</v>
          </cell>
          <cell r="B453">
            <v>35080</v>
          </cell>
          <cell r="C453" t="str">
            <v>美国</v>
          </cell>
          <cell r="D453" t="str">
            <v>糖果</v>
          </cell>
          <cell r="E453">
            <v>349</v>
          </cell>
        </row>
        <row r="454">
          <cell r="A454">
            <v>1996</v>
          </cell>
          <cell r="B454">
            <v>35080</v>
          </cell>
          <cell r="C454" t="str">
            <v>美国</v>
          </cell>
          <cell r="D454" t="str">
            <v>糖果</v>
          </cell>
          <cell r="E454">
            <v>986</v>
          </cell>
        </row>
        <row r="455">
          <cell r="A455">
            <v>1996</v>
          </cell>
          <cell r="B455">
            <v>35086</v>
          </cell>
          <cell r="C455" t="str">
            <v>美国</v>
          </cell>
          <cell r="D455" t="str">
            <v>糖果</v>
          </cell>
          <cell r="E455">
            <v>436.99999965727329</v>
          </cell>
        </row>
        <row r="456">
          <cell r="A456">
            <v>1996</v>
          </cell>
          <cell r="B456">
            <v>35086</v>
          </cell>
          <cell r="C456" t="str">
            <v>美国</v>
          </cell>
          <cell r="D456" t="str">
            <v>饮料</v>
          </cell>
          <cell r="E456">
            <v>294.499999769032</v>
          </cell>
        </row>
        <row r="457">
          <cell r="A457">
            <v>1996</v>
          </cell>
          <cell r="B457">
            <v>35087</v>
          </cell>
          <cell r="C457" t="str">
            <v>美国</v>
          </cell>
          <cell r="D457" t="str">
            <v>肉/家禽</v>
          </cell>
          <cell r="E457">
            <v>1646.4069987087696</v>
          </cell>
        </row>
        <row r="458">
          <cell r="A458">
            <v>1996</v>
          </cell>
          <cell r="B458">
            <v>35087</v>
          </cell>
          <cell r="C458" t="str">
            <v>美国</v>
          </cell>
          <cell r="D458" t="str">
            <v>海洋食品</v>
          </cell>
          <cell r="E458">
            <v>183.34999985620379</v>
          </cell>
        </row>
        <row r="459">
          <cell r="A459">
            <v>1996</v>
          </cell>
          <cell r="B459">
            <v>35089</v>
          </cell>
          <cell r="C459" t="str">
            <v>美国</v>
          </cell>
          <cell r="D459" t="str">
            <v>乳制品</v>
          </cell>
          <cell r="E459">
            <v>420</v>
          </cell>
        </row>
        <row r="460">
          <cell r="A460">
            <v>1996</v>
          </cell>
          <cell r="B460">
            <v>35090</v>
          </cell>
          <cell r="C460" t="str">
            <v>美国</v>
          </cell>
          <cell r="D460" t="str">
            <v>海洋食品</v>
          </cell>
          <cell r="E460">
            <v>101.99999928474426</v>
          </cell>
        </row>
        <row r="461">
          <cell r="A461">
            <v>1996</v>
          </cell>
          <cell r="B461">
            <v>35090</v>
          </cell>
          <cell r="C461" t="str">
            <v>美国</v>
          </cell>
          <cell r="D461" t="str">
            <v>饮料</v>
          </cell>
          <cell r="E461">
            <v>76.499999463558197</v>
          </cell>
        </row>
        <row r="462">
          <cell r="A462">
            <v>1996</v>
          </cell>
          <cell r="B462">
            <v>35090</v>
          </cell>
          <cell r="C462" t="str">
            <v>美国</v>
          </cell>
          <cell r="D462" t="str">
            <v>乳制品</v>
          </cell>
          <cell r="E462">
            <v>1375</v>
          </cell>
        </row>
        <row r="463">
          <cell r="A463">
            <v>1996</v>
          </cell>
          <cell r="B463">
            <v>35094</v>
          </cell>
          <cell r="C463" t="str">
            <v>加拿大</v>
          </cell>
          <cell r="D463" t="str">
            <v>饮料</v>
          </cell>
          <cell r="E463">
            <v>140</v>
          </cell>
        </row>
        <row r="464">
          <cell r="A464">
            <v>1996</v>
          </cell>
          <cell r="B464">
            <v>35094</v>
          </cell>
          <cell r="C464" t="str">
            <v>加拿大</v>
          </cell>
          <cell r="D464" t="str">
            <v>饮料</v>
          </cell>
          <cell r="E464">
            <v>2635</v>
          </cell>
        </row>
        <row r="465">
          <cell r="A465">
            <v>1996</v>
          </cell>
          <cell r="B465">
            <v>35096</v>
          </cell>
          <cell r="C465" t="str">
            <v>加拿大</v>
          </cell>
          <cell r="D465" t="str">
            <v>面食/谷类</v>
          </cell>
          <cell r="E465">
            <v>645.999995470047</v>
          </cell>
        </row>
        <row r="466">
          <cell r="A466">
            <v>1996</v>
          </cell>
          <cell r="B466">
            <v>35096</v>
          </cell>
          <cell r="C466" t="str">
            <v>加拿大</v>
          </cell>
          <cell r="D466" t="str">
            <v>饮料</v>
          </cell>
          <cell r="E466">
            <v>764.99999463558197</v>
          </cell>
        </row>
        <row r="467">
          <cell r="A467">
            <v>1996</v>
          </cell>
          <cell r="B467">
            <v>35100</v>
          </cell>
          <cell r="C467" t="str">
            <v>加拿大</v>
          </cell>
          <cell r="D467" t="str">
            <v>乳制品</v>
          </cell>
          <cell r="E467">
            <v>40</v>
          </cell>
        </row>
        <row r="468">
          <cell r="A468">
            <v>1996</v>
          </cell>
          <cell r="B468">
            <v>35101</v>
          </cell>
          <cell r="C468" t="str">
            <v>加拿大</v>
          </cell>
          <cell r="D468" t="str">
            <v>饮料</v>
          </cell>
          <cell r="E468">
            <v>7509.749994110316</v>
          </cell>
        </row>
        <row r="469">
          <cell r="A469">
            <v>1996</v>
          </cell>
          <cell r="B469">
            <v>35101</v>
          </cell>
          <cell r="C469" t="str">
            <v>加拿大</v>
          </cell>
          <cell r="D469" t="str">
            <v>糖果</v>
          </cell>
          <cell r="E469">
            <v>936.69999926537275</v>
          </cell>
        </row>
        <row r="470">
          <cell r="A470">
            <v>1996</v>
          </cell>
          <cell r="B470">
            <v>35101</v>
          </cell>
          <cell r="C470" t="str">
            <v>美国</v>
          </cell>
          <cell r="D470" t="str">
            <v>糖果</v>
          </cell>
          <cell r="E470">
            <v>1061.8199925541878</v>
          </cell>
        </row>
        <row r="471">
          <cell r="A471">
            <v>1996</v>
          </cell>
          <cell r="B471">
            <v>35101</v>
          </cell>
          <cell r="C471" t="str">
            <v>美国</v>
          </cell>
          <cell r="D471" t="str">
            <v>饮料</v>
          </cell>
          <cell r="E471">
            <v>7905</v>
          </cell>
        </row>
        <row r="472">
          <cell r="A472">
            <v>1996</v>
          </cell>
          <cell r="B472">
            <v>35101</v>
          </cell>
          <cell r="C472" t="str">
            <v>美国</v>
          </cell>
          <cell r="D472" t="str">
            <v>海洋食品</v>
          </cell>
          <cell r="E472">
            <v>938.39999341964722</v>
          </cell>
        </row>
        <row r="473">
          <cell r="A473">
            <v>1996</v>
          </cell>
          <cell r="B473">
            <v>35101</v>
          </cell>
          <cell r="C473" t="str">
            <v>美国</v>
          </cell>
          <cell r="D473" t="str">
            <v>糖果</v>
          </cell>
          <cell r="E473">
            <v>1047.6249926537275</v>
          </cell>
        </row>
        <row r="474">
          <cell r="A474">
            <v>1996</v>
          </cell>
          <cell r="B474">
            <v>35102</v>
          </cell>
          <cell r="C474" t="str">
            <v>加拿大</v>
          </cell>
          <cell r="D474" t="str">
            <v>面食/谷类</v>
          </cell>
          <cell r="E474">
            <v>1140</v>
          </cell>
        </row>
        <row r="475">
          <cell r="A475">
            <v>1996</v>
          </cell>
          <cell r="B475">
            <v>35103</v>
          </cell>
          <cell r="C475" t="str">
            <v>加拿大</v>
          </cell>
          <cell r="D475" t="str">
            <v>饮料</v>
          </cell>
          <cell r="E475">
            <v>360</v>
          </cell>
        </row>
        <row r="476">
          <cell r="A476">
            <v>1996</v>
          </cell>
          <cell r="B476">
            <v>35103</v>
          </cell>
          <cell r="C476" t="str">
            <v>加拿大</v>
          </cell>
          <cell r="D476" t="str">
            <v>农产品</v>
          </cell>
          <cell r="E476">
            <v>318</v>
          </cell>
        </row>
        <row r="477">
          <cell r="A477">
            <v>1996</v>
          </cell>
          <cell r="B477">
            <v>35103</v>
          </cell>
          <cell r="C477" t="str">
            <v>加拿大</v>
          </cell>
          <cell r="D477" t="str">
            <v>糖果</v>
          </cell>
          <cell r="E477">
            <v>147.9</v>
          </cell>
        </row>
        <row r="478">
          <cell r="A478">
            <v>1996</v>
          </cell>
          <cell r="B478">
            <v>35103</v>
          </cell>
          <cell r="C478" t="str">
            <v>加拿大</v>
          </cell>
          <cell r="D478" t="str">
            <v>饮料</v>
          </cell>
          <cell r="E478">
            <v>90</v>
          </cell>
        </row>
        <row r="479">
          <cell r="A479">
            <v>1996</v>
          </cell>
          <cell r="B479">
            <v>35104</v>
          </cell>
          <cell r="C479" t="str">
            <v>美国</v>
          </cell>
          <cell r="D479" t="str">
            <v>糖果</v>
          </cell>
          <cell r="E479">
            <v>374.76</v>
          </cell>
        </row>
        <row r="480">
          <cell r="A480">
            <v>1996</v>
          </cell>
          <cell r="B480">
            <v>35104</v>
          </cell>
          <cell r="C480" t="str">
            <v>美国</v>
          </cell>
          <cell r="D480" t="str">
            <v>肉/家禽</v>
          </cell>
          <cell r="E480">
            <v>656</v>
          </cell>
        </row>
        <row r="481">
          <cell r="A481">
            <v>1996</v>
          </cell>
          <cell r="B481">
            <v>35110</v>
          </cell>
          <cell r="C481" t="str">
            <v>美国</v>
          </cell>
          <cell r="D481" t="str">
            <v>农产品</v>
          </cell>
          <cell r="E481">
            <v>539.99999910593033</v>
          </cell>
        </row>
        <row r="482">
          <cell r="A482">
            <v>1996</v>
          </cell>
          <cell r="B482">
            <v>35110</v>
          </cell>
          <cell r="C482" t="str">
            <v>美国</v>
          </cell>
          <cell r="D482" t="str">
            <v>乳制品</v>
          </cell>
          <cell r="E482">
            <v>101.24999983236194</v>
          </cell>
        </row>
        <row r="483">
          <cell r="A483">
            <v>1996</v>
          </cell>
          <cell r="B483">
            <v>35110</v>
          </cell>
          <cell r="C483" t="str">
            <v>美国</v>
          </cell>
          <cell r="D483" t="str">
            <v>肉/家禽</v>
          </cell>
          <cell r="E483">
            <v>265.67999956011772</v>
          </cell>
        </row>
        <row r="484">
          <cell r="A484">
            <v>1996</v>
          </cell>
          <cell r="B484">
            <v>35116</v>
          </cell>
          <cell r="C484" t="str">
            <v>美国</v>
          </cell>
          <cell r="D484" t="str">
            <v>面食/谷类</v>
          </cell>
          <cell r="E484">
            <v>566.99999906122684</v>
          </cell>
        </row>
        <row r="485">
          <cell r="A485">
            <v>1996</v>
          </cell>
          <cell r="B485">
            <v>35116</v>
          </cell>
          <cell r="C485" t="str">
            <v>美国</v>
          </cell>
          <cell r="D485" t="str">
            <v>饮料</v>
          </cell>
          <cell r="E485">
            <v>404.99999932944775</v>
          </cell>
        </row>
        <row r="486">
          <cell r="A486">
            <v>1996</v>
          </cell>
          <cell r="B486">
            <v>35116</v>
          </cell>
          <cell r="C486" t="str">
            <v>美国</v>
          </cell>
          <cell r="D486" t="str">
            <v>面食/谷类</v>
          </cell>
          <cell r="E486">
            <v>529.19999912381172</v>
          </cell>
        </row>
        <row r="487">
          <cell r="A487">
            <v>1996</v>
          </cell>
          <cell r="B487">
            <v>35116</v>
          </cell>
          <cell r="C487" t="str">
            <v>美国</v>
          </cell>
          <cell r="D487" t="str">
            <v>海洋食品</v>
          </cell>
          <cell r="E487">
            <v>715.49999881535769</v>
          </cell>
        </row>
        <row r="488">
          <cell r="A488">
            <v>1996</v>
          </cell>
          <cell r="B488">
            <v>35116</v>
          </cell>
          <cell r="C488" t="str">
            <v>美国</v>
          </cell>
          <cell r="D488" t="str">
            <v>面食/谷类</v>
          </cell>
          <cell r="E488">
            <v>1596</v>
          </cell>
        </row>
        <row r="489">
          <cell r="A489">
            <v>1996</v>
          </cell>
          <cell r="B489">
            <v>35117</v>
          </cell>
          <cell r="C489" t="str">
            <v>加拿大</v>
          </cell>
          <cell r="D489" t="str">
            <v>饮料</v>
          </cell>
          <cell r="E489">
            <v>1151.9999957084656</v>
          </cell>
        </row>
        <row r="490">
          <cell r="A490">
            <v>1996</v>
          </cell>
          <cell r="B490">
            <v>35117</v>
          </cell>
          <cell r="C490" t="str">
            <v>加拿大</v>
          </cell>
          <cell r="D490" t="str">
            <v>糖果</v>
          </cell>
          <cell r="E490">
            <v>88.319999670982369</v>
          </cell>
        </row>
        <row r="491">
          <cell r="A491">
            <v>1996</v>
          </cell>
          <cell r="B491">
            <v>35117</v>
          </cell>
          <cell r="C491" t="str">
            <v>加拿大</v>
          </cell>
          <cell r="D491" t="str">
            <v>海洋食品</v>
          </cell>
          <cell r="E491">
            <v>1247.9999953508377</v>
          </cell>
        </row>
        <row r="492">
          <cell r="A492">
            <v>1996</v>
          </cell>
          <cell r="B492">
            <v>35117</v>
          </cell>
          <cell r="C492" t="str">
            <v>加拿大</v>
          </cell>
          <cell r="D492" t="str">
            <v>海洋食品</v>
          </cell>
          <cell r="E492">
            <v>273.59999898076057</v>
          </cell>
        </row>
        <row r="493">
          <cell r="A493">
            <v>1996</v>
          </cell>
          <cell r="B493">
            <v>35117</v>
          </cell>
          <cell r="C493" t="str">
            <v>加拿大</v>
          </cell>
          <cell r="D493" t="str">
            <v>乳制品</v>
          </cell>
          <cell r="E493">
            <v>1223.9999954402447</v>
          </cell>
        </row>
        <row r="494">
          <cell r="A494">
            <v>1996</v>
          </cell>
          <cell r="B494">
            <v>35117</v>
          </cell>
          <cell r="C494" t="str">
            <v>加拿大</v>
          </cell>
          <cell r="D494" t="str">
            <v>乳制品</v>
          </cell>
          <cell r="E494">
            <v>945.99999647587538</v>
          </cell>
        </row>
        <row r="495">
          <cell r="A495">
            <v>1996</v>
          </cell>
          <cell r="B495">
            <v>35118</v>
          </cell>
          <cell r="C495" t="str">
            <v>美国</v>
          </cell>
          <cell r="D495" t="str">
            <v>香料</v>
          </cell>
          <cell r="E495">
            <v>490</v>
          </cell>
        </row>
        <row r="496">
          <cell r="A496">
            <v>1996</v>
          </cell>
          <cell r="B496">
            <v>35118</v>
          </cell>
          <cell r="C496" t="str">
            <v>美国</v>
          </cell>
          <cell r="D496" t="str">
            <v>糖果</v>
          </cell>
          <cell r="E496">
            <v>477.81899664938447</v>
          </cell>
        </row>
        <row r="497">
          <cell r="A497">
            <v>1996</v>
          </cell>
          <cell r="B497">
            <v>35121</v>
          </cell>
          <cell r="C497" t="str">
            <v>加拿大</v>
          </cell>
          <cell r="D497" t="str">
            <v>饮料</v>
          </cell>
          <cell r="E497">
            <v>285</v>
          </cell>
        </row>
        <row r="498">
          <cell r="A498">
            <v>1996</v>
          </cell>
          <cell r="B498">
            <v>35121</v>
          </cell>
          <cell r="C498" t="str">
            <v>加拿大</v>
          </cell>
          <cell r="D498" t="str">
            <v>肉/家禽</v>
          </cell>
          <cell r="E498">
            <v>234</v>
          </cell>
        </row>
        <row r="499">
          <cell r="A499">
            <v>1996</v>
          </cell>
          <cell r="B499">
            <v>35121</v>
          </cell>
          <cell r="C499" t="str">
            <v>加拿大</v>
          </cell>
          <cell r="D499" t="str">
            <v>糖果</v>
          </cell>
          <cell r="E499">
            <v>2465</v>
          </cell>
        </row>
        <row r="500">
          <cell r="A500">
            <v>1996</v>
          </cell>
          <cell r="B500">
            <v>35122</v>
          </cell>
          <cell r="C500" t="str">
            <v>美国</v>
          </cell>
          <cell r="D500" t="str">
            <v>海洋食品</v>
          </cell>
          <cell r="E500">
            <v>625</v>
          </cell>
        </row>
        <row r="501">
          <cell r="A501">
            <v>1996</v>
          </cell>
          <cell r="B501">
            <v>35122</v>
          </cell>
          <cell r="C501" t="str">
            <v>加拿大</v>
          </cell>
          <cell r="D501" t="str">
            <v>糖果</v>
          </cell>
          <cell r="E501">
            <v>872.5</v>
          </cell>
        </row>
        <row r="502">
          <cell r="A502">
            <v>1996</v>
          </cell>
          <cell r="B502">
            <v>35122</v>
          </cell>
          <cell r="C502" t="str">
            <v>加拿大</v>
          </cell>
          <cell r="D502" t="str">
            <v>乳制品</v>
          </cell>
          <cell r="E502">
            <v>175</v>
          </cell>
        </row>
        <row r="503">
          <cell r="A503">
            <v>1996</v>
          </cell>
          <cell r="B503">
            <v>35122</v>
          </cell>
          <cell r="C503" t="str">
            <v>加拿大</v>
          </cell>
          <cell r="D503" t="str">
            <v>面食/谷类</v>
          </cell>
          <cell r="E503">
            <v>912</v>
          </cell>
        </row>
        <row r="504">
          <cell r="A504">
            <v>1996</v>
          </cell>
          <cell r="B504">
            <v>35122</v>
          </cell>
          <cell r="C504" t="str">
            <v>加拿大</v>
          </cell>
          <cell r="D504" t="str">
            <v>香料</v>
          </cell>
          <cell r="E504">
            <v>268.38749811798334</v>
          </cell>
        </row>
        <row r="505">
          <cell r="A505">
            <v>1996</v>
          </cell>
          <cell r="B505">
            <v>35124</v>
          </cell>
          <cell r="C505" t="str">
            <v>美国</v>
          </cell>
          <cell r="D505" t="str">
            <v>饮料</v>
          </cell>
          <cell r="E505">
            <v>135</v>
          </cell>
        </row>
        <row r="506">
          <cell r="A506">
            <v>1996</v>
          </cell>
          <cell r="B506">
            <v>35124</v>
          </cell>
          <cell r="C506" t="str">
            <v>美国</v>
          </cell>
          <cell r="D506" t="str">
            <v>肉/家禽</v>
          </cell>
          <cell r="E506">
            <v>195.5625</v>
          </cell>
        </row>
        <row r="507">
          <cell r="A507">
            <v>1996</v>
          </cell>
          <cell r="B507">
            <v>35124</v>
          </cell>
          <cell r="C507" t="str">
            <v>美国</v>
          </cell>
          <cell r="D507" t="str">
            <v>面食/谷类</v>
          </cell>
          <cell r="E507">
            <v>748.125</v>
          </cell>
        </row>
        <row r="508">
          <cell r="A508">
            <v>1996</v>
          </cell>
          <cell r="B508">
            <v>35125</v>
          </cell>
          <cell r="C508" t="str">
            <v>加拿大</v>
          </cell>
          <cell r="D508" t="str">
            <v>肉/家禽</v>
          </cell>
          <cell r="E508">
            <v>1638</v>
          </cell>
        </row>
        <row r="509">
          <cell r="A509">
            <v>1996</v>
          </cell>
          <cell r="B509">
            <v>35125</v>
          </cell>
          <cell r="C509" t="str">
            <v>加拿大</v>
          </cell>
          <cell r="D509" t="str">
            <v>海洋食品</v>
          </cell>
          <cell r="E509">
            <v>1250</v>
          </cell>
        </row>
        <row r="510">
          <cell r="A510">
            <v>1996</v>
          </cell>
          <cell r="B510">
            <v>35125</v>
          </cell>
          <cell r="C510" t="str">
            <v>加拿大</v>
          </cell>
          <cell r="D510" t="str">
            <v>糖果</v>
          </cell>
          <cell r="E510">
            <v>400</v>
          </cell>
        </row>
        <row r="511">
          <cell r="A511">
            <v>1996</v>
          </cell>
          <cell r="B511">
            <v>35125</v>
          </cell>
          <cell r="C511" t="str">
            <v>加拿大</v>
          </cell>
          <cell r="D511" t="str">
            <v>乳制品</v>
          </cell>
          <cell r="E511">
            <v>87.5</v>
          </cell>
        </row>
        <row r="512">
          <cell r="A512">
            <v>1996</v>
          </cell>
          <cell r="B512">
            <v>35125</v>
          </cell>
          <cell r="C512" t="str">
            <v>加拿大</v>
          </cell>
          <cell r="D512" t="str">
            <v>糖果</v>
          </cell>
          <cell r="E512">
            <v>147.9</v>
          </cell>
        </row>
        <row r="513">
          <cell r="A513">
            <v>1996</v>
          </cell>
          <cell r="B513">
            <v>35125</v>
          </cell>
          <cell r="C513" t="str">
            <v>美国</v>
          </cell>
          <cell r="D513" t="str">
            <v>乳制品</v>
          </cell>
          <cell r="E513">
            <v>525</v>
          </cell>
        </row>
        <row r="514">
          <cell r="A514">
            <v>1996</v>
          </cell>
          <cell r="B514">
            <v>35125</v>
          </cell>
          <cell r="C514" t="str">
            <v>美国</v>
          </cell>
          <cell r="D514" t="str">
            <v>面食/谷类</v>
          </cell>
          <cell r="E514">
            <v>56</v>
          </cell>
        </row>
        <row r="515">
          <cell r="A515">
            <v>1996</v>
          </cell>
          <cell r="B515">
            <v>35128</v>
          </cell>
          <cell r="C515" t="str">
            <v>美国</v>
          </cell>
          <cell r="D515" t="str">
            <v>饮料</v>
          </cell>
          <cell r="E515">
            <v>15019.499988220632</v>
          </cell>
        </row>
        <row r="516">
          <cell r="A516">
            <v>1996</v>
          </cell>
          <cell r="B516">
            <v>35128</v>
          </cell>
          <cell r="C516" t="str">
            <v>美国</v>
          </cell>
          <cell r="D516" t="str">
            <v>饮料</v>
          </cell>
          <cell r="E516">
            <v>1367.9999989271164</v>
          </cell>
        </row>
        <row r="517">
          <cell r="A517">
            <v>1996</v>
          </cell>
          <cell r="B517">
            <v>35129</v>
          </cell>
          <cell r="C517" t="str">
            <v>加拿大</v>
          </cell>
          <cell r="D517" t="str">
            <v>肉/家禽</v>
          </cell>
          <cell r="E517">
            <v>98.4</v>
          </cell>
        </row>
        <row r="518">
          <cell r="A518">
            <v>1996</v>
          </cell>
          <cell r="B518">
            <v>35136</v>
          </cell>
          <cell r="C518" t="str">
            <v>美国</v>
          </cell>
          <cell r="D518" t="str">
            <v>糖果</v>
          </cell>
          <cell r="E518">
            <v>1538.9999987930059</v>
          </cell>
        </row>
        <row r="519">
          <cell r="A519">
            <v>1996</v>
          </cell>
          <cell r="B519">
            <v>35137</v>
          </cell>
          <cell r="C519" t="str">
            <v>加拿大</v>
          </cell>
          <cell r="D519" t="str">
            <v>面食/谷类</v>
          </cell>
          <cell r="E519">
            <v>350</v>
          </cell>
        </row>
        <row r="520">
          <cell r="A520">
            <v>1996</v>
          </cell>
          <cell r="B520">
            <v>35137</v>
          </cell>
          <cell r="C520" t="str">
            <v>加拿大</v>
          </cell>
          <cell r="D520" t="str">
            <v>糖果</v>
          </cell>
          <cell r="E520">
            <v>339.99999761581421</v>
          </cell>
        </row>
        <row r="521">
          <cell r="A521">
            <v>1996</v>
          </cell>
          <cell r="B521">
            <v>35137</v>
          </cell>
          <cell r="C521" t="str">
            <v>加拿大</v>
          </cell>
          <cell r="D521" t="str">
            <v>肉/家禽</v>
          </cell>
          <cell r="E521">
            <v>202.63999857902527</v>
          </cell>
        </row>
        <row r="522">
          <cell r="A522">
            <v>1996</v>
          </cell>
          <cell r="B522">
            <v>35138</v>
          </cell>
          <cell r="C522" t="str">
            <v>加拿大</v>
          </cell>
          <cell r="D522" t="str">
            <v>饮料</v>
          </cell>
          <cell r="E522">
            <v>36</v>
          </cell>
        </row>
        <row r="523">
          <cell r="A523">
            <v>1996</v>
          </cell>
          <cell r="B523">
            <v>35138</v>
          </cell>
          <cell r="C523" t="str">
            <v>加拿大</v>
          </cell>
          <cell r="D523" t="str">
            <v>糖果</v>
          </cell>
          <cell r="E523">
            <v>379.99999970197678</v>
          </cell>
        </row>
        <row r="524">
          <cell r="A524">
            <v>1996</v>
          </cell>
          <cell r="B524">
            <v>35138</v>
          </cell>
          <cell r="C524" t="str">
            <v>加拿大</v>
          </cell>
          <cell r="D524" t="str">
            <v>面食/谷类</v>
          </cell>
          <cell r="E524">
            <v>758.09999940544367</v>
          </cell>
        </row>
        <row r="525">
          <cell r="A525">
            <v>1996</v>
          </cell>
          <cell r="B525">
            <v>35138</v>
          </cell>
          <cell r="C525" t="str">
            <v>加拿大</v>
          </cell>
          <cell r="D525" t="str">
            <v>香料</v>
          </cell>
          <cell r="E525">
            <v>239.96999981179832</v>
          </cell>
        </row>
        <row r="526">
          <cell r="A526">
            <v>1996</v>
          </cell>
          <cell r="B526">
            <v>35142</v>
          </cell>
          <cell r="C526" t="str">
            <v>加拿大</v>
          </cell>
          <cell r="D526" t="str">
            <v>乳制品</v>
          </cell>
          <cell r="E526">
            <v>840</v>
          </cell>
        </row>
        <row r="527">
          <cell r="A527">
            <v>1996</v>
          </cell>
          <cell r="B527">
            <v>35142</v>
          </cell>
          <cell r="C527" t="str">
            <v>加拿大</v>
          </cell>
          <cell r="D527" t="str">
            <v>饮料</v>
          </cell>
          <cell r="E527">
            <v>10540</v>
          </cell>
        </row>
        <row r="528">
          <cell r="A528">
            <v>1996</v>
          </cell>
          <cell r="B528">
            <v>35143</v>
          </cell>
          <cell r="C528" t="str">
            <v>美国</v>
          </cell>
          <cell r="D528" t="str">
            <v>海洋食品</v>
          </cell>
          <cell r="E528">
            <v>368.93249971065671</v>
          </cell>
        </row>
        <row r="529">
          <cell r="A529">
            <v>1996</v>
          </cell>
          <cell r="B529">
            <v>35144</v>
          </cell>
          <cell r="C529" t="str">
            <v>美国</v>
          </cell>
          <cell r="D529" t="str">
            <v>香料</v>
          </cell>
          <cell r="E529">
            <v>1200</v>
          </cell>
        </row>
        <row r="530">
          <cell r="A530">
            <v>1996</v>
          </cell>
          <cell r="B530">
            <v>35144</v>
          </cell>
          <cell r="C530" t="str">
            <v>美国</v>
          </cell>
          <cell r="D530" t="str">
            <v>饮料</v>
          </cell>
          <cell r="E530">
            <v>45</v>
          </cell>
        </row>
        <row r="531">
          <cell r="A531">
            <v>1996</v>
          </cell>
          <cell r="B531">
            <v>35144</v>
          </cell>
          <cell r="C531" t="str">
            <v>美国</v>
          </cell>
          <cell r="D531" t="str">
            <v>肉/家禽</v>
          </cell>
          <cell r="E531">
            <v>2970.96</v>
          </cell>
        </row>
        <row r="532">
          <cell r="A532">
            <v>1996</v>
          </cell>
          <cell r="B532">
            <v>35144</v>
          </cell>
          <cell r="C532" t="str">
            <v>美国</v>
          </cell>
          <cell r="D532" t="str">
            <v>海洋食品</v>
          </cell>
          <cell r="E532">
            <v>906.15</v>
          </cell>
        </row>
        <row r="533">
          <cell r="A533">
            <v>1996</v>
          </cell>
          <cell r="B533">
            <v>35144</v>
          </cell>
          <cell r="C533" t="str">
            <v>美国</v>
          </cell>
          <cell r="D533" t="str">
            <v>海洋食品</v>
          </cell>
          <cell r="E533">
            <v>380</v>
          </cell>
        </row>
        <row r="534">
          <cell r="A534">
            <v>1996</v>
          </cell>
          <cell r="B534">
            <v>35144</v>
          </cell>
          <cell r="C534" t="str">
            <v>加拿大</v>
          </cell>
          <cell r="D534" t="str">
            <v>海洋食品</v>
          </cell>
          <cell r="E534">
            <v>159.59999987483025</v>
          </cell>
        </row>
        <row r="535">
          <cell r="A535">
            <v>1996</v>
          </cell>
          <cell r="B535">
            <v>35144</v>
          </cell>
          <cell r="C535" t="str">
            <v>加拿大</v>
          </cell>
          <cell r="D535" t="str">
            <v>乳制品</v>
          </cell>
          <cell r="E535">
            <v>1709.9999986588955</v>
          </cell>
        </row>
        <row r="536">
          <cell r="A536">
            <v>1996</v>
          </cell>
          <cell r="B536">
            <v>35144</v>
          </cell>
          <cell r="C536" t="str">
            <v>加拿大</v>
          </cell>
          <cell r="D536" t="str">
            <v>饮料</v>
          </cell>
          <cell r="E536">
            <v>883.499999307096</v>
          </cell>
        </row>
        <row r="537">
          <cell r="A537">
            <v>1996</v>
          </cell>
          <cell r="B537">
            <v>35150</v>
          </cell>
          <cell r="C537" t="str">
            <v>加拿大</v>
          </cell>
          <cell r="D537" t="str">
            <v>海洋食品</v>
          </cell>
          <cell r="E537">
            <v>198.75</v>
          </cell>
        </row>
        <row r="538">
          <cell r="A538">
            <v>1996</v>
          </cell>
          <cell r="B538">
            <v>35150</v>
          </cell>
          <cell r="C538" t="str">
            <v>加拿大</v>
          </cell>
          <cell r="D538" t="str">
            <v>糖果</v>
          </cell>
          <cell r="E538">
            <v>1725.5</v>
          </cell>
        </row>
        <row r="539">
          <cell r="A539">
            <v>1996</v>
          </cell>
          <cell r="B539">
            <v>35159</v>
          </cell>
          <cell r="C539" t="str">
            <v>美国</v>
          </cell>
          <cell r="D539" t="str">
            <v>糖果</v>
          </cell>
          <cell r="E539">
            <v>600</v>
          </cell>
        </row>
        <row r="540">
          <cell r="A540">
            <v>1996</v>
          </cell>
          <cell r="B540">
            <v>35159</v>
          </cell>
          <cell r="C540" t="str">
            <v>美国</v>
          </cell>
          <cell r="D540" t="str">
            <v>饮料</v>
          </cell>
          <cell r="E540">
            <v>379.75</v>
          </cell>
        </row>
        <row r="541">
          <cell r="A541">
            <v>1996</v>
          </cell>
          <cell r="B541">
            <v>35159</v>
          </cell>
          <cell r="C541" t="str">
            <v>美国</v>
          </cell>
          <cell r="D541" t="str">
            <v>香料</v>
          </cell>
          <cell r="E541">
            <v>195</v>
          </cell>
        </row>
        <row r="542">
          <cell r="A542">
            <v>1996</v>
          </cell>
          <cell r="B542">
            <v>35163</v>
          </cell>
          <cell r="C542" t="str">
            <v>美国</v>
          </cell>
          <cell r="D542" t="str">
            <v>香料</v>
          </cell>
          <cell r="E542">
            <v>500</v>
          </cell>
        </row>
        <row r="543">
          <cell r="A543">
            <v>1996</v>
          </cell>
          <cell r="B543">
            <v>35163</v>
          </cell>
          <cell r="C543" t="str">
            <v>加拿大</v>
          </cell>
          <cell r="D543" t="str">
            <v>海洋食品</v>
          </cell>
          <cell r="E543">
            <v>455.99999830126762</v>
          </cell>
        </row>
        <row r="544">
          <cell r="A544">
            <v>1996</v>
          </cell>
          <cell r="B544">
            <v>35164</v>
          </cell>
          <cell r="C544" t="str">
            <v>美国</v>
          </cell>
          <cell r="D544" t="str">
            <v>海洋食品</v>
          </cell>
          <cell r="E544">
            <v>90</v>
          </cell>
        </row>
        <row r="545">
          <cell r="A545">
            <v>1996</v>
          </cell>
          <cell r="B545">
            <v>35164</v>
          </cell>
          <cell r="C545" t="str">
            <v>美国</v>
          </cell>
          <cell r="D545" t="str">
            <v>饮料</v>
          </cell>
          <cell r="E545">
            <v>828</v>
          </cell>
        </row>
        <row r="546">
          <cell r="A546">
            <v>1996</v>
          </cell>
          <cell r="B546">
            <v>35164</v>
          </cell>
          <cell r="C546" t="str">
            <v>美国</v>
          </cell>
          <cell r="D546" t="str">
            <v>乳制品</v>
          </cell>
          <cell r="E546">
            <v>1249.5</v>
          </cell>
        </row>
        <row r="547">
          <cell r="A547">
            <v>1996</v>
          </cell>
          <cell r="B547">
            <v>35164</v>
          </cell>
          <cell r="C547" t="str">
            <v>美国</v>
          </cell>
          <cell r="D547" t="str">
            <v>乳制品</v>
          </cell>
          <cell r="E547">
            <v>564.375</v>
          </cell>
        </row>
        <row r="548">
          <cell r="A548">
            <v>1996</v>
          </cell>
          <cell r="B548">
            <v>35165</v>
          </cell>
          <cell r="C548" t="str">
            <v>加拿大</v>
          </cell>
          <cell r="D548" t="str">
            <v>乳制品</v>
          </cell>
          <cell r="E548">
            <v>412.5</v>
          </cell>
        </row>
        <row r="549">
          <cell r="A549">
            <v>1996</v>
          </cell>
          <cell r="B549">
            <v>35165</v>
          </cell>
          <cell r="C549" t="str">
            <v>加拿大</v>
          </cell>
          <cell r="D549" t="str">
            <v>糖果</v>
          </cell>
          <cell r="E549">
            <v>1109.25</v>
          </cell>
        </row>
        <row r="550">
          <cell r="A550">
            <v>1996</v>
          </cell>
          <cell r="B550">
            <v>35165</v>
          </cell>
          <cell r="C550" t="str">
            <v>加拿大</v>
          </cell>
          <cell r="D550" t="str">
            <v>糖果</v>
          </cell>
          <cell r="E550">
            <v>750</v>
          </cell>
        </row>
        <row r="551">
          <cell r="A551">
            <v>1996</v>
          </cell>
          <cell r="B551">
            <v>35165</v>
          </cell>
          <cell r="C551" t="str">
            <v>加拿大</v>
          </cell>
          <cell r="D551" t="str">
            <v>乳制品</v>
          </cell>
          <cell r="E551">
            <v>1740</v>
          </cell>
        </row>
        <row r="552">
          <cell r="A552">
            <v>1996</v>
          </cell>
          <cell r="B552">
            <v>35166</v>
          </cell>
          <cell r="C552" t="str">
            <v>美国</v>
          </cell>
          <cell r="D552" t="str">
            <v>海洋食品</v>
          </cell>
          <cell r="E552">
            <v>120</v>
          </cell>
        </row>
        <row r="553">
          <cell r="A553">
            <v>1996</v>
          </cell>
          <cell r="B553">
            <v>35166</v>
          </cell>
          <cell r="C553" t="str">
            <v>美国</v>
          </cell>
          <cell r="D553" t="str">
            <v>乳制品</v>
          </cell>
          <cell r="E553">
            <v>125</v>
          </cell>
        </row>
        <row r="554">
          <cell r="A554">
            <v>1996</v>
          </cell>
          <cell r="B554">
            <v>35170</v>
          </cell>
          <cell r="C554" t="str">
            <v>美国</v>
          </cell>
          <cell r="D554" t="str">
            <v>香料</v>
          </cell>
          <cell r="E554">
            <v>379.99999970197678</v>
          </cell>
        </row>
        <row r="555">
          <cell r="A555">
            <v>1996</v>
          </cell>
          <cell r="B555">
            <v>35170</v>
          </cell>
          <cell r="C555" t="str">
            <v>美国</v>
          </cell>
          <cell r="D555" t="str">
            <v>农产品</v>
          </cell>
          <cell r="E555">
            <v>91.2</v>
          </cell>
        </row>
        <row r="556">
          <cell r="A556">
            <v>1996</v>
          </cell>
          <cell r="B556">
            <v>35171</v>
          </cell>
          <cell r="C556" t="str">
            <v>美国</v>
          </cell>
          <cell r="D556" t="str">
            <v>糖果</v>
          </cell>
          <cell r="E556">
            <v>120</v>
          </cell>
        </row>
        <row r="557">
          <cell r="A557">
            <v>1996</v>
          </cell>
          <cell r="B557">
            <v>35171</v>
          </cell>
          <cell r="C557" t="str">
            <v>美国</v>
          </cell>
          <cell r="D557" t="str">
            <v>糖果</v>
          </cell>
          <cell r="E557">
            <v>133</v>
          </cell>
        </row>
        <row r="558">
          <cell r="A558">
            <v>1996</v>
          </cell>
          <cell r="B558">
            <v>35171</v>
          </cell>
          <cell r="C558" t="str">
            <v>美国</v>
          </cell>
          <cell r="D558" t="str">
            <v>农产品</v>
          </cell>
          <cell r="E558">
            <v>424</v>
          </cell>
        </row>
        <row r="559">
          <cell r="A559">
            <v>1996</v>
          </cell>
          <cell r="B559">
            <v>35173</v>
          </cell>
          <cell r="C559" t="str">
            <v>美国</v>
          </cell>
          <cell r="D559" t="str">
            <v>农产品</v>
          </cell>
          <cell r="E559">
            <v>1350</v>
          </cell>
        </row>
        <row r="560">
          <cell r="A560">
            <v>1996</v>
          </cell>
          <cell r="B560">
            <v>35173</v>
          </cell>
          <cell r="C560" t="str">
            <v>美国</v>
          </cell>
          <cell r="D560" t="str">
            <v>海洋食品</v>
          </cell>
          <cell r="E560">
            <v>462</v>
          </cell>
        </row>
        <row r="561">
          <cell r="A561">
            <v>1996</v>
          </cell>
          <cell r="B561">
            <v>35173</v>
          </cell>
          <cell r="C561" t="str">
            <v>美国</v>
          </cell>
          <cell r="D561" t="str">
            <v>肉/家禽</v>
          </cell>
          <cell r="E561">
            <v>656</v>
          </cell>
        </row>
        <row r="562">
          <cell r="A562">
            <v>1996</v>
          </cell>
          <cell r="B562">
            <v>35173</v>
          </cell>
          <cell r="C562" t="str">
            <v>美国</v>
          </cell>
          <cell r="D562" t="str">
            <v>乳制品</v>
          </cell>
          <cell r="E562">
            <v>324</v>
          </cell>
        </row>
        <row r="563">
          <cell r="A563">
            <v>1996</v>
          </cell>
          <cell r="B563">
            <v>35173</v>
          </cell>
          <cell r="C563" t="str">
            <v>美国</v>
          </cell>
          <cell r="D563" t="str">
            <v>饮料</v>
          </cell>
          <cell r="E563">
            <v>792</v>
          </cell>
        </row>
        <row r="564">
          <cell r="A564">
            <v>1996</v>
          </cell>
          <cell r="B564">
            <v>35174</v>
          </cell>
          <cell r="C564" t="str">
            <v>加拿大</v>
          </cell>
          <cell r="D564" t="str">
            <v>农产品</v>
          </cell>
          <cell r="E564">
            <v>848</v>
          </cell>
        </row>
        <row r="565">
          <cell r="A565">
            <v>1996</v>
          </cell>
          <cell r="B565">
            <v>35177</v>
          </cell>
          <cell r="C565" t="str">
            <v>美国</v>
          </cell>
          <cell r="D565" t="str">
            <v>糖果</v>
          </cell>
          <cell r="E565">
            <v>110.4</v>
          </cell>
        </row>
        <row r="566">
          <cell r="A566">
            <v>1996</v>
          </cell>
          <cell r="B566">
            <v>35177</v>
          </cell>
          <cell r="C566" t="str">
            <v>美国</v>
          </cell>
          <cell r="D566" t="str">
            <v>糖果</v>
          </cell>
          <cell r="E566">
            <v>800</v>
          </cell>
        </row>
        <row r="567">
          <cell r="A567">
            <v>1996</v>
          </cell>
          <cell r="B567">
            <v>35179</v>
          </cell>
          <cell r="C567" t="str">
            <v>加拿大</v>
          </cell>
          <cell r="D567" t="str">
            <v>香料</v>
          </cell>
          <cell r="E567">
            <v>439</v>
          </cell>
        </row>
        <row r="568">
          <cell r="A568">
            <v>1996</v>
          </cell>
          <cell r="B568">
            <v>35181</v>
          </cell>
          <cell r="C568" t="str">
            <v>加拿大</v>
          </cell>
          <cell r="D568" t="str">
            <v>海洋食品</v>
          </cell>
          <cell r="E568">
            <v>428.3999969959259</v>
          </cell>
        </row>
        <row r="569">
          <cell r="A569">
            <v>1996</v>
          </cell>
          <cell r="B569">
            <v>35181</v>
          </cell>
          <cell r="C569" t="str">
            <v>加拿大</v>
          </cell>
          <cell r="D569" t="str">
            <v>面食/谷类</v>
          </cell>
          <cell r="E569">
            <v>292.5</v>
          </cell>
        </row>
        <row r="570">
          <cell r="A570">
            <v>1996</v>
          </cell>
          <cell r="B570">
            <v>35184</v>
          </cell>
          <cell r="C570" t="str">
            <v>加拿大</v>
          </cell>
          <cell r="D570" t="str">
            <v>糖果</v>
          </cell>
          <cell r="E570">
            <v>959.75</v>
          </cell>
        </row>
        <row r="571">
          <cell r="A571">
            <v>1996</v>
          </cell>
          <cell r="B571">
            <v>35184</v>
          </cell>
          <cell r="C571" t="str">
            <v>加拿大</v>
          </cell>
          <cell r="D571" t="str">
            <v>饮料</v>
          </cell>
          <cell r="E571">
            <v>90</v>
          </cell>
        </row>
        <row r="572">
          <cell r="A572">
            <v>1996</v>
          </cell>
          <cell r="B572">
            <v>35184</v>
          </cell>
          <cell r="C572" t="str">
            <v>加拿大</v>
          </cell>
          <cell r="D572" t="str">
            <v>海洋食品</v>
          </cell>
          <cell r="E572">
            <v>760</v>
          </cell>
        </row>
        <row r="573">
          <cell r="A573">
            <v>1996</v>
          </cell>
          <cell r="B573">
            <v>35185</v>
          </cell>
          <cell r="C573" t="str">
            <v>加拿大</v>
          </cell>
          <cell r="D573" t="str">
            <v>农产品</v>
          </cell>
          <cell r="E573">
            <v>1800</v>
          </cell>
        </row>
        <row r="574">
          <cell r="A574">
            <v>1996</v>
          </cell>
          <cell r="B574">
            <v>35185</v>
          </cell>
          <cell r="C574" t="str">
            <v>加拿大</v>
          </cell>
          <cell r="D574" t="str">
            <v>糖果</v>
          </cell>
          <cell r="E574">
            <v>1774.799997061491</v>
          </cell>
        </row>
        <row r="575">
          <cell r="A575">
            <v>1996</v>
          </cell>
          <cell r="B575">
            <v>35186</v>
          </cell>
          <cell r="C575" t="str">
            <v>美国</v>
          </cell>
          <cell r="D575" t="str">
            <v>饮料</v>
          </cell>
          <cell r="E575">
            <v>759.99999716877937</v>
          </cell>
        </row>
        <row r="576">
          <cell r="A576">
            <v>1996</v>
          </cell>
          <cell r="B576">
            <v>35186</v>
          </cell>
          <cell r="C576" t="str">
            <v>美国</v>
          </cell>
          <cell r="D576" t="str">
            <v>饮料</v>
          </cell>
          <cell r="E576">
            <v>239.99999910593033</v>
          </cell>
        </row>
        <row r="577">
          <cell r="A577">
            <v>1996</v>
          </cell>
          <cell r="B577">
            <v>35186</v>
          </cell>
          <cell r="C577" t="str">
            <v>美国</v>
          </cell>
          <cell r="D577" t="str">
            <v>饮料</v>
          </cell>
          <cell r="E577">
            <v>1295.9999951720238</v>
          </cell>
        </row>
        <row r="578">
          <cell r="A578">
            <v>1996</v>
          </cell>
          <cell r="B578">
            <v>35186</v>
          </cell>
          <cell r="C578" t="str">
            <v>加拿大</v>
          </cell>
          <cell r="D578" t="str">
            <v>乳制品</v>
          </cell>
          <cell r="E578">
            <v>69.599999999999994</v>
          </cell>
        </row>
        <row r="579">
          <cell r="A579">
            <v>1996</v>
          </cell>
          <cell r="B579">
            <v>35187</v>
          </cell>
          <cell r="C579" t="str">
            <v>美国</v>
          </cell>
          <cell r="D579" t="str">
            <v>面食/谷类</v>
          </cell>
          <cell r="E579">
            <v>560</v>
          </cell>
        </row>
        <row r="580">
          <cell r="A580">
            <v>1996</v>
          </cell>
          <cell r="B580">
            <v>35188</v>
          </cell>
          <cell r="C580" t="str">
            <v>美国</v>
          </cell>
          <cell r="D580" t="str">
            <v>海洋食品</v>
          </cell>
          <cell r="E580">
            <v>183.34999985620379</v>
          </cell>
        </row>
        <row r="581">
          <cell r="A581">
            <v>1996</v>
          </cell>
          <cell r="B581">
            <v>35188</v>
          </cell>
          <cell r="C581" t="str">
            <v>美国</v>
          </cell>
          <cell r="D581" t="str">
            <v>农产品</v>
          </cell>
          <cell r="E581">
            <v>755.24999940767884</v>
          </cell>
        </row>
        <row r="582">
          <cell r="A582">
            <v>1996</v>
          </cell>
          <cell r="B582">
            <v>35188</v>
          </cell>
          <cell r="C582" t="str">
            <v>美国</v>
          </cell>
          <cell r="D582" t="str">
            <v>香料</v>
          </cell>
          <cell r="E582">
            <v>259.34999979659915</v>
          </cell>
        </row>
        <row r="583">
          <cell r="A583">
            <v>1996</v>
          </cell>
          <cell r="B583">
            <v>35191</v>
          </cell>
          <cell r="C583" t="str">
            <v>加拿大</v>
          </cell>
          <cell r="D583" t="str">
            <v>香料</v>
          </cell>
          <cell r="E583">
            <v>412.5</v>
          </cell>
        </row>
        <row r="584">
          <cell r="A584">
            <v>1996</v>
          </cell>
          <cell r="B584">
            <v>35191</v>
          </cell>
          <cell r="C584" t="str">
            <v>加拿大</v>
          </cell>
          <cell r="D584" t="str">
            <v>饮料</v>
          </cell>
          <cell r="E584">
            <v>101.25</v>
          </cell>
        </row>
        <row r="585">
          <cell r="A585">
            <v>1996</v>
          </cell>
          <cell r="B585">
            <v>35191</v>
          </cell>
          <cell r="C585" t="str">
            <v>加拿大</v>
          </cell>
          <cell r="D585" t="str">
            <v>香料</v>
          </cell>
          <cell r="E585">
            <v>390</v>
          </cell>
        </row>
        <row r="586">
          <cell r="A586">
            <v>1996</v>
          </cell>
          <cell r="B586">
            <v>35191</v>
          </cell>
          <cell r="C586" t="str">
            <v>加拿大</v>
          </cell>
          <cell r="D586" t="str">
            <v>海洋食品</v>
          </cell>
          <cell r="E586">
            <v>336</v>
          </cell>
        </row>
        <row r="587">
          <cell r="A587">
            <v>1996</v>
          </cell>
          <cell r="B587">
            <v>35191</v>
          </cell>
          <cell r="C587" t="str">
            <v>加拿大</v>
          </cell>
          <cell r="D587" t="str">
            <v>饮料</v>
          </cell>
          <cell r="E587">
            <v>229.49999839067459</v>
          </cell>
        </row>
        <row r="588">
          <cell r="A588">
            <v>1996</v>
          </cell>
          <cell r="B588">
            <v>35191</v>
          </cell>
          <cell r="C588" t="str">
            <v>加拿大</v>
          </cell>
          <cell r="D588" t="str">
            <v>面食/谷类</v>
          </cell>
          <cell r="E588">
            <v>285.59999799728394</v>
          </cell>
        </row>
        <row r="589">
          <cell r="A589">
            <v>1996</v>
          </cell>
          <cell r="B589">
            <v>35191</v>
          </cell>
          <cell r="C589" t="str">
            <v>加拿大</v>
          </cell>
          <cell r="D589" t="str">
            <v>肉/家禽</v>
          </cell>
          <cell r="E589">
            <v>960</v>
          </cell>
        </row>
        <row r="590">
          <cell r="A590">
            <v>1996</v>
          </cell>
          <cell r="B590">
            <v>35191</v>
          </cell>
          <cell r="C590" t="str">
            <v>加拿大</v>
          </cell>
          <cell r="D590" t="str">
            <v>饮料</v>
          </cell>
          <cell r="E590">
            <v>72</v>
          </cell>
        </row>
        <row r="591">
          <cell r="A591">
            <v>1996</v>
          </cell>
          <cell r="B591">
            <v>35191</v>
          </cell>
          <cell r="C591" t="str">
            <v>加拿大</v>
          </cell>
          <cell r="D591" t="str">
            <v>海洋食品</v>
          </cell>
          <cell r="E591">
            <v>184</v>
          </cell>
        </row>
        <row r="592">
          <cell r="A592">
            <v>1996</v>
          </cell>
          <cell r="B592">
            <v>35191</v>
          </cell>
          <cell r="C592" t="str">
            <v>加拿大</v>
          </cell>
          <cell r="D592" t="str">
            <v>面食/谷类</v>
          </cell>
          <cell r="E592">
            <v>70</v>
          </cell>
        </row>
        <row r="593">
          <cell r="A593">
            <v>1996</v>
          </cell>
          <cell r="B593">
            <v>35192</v>
          </cell>
          <cell r="C593" t="str">
            <v>加拿大</v>
          </cell>
          <cell r="D593" t="str">
            <v>饮料</v>
          </cell>
          <cell r="E593">
            <v>144</v>
          </cell>
        </row>
        <row r="594">
          <cell r="A594">
            <v>1996</v>
          </cell>
          <cell r="B594">
            <v>35192</v>
          </cell>
          <cell r="C594" t="str">
            <v>加拿大</v>
          </cell>
          <cell r="D594" t="str">
            <v>肉/家禽</v>
          </cell>
          <cell r="E594">
            <v>185.685</v>
          </cell>
        </row>
        <row r="595">
          <cell r="A595">
            <v>1996</v>
          </cell>
          <cell r="B595">
            <v>35194</v>
          </cell>
          <cell r="C595" t="str">
            <v>美国</v>
          </cell>
          <cell r="D595" t="str">
            <v>糖果</v>
          </cell>
          <cell r="E595">
            <v>436.99999965727329</v>
          </cell>
        </row>
        <row r="596">
          <cell r="A596">
            <v>1996</v>
          </cell>
          <cell r="B596">
            <v>35194</v>
          </cell>
          <cell r="C596" t="str">
            <v>美国</v>
          </cell>
          <cell r="D596" t="str">
            <v>乳制品</v>
          </cell>
          <cell r="E596">
            <v>1162.7999990880489</v>
          </cell>
        </row>
        <row r="597">
          <cell r="A597">
            <v>1996</v>
          </cell>
          <cell r="B597">
            <v>35194</v>
          </cell>
          <cell r="C597" t="str">
            <v>美国</v>
          </cell>
          <cell r="D597" t="str">
            <v>乳制品</v>
          </cell>
          <cell r="E597">
            <v>1225.4999990388751</v>
          </cell>
        </row>
        <row r="598">
          <cell r="A598">
            <v>1996</v>
          </cell>
          <cell r="B598">
            <v>35198</v>
          </cell>
          <cell r="C598" t="str">
            <v>加拿大</v>
          </cell>
          <cell r="D598" t="str">
            <v>乳制品</v>
          </cell>
          <cell r="E598">
            <v>760</v>
          </cell>
        </row>
        <row r="599">
          <cell r="A599">
            <v>1996</v>
          </cell>
          <cell r="B599">
            <v>35198</v>
          </cell>
          <cell r="C599" t="str">
            <v>加拿大</v>
          </cell>
          <cell r="D599" t="str">
            <v>海洋食品</v>
          </cell>
          <cell r="E599">
            <v>625</v>
          </cell>
        </row>
        <row r="600">
          <cell r="A600">
            <v>1996</v>
          </cell>
          <cell r="B600">
            <v>35198</v>
          </cell>
          <cell r="C600" t="str">
            <v>加拿大</v>
          </cell>
          <cell r="D600" t="str">
            <v>面食/谷类</v>
          </cell>
          <cell r="E600">
            <v>190</v>
          </cell>
        </row>
        <row r="601">
          <cell r="A601">
            <v>1996</v>
          </cell>
          <cell r="B601">
            <v>35199</v>
          </cell>
          <cell r="C601" t="str">
            <v>美国</v>
          </cell>
          <cell r="D601" t="str">
            <v>海洋食品</v>
          </cell>
          <cell r="E601">
            <v>632.39999556541443</v>
          </cell>
        </row>
        <row r="602">
          <cell r="A602">
            <v>1996</v>
          </cell>
          <cell r="B602">
            <v>35199</v>
          </cell>
          <cell r="C602" t="str">
            <v>美国</v>
          </cell>
          <cell r="D602" t="str">
            <v>饮料</v>
          </cell>
          <cell r="E602">
            <v>156.75</v>
          </cell>
        </row>
        <row r="603">
          <cell r="A603">
            <v>1996</v>
          </cell>
          <cell r="B603">
            <v>35199</v>
          </cell>
          <cell r="C603" t="str">
            <v>美国</v>
          </cell>
          <cell r="D603" t="str">
            <v>糖果</v>
          </cell>
          <cell r="E603">
            <v>1215</v>
          </cell>
        </row>
        <row r="604">
          <cell r="A604">
            <v>1996</v>
          </cell>
          <cell r="B604">
            <v>35199</v>
          </cell>
          <cell r="C604" t="str">
            <v>美国</v>
          </cell>
          <cell r="D604" t="str">
            <v>糖果</v>
          </cell>
          <cell r="E604">
            <v>1967.49</v>
          </cell>
        </row>
        <row r="605">
          <cell r="A605">
            <v>1996</v>
          </cell>
          <cell r="B605">
            <v>35199</v>
          </cell>
          <cell r="C605" t="str">
            <v>美国</v>
          </cell>
          <cell r="D605" t="str">
            <v>农产品</v>
          </cell>
          <cell r="E605">
            <v>1749</v>
          </cell>
        </row>
        <row r="606">
          <cell r="A606">
            <v>1996</v>
          </cell>
          <cell r="B606">
            <v>35199</v>
          </cell>
          <cell r="C606" t="str">
            <v>美国</v>
          </cell>
          <cell r="D606" t="str">
            <v>乳制品</v>
          </cell>
          <cell r="E606">
            <v>1218</v>
          </cell>
        </row>
        <row r="607">
          <cell r="A607">
            <v>1996</v>
          </cell>
          <cell r="B607">
            <v>35201</v>
          </cell>
          <cell r="C607" t="str">
            <v>美国</v>
          </cell>
          <cell r="D607" t="str">
            <v>肉/家禽</v>
          </cell>
          <cell r="E607">
            <v>840</v>
          </cell>
        </row>
        <row r="608">
          <cell r="A608">
            <v>1996</v>
          </cell>
          <cell r="B608">
            <v>35201</v>
          </cell>
          <cell r="C608" t="str">
            <v>美国</v>
          </cell>
          <cell r="D608" t="str">
            <v>乳制品</v>
          </cell>
          <cell r="E608">
            <v>1320</v>
          </cell>
        </row>
        <row r="609">
          <cell r="A609">
            <v>1996</v>
          </cell>
          <cell r="B609">
            <v>35202</v>
          </cell>
          <cell r="C609" t="str">
            <v>加拿大</v>
          </cell>
          <cell r="D609" t="str">
            <v>饮料</v>
          </cell>
          <cell r="E609">
            <v>1425</v>
          </cell>
        </row>
        <row r="610">
          <cell r="A610">
            <v>1996</v>
          </cell>
          <cell r="B610">
            <v>35202</v>
          </cell>
          <cell r="C610" t="str">
            <v>加拿大</v>
          </cell>
          <cell r="D610" t="str">
            <v>香料</v>
          </cell>
          <cell r="E610">
            <v>1494.5</v>
          </cell>
        </row>
        <row r="611">
          <cell r="A611">
            <v>1996</v>
          </cell>
          <cell r="B611">
            <v>35202</v>
          </cell>
          <cell r="C611" t="str">
            <v>加拿大</v>
          </cell>
          <cell r="D611" t="str">
            <v>肉/家禽</v>
          </cell>
          <cell r="E611">
            <v>5570.55</v>
          </cell>
        </row>
        <row r="612">
          <cell r="A612">
            <v>1996</v>
          </cell>
          <cell r="B612">
            <v>35202</v>
          </cell>
          <cell r="C612" t="str">
            <v>加拿大</v>
          </cell>
          <cell r="D612" t="str">
            <v>乳制品</v>
          </cell>
          <cell r="E612">
            <v>4125</v>
          </cell>
        </row>
        <row r="613">
          <cell r="A613">
            <v>1996</v>
          </cell>
          <cell r="B613">
            <v>35202</v>
          </cell>
          <cell r="C613" t="str">
            <v>加拿大</v>
          </cell>
          <cell r="D613" t="str">
            <v>饮料</v>
          </cell>
          <cell r="E613">
            <v>810</v>
          </cell>
        </row>
        <row r="614">
          <cell r="A614">
            <v>1996</v>
          </cell>
          <cell r="B614">
            <v>35202</v>
          </cell>
          <cell r="C614" t="str">
            <v>加拿大</v>
          </cell>
          <cell r="D614" t="str">
            <v>海洋食品</v>
          </cell>
          <cell r="E614">
            <v>480</v>
          </cell>
        </row>
        <row r="615">
          <cell r="A615">
            <v>1996</v>
          </cell>
          <cell r="B615">
            <v>35202</v>
          </cell>
          <cell r="C615" t="str">
            <v>加拿大</v>
          </cell>
          <cell r="D615" t="str">
            <v>饮料</v>
          </cell>
          <cell r="E615">
            <v>94.5</v>
          </cell>
        </row>
        <row r="616">
          <cell r="A616">
            <v>1996</v>
          </cell>
          <cell r="B616">
            <v>35202</v>
          </cell>
          <cell r="C616" t="str">
            <v>加拿大</v>
          </cell>
          <cell r="D616" t="str">
            <v>面食/谷类</v>
          </cell>
          <cell r="E616">
            <v>665</v>
          </cell>
        </row>
        <row r="617">
          <cell r="A617">
            <v>1996</v>
          </cell>
          <cell r="B617">
            <v>35202</v>
          </cell>
          <cell r="C617" t="str">
            <v>加拿大</v>
          </cell>
          <cell r="D617" t="str">
            <v>乳制品</v>
          </cell>
          <cell r="E617">
            <v>344</v>
          </cell>
        </row>
        <row r="618">
          <cell r="A618">
            <v>1996</v>
          </cell>
          <cell r="B618">
            <v>35202</v>
          </cell>
          <cell r="C618" t="str">
            <v>加拿大</v>
          </cell>
          <cell r="D618" t="str">
            <v>海洋食品</v>
          </cell>
          <cell r="E618">
            <v>665</v>
          </cell>
        </row>
        <row r="619">
          <cell r="A619">
            <v>1996</v>
          </cell>
          <cell r="B619">
            <v>35202</v>
          </cell>
          <cell r="C619" t="str">
            <v>加拿大</v>
          </cell>
          <cell r="D619" t="str">
            <v>饮料</v>
          </cell>
          <cell r="E619">
            <v>6587.5</v>
          </cell>
        </row>
        <row r="620">
          <cell r="A620">
            <v>1996</v>
          </cell>
          <cell r="B620">
            <v>35202</v>
          </cell>
          <cell r="C620" t="str">
            <v>加拿大</v>
          </cell>
          <cell r="D620" t="str">
            <v>乳制品</v>
          </cell>
          <cell r="E620">
            <v>1650</v>
          </cell>
        </row>
        <row r="621">
          <cell r="A621">
            <v>1996</v>
          </cell>
          <cell r="B621">
            <v>35205</v>
          </cell>
          <cell r="C621" t="str">
            <v>加拿大</v>
          </cell>
          <cell r="D621" t="str">
            <v>糖果</v>
          </cell>
          <cell r="E621">
            <v>134.99999977648258</v>
          </cell>
        </row>
        <row r="622">
          <cell r="A622">
            <v>1996</v>
          </cell>
          <cell r="B622">
            <v>35205</v>
          </cell>
          <cell r="C622" t="str">
            <v>加拿大</v>
          </cell>
          <cell r="D622" t="str">
            <v>香料</v>
          </cell>
          <cell r="E622">
            <v>233.4</v>
          </cell>
        </row>
        <row r="623">
          <cell r="A623">
            <v>1996</v>
          </cell>
          <cell r="B623">
            <v>35205</v>
          </cell>
          <cell r="C623" t="str">
            <v>加拿大</v>
          </cell>
          <cell r="D623" t="str">
            <v>香料</v>
          </cell>
          <cell r="E623">
            <v>171</v>
          </cell>
        </row>
        <row r="624">
          <cell r="A624">
            <v>1996</v>
          </cell>
          <cell r="B624">
            <v>35205</v>
          </cell>
          <cell r="C624" t="str">
            <v>美国</v>
          </cell>
          <cell r="D624" t="str">
            <v>海洋食品</v>
          </cell>
          <cell r="E624">
            <v>42</v>
          </cell>
        </row>
        <row r="625">
          <cell r="A625">
            <v>1996</v>
          </cell>
          <cell r="B625">
            <v>35205</v>
          </cell>
          <cell r="C625" t="str">
            <v>美国</v>
          </cell>
          <cell r="D625" t="str">
            <v>乳制品</v>
          </cell>
          <cell r="E625">
            <v>1650</v>
          </cell>
        </row>
        <row r="626">
          <cell r="A626">
            <v>1996</v>
          </cell>
          <cell r="B626">
            <v>35207</v>
          </cell>
          <cell r="C626" t="str">
            <v>加拿大</v>
          </cell>
          <cell r="D626" t="str">
            <v>糖果</v>
          </cell>
          <cell r="E626">
            <v>200</v>
          </cell>
        </row>
        <row r="627">
          <cell r="A627">
            <v>1996</v>
          </cell>
          <cell r="B627">
            <v>35208</v>
          </cell>
          <cell r="C627" t="str">
            <v>美国</v>
          </cell>
          <cell r="D627" t="str">
            <v>乳制品</v>
          </cell>
          <cell r="E627">
            <v>721.99999943375587</v>
          </cell>
        </row>
        <row r="628">
          <cell r="A628">
            <v>1996</v>
          </cell>
          <cell r="B628">
            <v>35208</v>
          </cell>
          <cell r="C628" t="str">
            <v>美国</v>
          </cell>
          <cell r="D628" t="str">
            <v>乳制品</v>
          </cell>
          <cell r="E628">
            <v>455.99999964237213</v>
          </cell>
        </row>
        <row r="629">
          <cell r="A629">
            <v>1996</v>
          </cell>
          <cell r="B629">
            <v>35208</v>
          </cell>
          <cell r="C629" t="str">
            <v>美国</v>
          </cell>
          <cell r="D629" t="str">
            <v>饮料</v>
          </cell>
          <cell r="E629">
            <v>307.79999975860119</v>
          </cell>
        </row>
        <row r="630">
          <cell r="A630">
            <v>1996</v>
          </cell>
          <cell r="B630">
            <v>35214</v>
          </cell>
          <cell r="C630" t="str">
            <v>美国</v>
          </cell>
          <cell r="D630" t="str">
            <v>糖果</v>
          </cell>
          <cell r="E630">
            <v>30</v>
          </cell>
        </row>
        <row r="631">
          <cell r="A631">
            <v>1996</v>
          </cell>
          <cell r="B631">
            <v>35214</v>
          </cell>
          <cell r="C631" t="str">
            <v>美国</v>
          </cell>
          <cell r="D631" t="str">
            <v>乳制品</v>
          </cell>
          <cell r="E631">
            <v>714</v>
          </cell>
        </row>
        <row r="632">
          <cell r="A632">
            <v>1996</v>
          </cell>
          <cell r="B632">
            <v>35214</v>
          </cell>
          <cell r="C632" t="str">
            <v>美国</v>
          </cell>
          <cell r="D632" t="str">
            <v>香料</v>
          </cell>
          <cell r="E632">
            <v>114</v>
          </cell>
        </row>
        <row r="633">
          <cell r="A633">
            <v>1996</v>
          </cell>
          <cell r="B633">
            <v>35215</v>
          </cell>
          <cell r="C633" t="str">
            <v>加拿大</v>
          </cell>
          <cell r="D633" t="str">
            <v>乳制品</v>
          </cell>
          <cell r="E633">
            <v>510</v>
          </cell>
        </row>
        <row r="634">
          <cell r="A634">
            <v>1996</v>
          </cell>
          <cell r="B634">
            <v>35216</v>
          </cell>
          <cell r="C634" t="str">
            <v>加拿大</v>
          </cell>
          <cell r="D634" t="str">
            <v>肉/家禽</v>
          </cell>
          <cell r="E634">
            <v>2702.6999955251813</v>
          </cell>
        </row>
        <row r="635">
          <cell r="A635">
            <v>1996</v>
          </cell>
          <cell r="B635">
            <v>35216</v>
          </cell>
          <cell r="C635" t="str">
            <v>加拿大</v>
          </cell>
          <cell r="D635" t="str">
            <v>海洋食品</v>
          </cell>
          <cell r="E635">
            <v>115.8</v>
          </cell>
        </row>
        <row r="636">
          <cell r="A636">
            <v>1996</v>
          </cell>
          <cell r="B636">
            <v>35216</v>
          </cell>
          <cell r="C636" t="str">
            <v>加拿大</v>
          </cell>
          <cell r="D636" t="str">
            <v>肉/家禽</v>
          </cell>
          <cell r="E636">
            <v>737.99999877810478</v>
          </cell>
        </row>
        <row r="637">
          <cell r="A637">
            <v>1996</v>
          </cell>
          <cell r="B637">
            <v>35216</v>
          </cell>
          <cell r="C637" t="str">
            <v>加拿大</v>
          </cell>
          <cell r="D637" t="str">
            <v>肉/家禽</v>
          </cell>
          <cell r="E637">
            <v>86.399999856948853</v>
          </cell>
        </row>
        <row r="638">
          <cell r="A638">
            <v>1996</v>
          </cell>
          <cell r="B638">
            <v>35216</v>
          </cell>
          <cell r="C638" t="str">
            <v>加拿大</v>
          </cell>
          <cell r="D638" t="str">
            <v>糖果</v>
          </cell>
          <cell r="E638">
            <v>687.5</v>
          </cell>
        </row>
        <row r="639">
          <cell r="A639">
            <v>1996</v>
          </cell>
          <cell r="B639">
            <v>35216</v>
          </cell>
          <cell r="C639" t="str">
            <v>加拿大</v>
          </cell>
          <cell r="D639" t="str">
            <v>糖果</v>
          </cell>
          <cell r="E639">
            <v>52.35</v>
          </cell>
        </row>
        <row r="640">
          <cell r="A640">
            <v>1996</v>
          </cell>
          <cell r="B640">
            <v>35216</v>
          </cell>
          <cell r="C640" t="str">
            <v>加拿大</v>
          </cell>
          <cell r="D640" t="str">
            <v>糖果</v>
          </cell>
          <cell r="E640">
            <v>386.4</v>
          </cell>
        </row>
        <row r="641">
          <cell r="A641">
            <v>1996</v>
          </cell>
          <cell r="B641">
            <v>35216</v>
          </cell>
          <cell r="C641" t="str">
            <v>加拿大</v>
          </cell>
          <cell r="D641" t="str">
            <v>饮料</v>
          </cell>
          <cell r="E641">
            <v>490</v>
          </cell>
        </row>
        <row r="642">
          <cell r="A642">
            <v>1996</v>
          </cell>
          <cell r="B642">
            <v>35219</v>
          </cell>
          <cell r="C642" t="str">
            <v>美国</v>
          </cell>
          <cell r="D642" t="str">
            <v>海洋食品</v>
          </cell>
          <cell r="E642">
            <v>86.85</v>
          </cell>
        </row>
        <row r="643">
          <cell r="A643">
            <v>1996</v>
          </cell>
          <cell r="B643">
            <v>35220</v>
          </cell>
          <cell r="C643" t="str">
            <v>美国</v>
          </cell>
          <cell r="D643" t="str">
            <v>饮料</v>
          </cell>
          <cell r="E643">
            <v>611.99999570846558</v>
          </cell>
        </row>
        <row r="644">
          <cell r="A644">
            <v>1996</v>
          </cell>
          <cell r="B644">
            <v>35220</v>
          </cell>
          <cell r="C644" t="str">
            <v>美国</v>
          </cell>
          <cell r="D644" t="str">
            <v>饮料</v>
          </cell>
          <cell r="E644">
            <v>322.9999977350235</v>
          </cell>
        </row>
        <row r="645">
          <cell r="A645">
            <v>1996</v>
          </cell>
          <cell r="B645">
            <v>35220</v>
          </cell>
          <cell r="C645" t="str">
            <v>美国</v>
          </cell>
          <cell r="D645" t="str">
            <v>糖果</v>
          </cell>
          <cell r="E645">
            <v>444.97499687969685</v>
          </cell>
        </row>
        <row r="646">
          <cell r="A646">
            <v>1996</v>
          </cell>
          <cell r="B646">
            <v>35220</v>
          </cell>
          <cell r="C646" t="str">
            <v>美国</v>
          </cell>
          <cell r="D646" t="str">
            <v>乳制品</v>
          </cell>
          <cell r="E646">
            <v>250</v>
          </cell>
        </row>
        <row r="647">
          <cell r="A647">
            <v>1996</v>
          </cell>
          <cell r="B647">
            <v>35221</v>
          </cell>
          <cell r="C647" t="str">
            <v>加拿大</v>
          </cell>
          <cell r="D647" t="str">
            <v>饮料</v>
          </cell>
          <cell r="E647">
            <v>364.7999986410141</v>
          </cell>
        </row>
        <row r="648">
          <cell r="A648">
            <v>1996</v>
          </cell>
          <cell r="B648">
            <v>35221</v>
          </cell>
          <cell r="C648" t="str">
            <v>加拿大</v>
          </cell>
          <cell r="D648" t="str">
            <v>香料</v>
          </cell>
          <cell r="E648">
            <v>40</v>
          </cell>
        </row>
        <row r="649">
          <cell r="A649">
            <v>1996</v>
          </cell>
          <cell r="B649">
            <v>35221</v>
          </cell>
          <cell r="C649" t="str">
            <v>加拿大</v>
          </cell>
          <cell r="D649" t="str">
            <v>香料</v>
          </cell>
          <cell r="E649">
            <v>22</v>
          </cell>
        </row>
        <row r="650">
          <cell r="A650">
            <v>1996</v>
          </cell>
          <cell r="B650">
            <v>35221</v>
          </cell>
          <cell r="C650" t="str">
            <v>加拿大</v>
          </cell>
          <cell r="D650" t="str">
            <v>香料</v>
          </cell>
          <cell r="E650">
            <v>24.500000011175871</v>
          </cell>
        </row>
        <row r="651">
          <cell r="A651">
            <v>1996</v>
          </cell>
          <cell r="B651">
            <v>35221</v>
          </cell>
          <cell r="C651" t="str">
            <v>加拿大</v>
          </cell>
          <cell r="D651" t="str">
            <v>农产品</v>
          </cell>
          <cell r="E651">
            <v>28.499999977648258</v>
          </cell>
        </row>
        <row r="652">
          <cell r="A652">
            <v>1996</v>
          </cell>
          <cell r="B652">
            <v>35221</v>
          </cell>
          <cell r="C652" t="str">
            <v>加拿大</v>
          </cell>
          <cell r="D652" t="str">
            <v>香料</v>
          </cell>
          <cell r="E652">
            <v>71.99999988079071</v>
          </cell>
        </row>
        <row r="653">
          <cell r="A653">
            <v>1996</v>
          </cell>
          <cell r="B653">
            <v>35221</v>
          </cell>
          <cell r="C653" t="str">
            <v>加拿大</v>
          </cell>
          <cell r="D653" t="str">
            <v>海洋食品</v>
          </cell>
          <cell r="E653">
            <v>31</v>
          </cell>
        </row>
        <row r="654">
          <cell r="A654">
            <v>1996</v>
          </cell>
          <cell r="B654">
            <v>35221</v>
          </cell>
          <cell r="C654" t="str">
            <v>加拿大</v>
          </cell>
          <cell r="D654" t="str">
            <v>乳制品</v>
          </cell>
          <cell r="E654">
            <v>72.199999943375587</v>
          </cell>
        </row>
        <row r="655">
          <cell r="A655">
            <v>1996</v>
          </cell>
          <cell r="B655">
            <v>35221</v>
          </cell>
          <cell r="C655" t="str">
            <v>加拿大</v>
          </cell>
          <cell r="D655" t="str">
            <v>海洋食品</v>
          </cell>
          <cell r="E655">
            <v>24</v>
          </cell>
        </row>
        <row r="656">
          <cell r="A656">
            <v>1996</v>
          </cell>
          <cell r="B656">
            <v>35221</v>
          </cell>
          <cell r="C656" t="str">
            <v>加拿大</v>
          </cell>
          <cell r="D656" t="str">
            <v>农产品</v>
          </cell>
          <cell r="E656">
            <v>22.55250001559034</v>
          </cell>
        </row>
        <row r="657">
          <cell r="A657">
            <v>1996</v>
          </cell>
          <cell r="B657">
            <v>35221</v>
          </cell>
          <cell r="C657" t="str">
            <v>加拿大</v>
          </cell>
          <cell r="D657" t="str">
            <v>糖果</v>
          </cell>
          <cell r="E657">
            <v>33.853000023402274</v>
          </cell>
        </row>
        <row r="658">
          <cell r="A658">
            <v>1996</v>
          </cell>
          <cell r="B658">
            <v>35221</v>
          </cell>
          <cell r="C658" t="str">
            <v>加拿大</v>
          </cell>
          <cell r="D658" t="str">
            <v>糖果</v>
          </cell>
          <cell r="E658">
            <v>77.760000072419643</v>
          </cell>
        </row>
        <row r="659">
          <cell r="A659">
            <v>1996</v>
          </cell>
          <cell r="B659">
            <v>35221</v>
          </cell>
          <cell r="C659" t="str">
            <v>加拿大</v>
          </cell>
          <cell r="D659" t="str">
            <v>面食/谷类</v>
          </cell>
          <cell r="E659">
            <v>18</v>
          </cell>
        </row>
        <row r="660">
          <cell r="A660">
            <v>1996</v>
          </cell>
          <cell r="B660">
            <v>35221</v>
          </cell>
          <cell r="C660" t="str">
            <v>加拿大</v>
          </cell>
          <cell r="D660" t="str">
            <v>乳制品</v>
          </cell>
          <cell r="E660">
            <v>32</v>
          </cell>
        </row>
        <row r="661">
          <cell r="A661">
            <v>1996</v>
          </cell>
          <cell r="B661">
            <v>35221</v>
          </cell>
          <cell r="C661" t="str">
            <v>加拿大</v>
          </cell>
          <cell r="D661" t="str">
            <v>饮料</v>
          </cell>
          <cell r="E661">
            <v>34.19999997317791</v>
          </cell>
        </row>
        <row r="662">
          <cell r="A662">
            <v>1996</v>
          </cell>
          <cell r="B662">
            <v>35221</v>
          </cell>
          <cell r="C662" t="str">
            <v>加拿大</v>
          </cell>
          <cell r="D662" t="str">
            <v>海洋食品</v>
          </cell>
          <cell r="E662">
            <v>28.95</v>
          </cell>
        </row>
        <row r="663">
          <cell r="A663">
            <v>1996</v>
          </cell>
          <cell r="B663">
            <v>35221</v>
          </cell>
          <cell r="C663" t="str">
            <v>加拿大</v>
          </cell>
          <cell r="D663" t="str">
            <v>海洋食品</v>
          </cell>
          <cell r="E663">
            <v>35.280000016093254</v>
          </cell>
        </row>
        <row r="664">
          <cell r="A664">
            <v>1996</v>
          </cell>
          <cell r="B664">
            <v>35221</v>
          </cell>
          <cell r="C664" t="str">
            <v>加拿大</v>
          </cell>
          <cell r="D664" t="str">
            <v>面食/谷类</v>
          </cell>
          <cell r="E664">
            <v>14</v>
          </cell>
        </row>
        <row r="665">
          <cell r="A665">
            <v>1996</v>
          </cell>
          <cell r="B665">
            <v>35221</v>
          </cell>
          <cell r="C665" t="str">
            <v>加拿大</v>
          </cell>
          <cell r="D665" t="str">
            <v>肉/家禽</v>
          </cell>
          <cell r="E665">
            <v>48</v>
          </cell>
        </row>
        <row r="666">
          <cell r="A666">
            <v>1996</v>
          </cell>
          <cell r="B666">
            <v>35221</v>
          </cell>
          <cell r="C666" t="str">
            <v>加拿大</v>
          </cell>
          <cell r="D666" t="str">
            <v>乳制品</v>
          </cell>
          <cell r="E666">
            <v>63.920000091195107</v>
          </cell>
        </row>
        <row r="667">
          <cell r="A667">
            <v>1996</v>
          </cell>
          <cell r="B667">
            <v>35221</v>
          </cell>
          <cell r="C667" t="str">
            <v>加拿大</v>
          </cell>
          <cell r="D667" t="str">
            <v>面食/谷类</v>
          </cell>
          <cell r="E667">
            <v>64.505000044591725</v>
          </cell>
        </row>
        <row r="668">
          <cell r="A668">
            <v>1996</v>
          </cell>
          <cell r="B668">
            <v>35221</v>
          </cell>
          <cell r="C668" t="str">
            <v>加拿大</v>
          </cell>
          <cell r="D668" t="str">
            <v>香料</v>
          </cell>
          <cell r="E668">
            <v>17</v>
          </cell>
        </row>
        <row r="669">
          <cell r="A669">
            <v>1996</v>
          </cell>
          <cell r="B669">
            <v>35221</v>
          </cell>
          <cell r="C669" t="str">
            <v>加拿大</v>
          </cell>
          <cell r="D669" t="str">
            <v>海洋食品</v>
          </cell>
          <cell r="E669">
            <v>29.700000006705523</v>
          </cell>
        </row>
        <row r="670">
          <cell r="A670">
            <v>1996</v>
          </cell>
          <cell r="B670">
            <v>35221</v>
          </cell>
          <cell r="C670" t="str">
            <v>加拿大</v>
          </cell>
          <cell r="D670" t="str">
            <v>饮料</v>
          </cell>
          <cell r="E670">
            <v>31</v>
          </cell>
        </row>
        <row r="671">
          <cell r="A671">
            <v>1996</v>
          </cell>
          <cell r="B671">
            <v>35221</v>
          </cell>
          <cell r="C671" t="str">
            <v>加拿大</v>
          </cell>
          <cell r="D671" t="str">
            <v>香料</v>
          </cell>
          <cell r="E671">
            <v>26</v>
          </cell>
        </row>
      </sheetData>
      <sheetData sheetId="7">
        <row r="3">
          <cell r="K3">
            <v>100</v>
          </cell>
          <cell r="L3">
            <v>283500</v>
          </cell>
        </row>
        <row r="4">
          <cell r="K4">
            <v>120</v>
          </cell>
          <cell r="L4">
            <v>279200</v>
          </cell>
        </row>
        <row r="5">
          <cell r="K5">
            <v>140</v>
          </cell>
          <cell r="L5">
            <v>276328.57142857142</v>
          </cell>
        </row>
        <row r="6">
          <cell r="K6">
            <v>160</v>
          </cell>
          <cell r="L6">
            <v>274350</v>
          </cell>
        </row>
        <row r="7">
          <cell r="K7">
            <v>180</v>
          </cell>
          <cell r="L7">
            <v>272966.66666666669</v>
          </cell>
        </row>
        <row r="8">
          <cell r="K8">
            <v>200</v>
          </cell>
          <cell r="L8">
            <v>272000</v>
          </cell>
        </row>
        <row r="9">
          <cell r="K9">
            <v>220</v>
          </cell>
          <cell r="L9">
            <v>271336.36363636365</v>
          </cell>
        </row>
        <row r="10">
          <cell r="K10">
            <v>240</v>
          </cell>
          <cell r="L10">
            <v>270900</v>
          </cell>
        </row>
        <row r="11">
          <cell r="K11">
            <v>260</v>
          </cell>
          <cell r="L11">
            <v>270638.4615384615</v>
          </cell>
        </row>
        <row r="12">
          <cell r="K12">
            <v>280</v>
          </cell>
          <cell r="L12">
            <v>270514.28571428568</v>
          </cell>
        </row>
        <row r="13">
          <cell r="K13">
            <v>300</v>
          </cell>
          <cell r="L13">
            <v>270500</v>
          </cell>
        </row>
        <row r="14">
          <cell r="K14">
            <v>320</v>
          </cell>
          <cell r="L14">
            <v>270575</v>
          </cell>
        </row>
        <row r="15">
          <cell r="K15">
            <v>340</v>
          </cell>
          <cell r="L15">
            <v>270723.5294117647</v>
          </cell>
        </row>
        <row r="16">
          <cell r="K16">
            <v>360</v>
          </cell>
          <cell r="L16">
            <v>270933.33333333337</v>
          </cell>
        </row>
        <row r="17">
          <cell r="K17">
            <v>380</v>
          </cell>
          <cell r="L17">
            <v>271194.73684210528</v>
          </cell>
        </row>
        <row r="18">
          <cell r="K18">
            <v>400</v>
          </cell>
          <cell r="L18">
            <v>271500</v>
          </cell>
        </row>
        <row r="19">
          <cell r="K19">
            <v>599.99990000000003</v>
          </cell>
          <cell r="L19">
            <v>275999.99733333348</v>
          </cell>
        </row>
        <row r="20">
          <cell r="K20">
            <v>600</v>
          </cell>
          <cell r="L20">
            <v>271000</v>
          </cell>
        </row>
        <row r="21">
          <cell r="K21">
            <v>999.99</v>
          </cell>
          <cell r="L21">
            <v>282999.6800003</v>
          </cell>
        </row>
      </sheetData>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row r="1">
          <cell r="A1" t="str">
            <v>订购日期</v>
          </cell>
          <cell r="B1" t="str">
            <v>货主国家</v>
          </cell>
          <cell r="C1" t="str">
            <v>类别名称</v>
          </cell>
          <cell r="D1" t="str">
            <v>销售额</v>
          </cell>
        </row>
        <row r="2">
          <cell r="A2">
            <v>34551</v>
          </cell>
          <cell r="B2" t="str">
            <v>英国</v>
          </cell>
          <cell r="C2" t="str">
            <v>农产品</v>
          </cell>
          <cell r="D2">
            <v>167.4</v>
          </cell>
        </row>
        <row r="3">
          <cell r="A3">
            <v>34551</v>
          </cell>
          <cell r="B3" t="str">
            <v>英国</v>
          </cell>
          <cell r="C3" t="str">
            <v>农产品</v>
          </cell>
          <cell r="D3">
            <v>1696</v>
          </cell>
        </row>
        <row r="4">
          <cell r="A4">
            <v>34565</v>
          </cell>
          <cell r="B4" t="str">
            <v>英国</v>
          </cell>
          <cell r="C4" t="str">
            <v>海洋食品</v>
          </cell>
          <cell r="D4">
            <v>92.4</v>
          </cell>
        </row>
        <row r="5">
          <cell r="A5">
            <v>34565</v>
          </cell>
          <cell r="B5" t="str">
            <v>英国</v>
          </cell>
          <cell r="C5" t="str">
            <v>面食/谷类</v>
          </cell>
          <cell r="D5">
            <v>780</v>
          </cell>
        </row>
        <row r="6">
          <cell r="A6">
            <v>34565</v>
          </cell>
          <cell r="B6" t="str">
            <v>英国</v>
          </cell>
          <cell r="C6" t="str">
            <v>糖果</v>
          </cell>
          <cell r="D6">
            <v>443.25</v>
          </cell>
        </row>
        <row r="7">
          <cell r="A7">
            <v>34565</v>
          </cell>
          <cell r="B7" t="str">
            <v>英国</v>
          </cell>
          <cell r="C7" t="str">
            <v>饮料</v>
          </cell>
          <cell r="D7">
            <v>189</v>
          </cell>
        </row>
        <row r="8">
          <cell r="A8">
            <v>34568</v>
          </cell>
          <cell r="B8" t="str">
            <v>法国</v>
          </cell>
          <cell r="C8" t="str">
            <v>香料</v>
          </cell>
          <cell r="D8">
            <v>163.19999939203262</v>
          </cell>
        </row>
        <row r="9">
          <cell r="A9">
            <v>34568</v>
          </cell>
          <cell r="B9" t="str">
            <v>法国</v>
          </cell>
          <cell r="C9" t="str">
            <v>农产品</v>
          </cell>
          <cell r="D9">
            <v>360</v>
          </cell>
        </row>
        <row r="10">
          <cell r="A10">
            <v>34568</v>
          </cell>
          <cell r="B10" t="str">
            <v>法国</v>
          </cell>
          <cell r="C10" t="str">
            <v>面食/谷类</v>
          </cell>
          <cell r="D10">
            <v>60.8</v>
          </cell>
        </row>
        <row r="11">
          <cell r="A11">
            <v>34575</v>
          </cell>
          <cell r="B11" t="str">
            <v>英国</v>
          </cell>
          <cell r="C11" t="str">
            <v>海洋食品</v>
          </cell>
          <cell r="D11">
            <v>735</v>
          </cell>
        </row>
        <row r="12">
          <cell r="A12">
            <v>34575</v>
          </cell>
          <cell r="B12" t="str">
            <v>英国</v>
          </cell>
          <cell r="C12" t="str">
            <v>乳制品</v>
          </cell>
          <cell r="D12">
            <v>2617.9999816417694</v>
          </cell>
        </row>
        <row r="13">
          <cell r="A13">
            <v>34575</v>
          </cell>
          <cell r="B13" t="str">
            <v>英国</v>
          </cell>
          <cell r="C13" t="str">
            <v>饮料</v>
          </cell>
          <cell r="D13">
            <v>183.59999871253967</v>
          </cell>
        </row>
        <row r="14">
          <cell r="A14">
            <v>34577</v>
          </cell>
          <cell r="B14" t="str">
            <v>法国</v>
          </cell>
          <cell r="C14" t="str">
            <v>乳制品</v>
          </cell>
          <cell r="D14">
            <v>113.99999991059303</v>
          </cell>
        </row>
        <row r="15">
          <cell r="A15">
            <v>34577</v>
          </cell>
          <cell r="B15" t="str">
            <v>法国</v>
          </cell>
          <cell r="C15" t="str">
            <v>乳制品</v>
          </cell>
          <cell r="D15">
            <v>528.19999958574772</v>
          </cell>
        </row>
        <row r="16">
          <cell r="A16">
            <v>34578</v>
          </cell>
          <cell r="B16" t="str">
            <v>法国</v>
          </cell>
          <cell r="C16" t="str">
            <v>乳制品</v>
          </cell>
          <cell r="D16">
            <v>48</v>
          </cell>
        </row>
        <row r="17">
          <cell r="A17">
            <v>34579</v>
          </cell>
          <cell r="B17" t="str">
            <v>法国</v>
          </cell>
          <cell r="C17" t="str">
            <v>糖果</v>
          </cell>
          <cell r="D17">
            <v>388.8</v>
          </cell>
        </row>
        <row r="18">
          <cell r="A18">
            <v>34579</v>
          </cell>
          <cell r="B18" t="str">
            <v>法国</v>
          </cell>
          <cell r="C18" t="str">
            <v>乳制品</v>
          </cell>
          <cell r="D18">
            <v>400</v>
          </cell>
        </row>
        <row r="19">
          <cell r="A19">
            <v>34579</v>
          </cell>
          <cell r="B19" t="str">
            <v>法国</v>
          </cell>
          <cell r="C19" t="str">
            <v>乳制品</v>
          </cell>
          <cell r="D19">
            <v>667.2</v>
          </cell>
        </row>
        <row r="20">
          <cell r="A20">
            <v>34582</v>
          </cell>
          <cell r="B20" t="str">
            <v>英国</v>
          </cell>
          <cell r="C20" t="str">
            <v>海洋食品</v>
          </cell>
          <cell r="D20">
            <v>565.43999955654147</v>
          </cell>
        </row>
        <row r="21">
          <cell r="A21">
            <v>34582</v>
          </cell>
          <cell r="B21" t="str">
            <v>英国</v>
          </cell>
          <cell r="C21" t="str">
            <v>乳制品</v>
          </cell>
          <cell r="D21">
            <v>142.49999988824129</v>
          </cell>
        </row>
        <row r="22">
          <cell r="A22">
            <v>34582</v>
          </cell>
          <cell r="B22" t="str">
            <v>英国</v>
          </cell>
          <cell r="C22" t="str">
            <v>乳制品</v>
          </cell>
          <cell r="D22">
            <v>40</v>
          </cell>
        </row>
        <row r="23">
          <cell r="A23">
            <v>34582</v>
          </cell>
          <cell r="B23" t="str">
            <v>英国</v>
          </cell>
          <cell r="C23" t="str">
            <v>海洋食品</v>
          </cell>
          <cell r="D23">
            <v>837.89999934285879</v>
          </cell>
        </row>
        <row r="24">
          <cell r="A24">
            <v>34582</v>
          </cell>
          <cell r="B24" t="str">
            <v>英国</v>
          </cell>
          <cell r="C24" t="str">
            <v>饮料</v>
          </cell>
          <cell r="D24">
            <v>451.43999964594838</v>
          </cell>
        </row>
        <row r="25">
          <cell r="A25">
            <v>34586</v>
          </cell>
          <cell r="B25" t="str">
            <v>英国</v>
          </cell>
          <cell r="C25" t="str">
            <v>农产品</v>
          </cell>
          <cell r="D25">
            <v>728</v>
          </cell>
        </row>
        <row r="26">
          <cell r="A26">
            <v>34586</v>
          </cell>
          <cell r="B26" t="str">
            <v>英国</v>
          </cell>
          <cell r="C26" t="str">
            <v>糖果</v>
          </cell>
          <cell r="D26">
            <v>472.8</v>
          </cell>
        </row>
        <row r="27">
          <cell r="A27">
            <v>34590</v>
          </cell>
          <cell r="B27" t="str">
            <v>英国</v>
          </cell>
          <cell r="C27" t="str">
            <v>肉/家禽</v>
          </cell>
          <cell r="D27">
            <v>351</v>
          </cell>
        </row>
        <row r="28">
          <cell r="A28">
            <v>34596</v>
          </cell>
          <cell r="B28" t="str">
            <v>英国</v>
          </cell>
          <cell r="C28" t="str">
            <v>糖果</v>
          </cell>
          <cell r="D28">
            <v>394.875</v>
          </cell>
        </row>
        <row r="29">
          <cell r="A29">
            <v>34596</v>
          </cell>
          <cell r="B29" t="str">
            <v>英国</v>
          </cell>
          <cell r="C29" t="str">
            <v>香料</v>
          </cell>
          <cell r="D29">
            <v>325.5</v>
          </cell>
        </row>
        <row r="30">
          <cell r="A30">
            <v>34596</v>
          </cell>
          <cell r="B30" t="str">
            <v>英国</v>
          </cell>
          <cell r="C30" t="str">
            <v>乳制品</v>
          </cell>
          <cell r="D30">
            <v>408</v>
          </cell>
        </row>
        <row r="31">
          <cell r="A31">
            <v>34596</v>
          </cell>
          <cell r="B31" t="str">
            <v>英国</v>
          </cell>
          <cell r="C31" t="str">
            <v>饮料</v>
          </cell>
          <cell r="D31">
            <v>42</v>
          </cell>
        </row>
        <row r="32">
          <cell r="A32">
            <v>34597</v>
          </cell>
          <cell r="B32" t="str">
            <v>英国</v>
          </cell>
          <cell r="C32" t="str">
            <v>饮料</v>
          </cell>
          <cell r="D32">
            <v>518.39999806880951</v>
          </cell>
        </row>
        <row r="33">
          <cell r="A33">
            <v>34597</v>
          </cell>
          <cell r="B33" t="str">
            <v>英国</v>
          </cell>
          <cell r="C33" t="str">
            <v>海洋食品</v>
          </cell>
          <cell r="D33">
            <v>470.39999824762344</v>
          </cell>
        </row>
        <row r="34">
          <cell r="A34">
            <v>34597</v>
          </cell>
          <cell r="B34" t="str">
            <v>英国</v>
          </cell>
          <cell r="C34" t="str">
            <v>肉/家禽</v>
          </cell>
          <cell r="D34">
            <v>754.55999718904502</v>
          </cell>
        </row>
        <row r="35">
          <cell r="A35">
            <v>34598</v>
          </cell>
          <cell r="B35" t="str">
            <v>英国</v>
          </cell>
          <cell r="C35" t="str">
            <v>饮料</v>
          </cell>
          <cell r="D35">
            <v>1440</v>
          </cell>
        </row>
        <row r="36">
          <cell r="A36">
            <v>34598</v>
          </cell>
          <cell r="B36" t="str">
            <v>英国</v>
          </cell>
          <cell r="C36" t="str">
            <v>糖果</v>
          </cell>
          <cell r="D36">
            <v>1576</v>
          </cell>
        </row>
        <row r="37">
          <cell r="A37">
            <v>34607</v>
          </cell>
          <cell r="B37" t="str">
            <v>法国</v>
          </cell>
          <cell r="C37" t="str">
            <v>饮料</v>
          </cell>
          <cell r="D37">
            <v>259.2</v>
          </cell>
        </row>
        <row r="38">
          <cell r="A38">
            <v>34607</v>
          </cell>
          <cell r="B38" t="str">
            <v>法国</v>
          </cell>
          <cell r="C38" t="str">
            <v>肉/家禽</v>
          </cell>
          <cell r="D38">
            <v>468</v>
          </cell>
        </row>
        <row r="39">
          <cell r="A39">
            <v>34607</v>
          </cell>
          <cell r="B39" t="str">
            <v>法国</v>
          </cell>
          <cell r="C39" t="str">
            <v>饮料</v>
          </cell>
          <cell r="D39">
            <v>552</v>
          </cell>
        </row>
        <row r="40">
          <cell r="A40">
            <v>34607</v>
          </cell>
          <cell r="B40" t="str">
            <v>法国</v>
          </cell>
          <cell r="C40" t="str">
            <v>乳制品</v>
          </cell>
          <cell r="D40">
            <v>571.20000000000005</v>
          </cell>
        </row>
        <row r="41">
          <cell r="A41">
            <v>34607</v>
          </cell>
          <cell r="B41" t="str">
            <v>法国</v>
          </cell>
          <cell r="C41" t="str">
            <v>饮料</v>
          </cell>
          <cell r="D41">
            <v>37.200000000000003</v>
          </cell>
        </row>
        <row r="42">
          <cell r="A42">
            <v>34617</v>
          </cell>
          <cell r="B42" t="str">
            <v>英国</v>
          </cell>
          <cell r="C42" t="str">
            <v>海洋食品</v>
          </cell>
          <cell r="D42">
            <v>147</v>
          </cell>
        </row>
        <row r="43">
          <cell r="A43">
            <v>34617</v>
          </cell>
          <cell r="B43" t="str">
            <v>英国</v>
          </cell>
          <cell r="C43" t="str">
            <v>面食/谷类</v>
          </cell>
          <cell r="D43">
            <v>608</v>
          </cell>
        </row>
        <row r="44">
          <cell r="A44">
            <v>34621</v>
          </cell>
          <cell r="B44" t="str">
            <v>法国</v>
          </cell>
          <cell r="C44" t="str">
            <v>海洋食品</v>
          </cell>
          <cell r="D44">
            <v>1124.9999981373549</v>
          </cell>
        </row>
        <row r="45">
          <cell r="A45">
            <v>34621</v>
          </cell>
          <cell r="B45" t="str">
            <v>法国</v>
          </cell>
          <cell r="C45" t="str">
            <v>肉/家禽</v>
          </cell>
          <cell r="D45">
            <v>2227.4999963119626</v>
          </cell>
        </row>
        <row r="46">
          <cell r="A46">
            <v>34621</v>
          </cell>
          <cell r="B46" t="str">
            <v>法国</v>
          </cell>
          <cell r="C46" t="str">
            <v>饮料</v>
          </cell>
          <cell r="D46">
            <v>388.79999935626984</v>
          </cell>
        </row>
        <row r="47">
          <cell r="A47">
            <v>34625</v>
          </cell>
          <cell r="B47" t="str">
            <v>法国</v>
          </cell>
          <cell r="C47" t="str">
            <v>糖果</v>
          </cell>
          <cell r="D47">
            <v>394</v>
          </cell>
        </row>
        <row r="48">
          <cell r="A48">
            <v>34625</v>
          </cell>
          <cell r="B48" t="str">
            <v>法国</v>
          </cell>
          <cell r="C48" t="str">
            <v>糖果</v>
          </cell>
          <cell r="D48">
            <v>30</v>
          </cell>
        </row>
        <row r="49">
          <cell r="A49">
            <v>34628</v>
          </cell>
          <cell r="B49" t="str">
            <v>法国</v>
          </cell>
          <cell r="C49" t="str">
            <v>糖果</v>
          </cell>
          <cell r="D49">
            <v>139</v>
          </cell>
        </row>
        <row r="50">
          <cell r="A50">
            <v>34628</v>
          </cell>
          <cell r="B50" t="str">
            <v>法国</v>
          </cell>
          <cell r="C50" t="str">
            <v>糖果</v>
          </cell>
          <cell r="D50">
            <v>197</v>
          </cell>
        </row>
        <row r="51">
          <cell r="A51">
            <v>34631</v>
          </cell>
          <cell r="B51" t="str">
            <v>英国</v>
          </cell>
          <cell r="C51" t="str">
            <v>农产品</v>
          </cell>
          <cell r="D51">
            <v>145.6</v>
          </cell>
        </row>
        <row r="52">
          <cell r="A52">
            <v>34631</v>
          </cell>
          <cell r="B52" t="str">
            <v>英国</v>
          </cell>
          <cell r="C52" t="str">
            <v>饮料</v>
          </cell>
          <cell r="D52">
            <v>883.2</v>
          </cell>
        </row>
        <row r="53">
          <cell r="A53">
            <v>34631</v>
          </cell>
          <cell r="B53" t="str">
            <v>英国</v>
          </cell>
          <cell r="C53" t="str">
            <v>肉/家禽</v>
          </cell>
          <cell r="D53">
            <v>524</v>
          </cell>
        </row>
        <row r="54">
          <cell r="A54">
            <v>34631</v>
          </cell>
          <cell r="B54" t="str">
            <v>英国</v>
          </cell>
          <cell r="C54" t="str">
            <v>饮料</v>
          </cell>
          <cell r="D54">
            <v>62</v>
          </cell>
        </row>
        <row r="55">
          <cell r="A55">
            <v>34632</v>
          </cell>
          <cell r="B55" t="str">
            <v>英国</v>
          </cell>
          <cell r="C55" t="str">
            <v>海洋食品</v>
          </cell>
          <cell r="D55">
            <v>182.4</v>
          </cell>
        </row>
        <row r="56">
          <cell r="A56">
            <v>34633</v>
          </cell>
          <cell r="B56" t="str">
            <v>法国</v>
          </cell>
          <cell r="C56" t="str">
            <v>乳制品</v>
          </cell>
          <cell r="D56">
            <v>921.59999847412109</v>
          </cell>
        </row>
        <row r="57">
          <cell r="A57">
            <v>34633</v>
          </cell>
          <cell r="B57" t="str">
            <v>法国</v>
          </cell>
          <cell r="C57" t="str">
            <v>海洋食品</v>
          </cell>
          <cell r="D57">
            <v>286.19999952614307</v>
          </cell>
        </row>
        <row r="58">
          <cell r="A58">
            <v>34633</v>
          </cell>
          <cell r="B58" t="str">
            <v>法国</v>
          </cell>
          <cell r="C58" t="str">
            <v>糖果</v>
          </cell>
          <cell r="D58">
            <v>886.49999853223562</v>
          </cell>
        </row>
        <row r="59">
          <cell r="A59">
            <v>34635</v>
          </cell>
          <cell r="B59" t="str">
            <v>法国</v>
          </cell>
          <cell r="C59" t="str">
            <v>海洋食品</v>
          </cell>
          <cell r="D59">
            <v>77</v>
          </cell>
        </row>
        <row r="60">
          <cell r="A60">
            <v>34635</v>
          </cell>
          <cell r="B60" t="str">
            <v>法国</v>
          </cell>
          <cell r="C60" t="str">
            <v>糖果</v>
          </cell>
          <cell r="D60">
            <v>2758</v>
          </cell>
        </row>
        <row r="61">
          <cell r="A61">
            <v>34638</v>
          </cell>
          <cell r="B61" t="str">
            <v>法国</v>
          </cell>
          <cell r="C61" t="str">
            <v>饮料</v>
          </cell>
          <cell r="D61">
            <v>288</v>
          </cell>
        </row>
        <row r="62">
          <cell r="A62">
            <v>34645</v>
          </cell>
          <cell r="B62" t="str">
            <v>英国</v>
          </cell>
          <cell r="C62" t="str">
            <v>香料</v>
          </cell>
          <cell r="D62">
            <v>62</v>
          </cell>
        </row>
        <row r="63">
          <cell r="A63">
            <v>34645</v>
          </cell>
          <cell r="B63" t="str">
            <v>英国</v>
          </cell>
          <cell r="C63" t="str">
            <v>糖果</v>
          </cell>
          <cell r="D63">
            <v>44.8</v>
          </cell>
        </row>
        <row r="64">
          <cell r="A64">
            <v>34645</v>
          </cell>
          <cell r="B64" t="str">
            <v>英国</v>
          </cell>
          <cell r="C64" t="str">
            <v>饮料</v>
          </cell>
          <cell r="D64">
            <v>57.6</v>
          </cell>
        </row>
        <row r="65">
          <cell r="A65">
            <v>34646</v>
          </cell>
          <cell r="B65" t="str">
            <v>法国</v>
          </cell>
          <cell r="C65" t="str">
            <v>糖果</v>
          </cell>
          <cell r="D65">
            <v>248.1149982601404</v>
          </cell>
        </row>
        <row r="66">
          <cell r="A66">
            <v>34646</v>
          </cell>
          <cell r="B66" t="str">
            <v>法国</v>
          </cell>
          <cell r="C66" t="str">
            <v>饮料</v>
          </cell>
          <cell r="D66">
            <v>856.79999399185181</v>
          </cell>
        </row>
        <row r="67">
          <cell r="A67">
            <v>34646</v>
          </cell>
          <cell r="B67" t="str">
            <v>法国</v>
          </cell>
          <cell r="C67" t="str">
            <v>海洋食品</v>
          </cell>
          <cell r="D67">
            <v>288</v>
          </cell>
        </row>
        <row r="68">
          <cell r="A68">
            <v>34646</v>
          </cell>
          <cell r="B68" t="str">
            <v>法国</v>
          </cell>
          <cell r="C68" t="str">
            <v>乳制品</v>
          </cell>
          <cell r="D68">
            <v>1495.9999895095825</v>
          </cell>
        </row>
        <row r="69">
          <cell r="A69">
            <v>34646</v>
          </cell>
          <cell r="B69" t="str">
            <v>法国</v>
          </cell>
          <cell r="C69" t="str">
            <v>香料</v>
          </cell>
          <cell r="D69">
            <v>2386.7999832630157</v>
          </cell>
        </row>
        <row r="70">
          <cell r="A70">
            <v>34647</v>
          </cell>
          <cell r="B70" t="str">
            <v>英国</v>
          </cell>
          <cell r="C70" t="str">
            <v>香料</v>
          </cell>
          <cell r="D70">
            <v>120</v>
          </cell>
        </row>
        <row r="71">
          <cell r="A71">
            <v>34647</v>
          </cell>
          <cell r="B71" t="str">
            <v>英国</v>
          </cell>
          <cell r="C71" t="str">
            <v>海洋食品</v>
          </cell>
          <cell r="D71">
            <v>57.6</v>
          </cell>
        </row>
        <row r="72">
          <cell r="A72">
            <v>34647</v>
          </cell>
          <cell r="B72" t="str">
            <v>英国</v>
          </cell>
          <cell r="C72" t="str">
            <v>农产品</v>
          </cell>
          <cell r="D72">
            <v>167.4</v>
          </cell>
        </row>
        <row r="73">
          <cell r="A73">
            <v>34647</v>
          </cell>
          <cell r="B73" t="str">
            <v>英国</v>
          </cell>
          <cell r="C73" t="str">
            <v>乳制品</v>
          </cell>
          <cell r="D73">
            <v>40</v>
          </cell>
        </row>
        <row r="74">
          <cell r="A74">
            <v>34647</v>
          </cell>
          <cell r="B74" t="str">
            <v>英国</v>
          </cell>
          <cell r="C74" t="str">
            <v>乳制品</v>
          </cell>
          <cell r="D74">
            <v>1112</v>
          </cell>
        </row>
        <row r="75">
          <cell r="A75">
            <v>34653</v>
          </cell>
          <cell r="B75" t="str">
            <v>法国</v>
          </cell>
          <cell r="C75" t="str">
            <v>糖果</v>
          </cell>
          <cell r="D75">
            <v>69.349999945610762</v>
          </cell>
        </row>
        <row r="76">
          <cell r="A76">
            <v>34653</v>
          </cell>
          <cell r="B76" t="str">
            <v>法国</v>
          </cell>
          <cell r="C76" t="str">
            <v>海洋食品</v>
          </cell>
          <cell r="D76">
            <v>157.31999987661837</v>
          </cell>
        </row>
        <row r="77">
          <cell r="A77">
            <v>34653</v>
          </cell>
          <cell r="B77" t="str">
            <v>法国</v>
          </cell>
          <cell r="C77" t="str">
            <v>饮料</v>
          </cell>
          <cell r="D77">
            <v>4005.1999968588352</v>
          </cell>
        </row>
        <row r="78">
          <cell r="A78">
            <v>34653</v>
          </cell>
          <cell r="B78" t="str">
            <v>法国</v>
          </cell>
          <cell r="C78" t="str">
            <v>面食/谷类</v>
          </cell>
          <cell r="D78">
            <v>346.55999972820285</v>
          </cell>
        </row>
        <row r="79">
          <cell r="A79">
            <v>34662</v>
          </cell>
          <cell r="B79" t="str">
            <v>英国</v>
          </cell>
          <cell r="C79" t="str">
            <v>面食/谷类</v>
          </cell>
          <cell r="D79">
            <v>288</v>
          </cell>
        </row>
        <row r="80">
          <cell r="A80">
            <v>34662</v>
          </cell>
          <cell r="B80" t="str">
            <v>英国</v>
          </cell>
          <cell r="C80" t="str">
            <v>糖果</v>
          </cell>
          <cell r="D80">
            <v>597.6</v>
          </cell>
        </row>
        <row r="81">
          <cell r="A81">
            <v>34662</v>
          </cell>
          <cell r="B81" t="str">
            <v>英国</v>
          </cell>
          <cell r="C81" t="str">
            <v>海洋食品</v>
          </cell>
          <cell r="D81">
            <v>304</v>
          </cell>
        </row>
        <row r="82">
          <cell r="A82">
            <v>34662</v>
          </cell>
          <cell r="B82" t="str">
            <v>英国</v>
          </cell>
          <cell r="C82" t="str">
            <v>海洋食品</v>
          </cell>
          <cell r="D82">
            <v>582.4</v>
          </cell>
        </row>
        <row r="83">
          <cell r="A83">
            <v>34662</v>
          </cell>
          <cell r="B83" t="str">
            <v>英国</v>
          </cell>
          <cell r="C83" t="str">
            <v>乳制品</v>
          </cell>
          <cell r="D83">
            <v>695</v>
          </cell>
        </row>
        <row r="84">
          <cell r="A84">
            <v>34663</v>
          </cell>
          <cell r="B84" t="str">
            <v>法国</v>
          </cell>
          <cell r="C84" t="str">
            <v>肉/家禽</v>
          </cell>
          <cell r="D84">
            <v>624</v>
          </cell>
        </row>
        <row r="85">
          <cell r="A85">
            <v>34663</v>
          </cell>
          <cell r="B85" t="str">
            <v>法国</v>
          </cell>
          <cell r="C85" t="str">
            <v>海洋食品</v>
          </cell>
          <cell r="D85">
            <v>310.5</v>
          </cell>
        </row>
        <row r="86">
          <cell r="A86">
            <v>34668</v>
          </cell>
          <cell r="B86" t="str">
            <v>英国</v>
          </cell>
          <cell r="C86" t="str">
            <v>饮料</v>
          </cell>
          <cell r="D86">
            <v>291.83999891281127</v>
          </cell>
        </row>
        <row r="87">
          <cell r="A87">
            <v>34668</v>
          </cell>
          <cell r="B87" t="str">
            <v>英国</v>
          </cell>
          <cell r="C87" t="str">
            <v>乳制品</v>
          </cell>
          <cell r="D87">
            <v>447.99999833106995</v>
          </cell>
        </row>
        <row r="88">
          <cell r="A88">
            <v>34668</v>
          </cell>
          <cell r="B88" t="str">
            <v>英国</v>
          </cell>
          <cell r="C88" t="str">
            <v>海洋食品</v>
          </cell>
          <cell r="D88">
            <v>486.3999981880188</v>
          </cell>
        </row>
        <row r="89">
          <cell r="A89">
            <v>34668</v>
          </cell>
          <cell r="B89" t="str">
            <v>英国</v>
          </cell>
          <cell r="C89" t="str">
            <v>肉/家禽</v>
          </cell>
          <cell r="D89">
            <v>614.39999771118164</v>
          </cell>
        </row>
        <row r="90">
          <cell r="A90">
            <v>34669</v>
          </cell>
          <cell r="B90" t="str">
            <v>英国</v>
          </cell>
          <cell r="C90" t="str">
            <v>面食/谷类</v>
          </cell>
          <cell r="D90">
            <v>1330</v>
          </cell>
        </row>
        <row r="91">
          <cell r="A91">
            <v>34669</v>
          </cell>
          <cell r="B91" t="str">
            <v>英国</v>
          </cell>
          <cell r="C91" t="str">
            <v>糖果</v>
          </cell>
          <cell r="D91">
            <v>37.999999970197678</v>
          </cell>
        </row>
        <row r="92">
          <cell r="A92">
            <v>34669</v>
          </cell>
          <cell r="B92" t="str">
            <v>英国</v>
          </cell>
          <cell r="C92" t="str">
            <v>饮料</v>
          </cell>
          <cell r="D92">
            <v>216</v>
          </cell>
        </row>
        <row r="93">
          <cell r="A93">
            <v>34670</v>
          </cell>
          <cell r="B93" t="str">
            <v>法国</v>
          </cell>
          <cell r="C93" t="str">
            <v>香料</v>
          </cell>
          <cell r="D93">
            <v>616</v>
          </cell>
        </row>
        <row r="94">
          <cell r="A94">
            <v>34670</v>
          </cell>
          <cell r="B94" t="str">
            <v>法国</v>
          </cell>
          <cell r="C94" t="str">
            <v>香料</v>
          </cell>
          <cell r="D94">
            <v>1680</v>
          </cell>
        </row>
        <row r="95">
          <cell r="A95">
            <v>34673</v>
          </cell>
          <cell r="B95" t="str">
            <v>英国</v>
          </cell>
          <cell r="C95" t="str">
            <v>香料</v>
          </cell>
          <cell r="D95">
            <v>2240</v>
          </cell>
        </row>
        <row r="96">
          <cell r="A96">
            <v>34673</v>
          </cell>
          <cell r="B96" t="str">
            <v>英国</v>
          </cell>
          <cell r="C96" t="str">
            <v>糖果</v>
          </cell>
          <cell r="D96">
            <v>584</v>
          </cell>
        </row>
        <row r="97">
          <cell r="A97">
            <v>34673</v>
          </cell>
          <cell r="B97" t="str">
            <v>英国</v>
          </cell>
          <cell r="C97" t="str">
            <v>面食/谷类</v>
          </cell>
          <cell r="D97">
            <v>100.8</v>
          </cell>
        </row>
        <row r="98">
          <cell r="A98">
            <v>34674</v>
          </cell>
          <cell r="B98" t="str">
            <v>法国</v>
          </cell>
          <cell r="C98" t="str">
            <v>肉/家禽</v>
          </cell>
          <cell r="D98">
            <v>1010.8799983263016</v>
          </cell>
        </row>
        <row r="99">
          <cell r="A99">
            <v>34674</v>
          </cell>
          <cell r="B99" t="str">
            <v>法国</v>
          </cell>
          <cell r="C99" t="str">
            <v>面食/谷类</v>
          </cell>
          <cell r="D99">
            <v>608</v>
          </cell>
        </row>
        <row r="100">
          <cell r="A100">
            <v>34676</v>
          </cell>
          <cell r="B100" t="str">
            <v>英国</v>
          </cell>
          <cell r="C100" t="str">
            <v>饮料</v>
          </cell>
          <cell r="D100">
            <v>183.59999871253967</v>
          </cell>
        </row>
        <row r="101">
          <cell r="A101">
            <v>34676</v>
          </cell>
          <cell r="B101" t="str">
            <v>英国</v>
          </cell>
          <cell r="C101" t="str">
            <v>面食/谷类</v>
          </cell>
          <cell r="D101">
            <v>180</v>
          </cell>
        </row>
        <row r="102">
          <cell r="A102">
            <v>34677</v>
          </cell>
          <cell r="B102" t="str">
            <v>法国</v>
          </cell>
          <cell r="C102" t="str">
            <v>肉/家禽</v>
          </cell>
          <cell r="D102">
            <v>141.6</v>
          </cell>
        </row>
        <row r="103">
          <cell r="A103">
            <v>34687</v>
          </cell>
          <cell r="B103" t="str">
            <v>英国</v>
          </cell>
          <cell r="C103" t="str">
            <v>乳制品</v>
          </cell>
          <cell r="D103">
            <v>300</v>
          </cell>
        </row>
        <row r="104">
          <cell r="A104">
            <v>34687</v>
          </cell>
          <cell r="B104" t="str">
            <v>英国</v>
          </cell>
          <cell r="C104" t="str">
            <v>肉/家禽</v>
          </cell>
          <cell r="D104">
            <v>230.4</v>
          </cell>
        </row>
        <row r="105">
          <cell r="A105">
            <v>34687</v>
          </cell>
          <cell r="B105" t="str">
            <v>英国</v>
          </cell>
          <cell r="C105" t="str">
            <v>乳制品</v>
          </cell>
          <cell r="D105">
            <v>576</v>
          </cell>
        </row>
        <row r="106">
          <cell r="A106">
            <v>34691</v>
          </cell>
          <cell r="B106" t="str">
            <v>英国</v>
          </cell>
          <cell r="C106" t="str">
            <v>饮料</v>
          </cell>
          <cell r="D106">
            <v>699.83999884128571</v>
          </cell>
        </row>
        <row r="107">
          <cell r="A107">
            <v>34691</v>
          </cell>
          <cell r="B107" t="str">
            <v>英国</v>
          </cell>
          <cell r="C107" t="str">
            <v>乳制品</v>
          </cell>
          <cell r="D107">
            <v>1346.3999977707863</v>
          </cell>
        </row>
        <row r="108">
          <cell r="A108">
            <v>34695</v>
          </cell>
          <cell r="B108" t="str">
            <v>英国</v>
          </cell>
          <cell r="C108" t="str">
            <v>乳制品</v>
          </cell>
          <cell r="D108">
            <v>200</v>
          </cell>
        </row>
        <row r="109">
          <cell r="A109">
            <v>34695</v>
          </cell>
          <cell r="B109" t="str">
            <v>英国</v>
          </cell>
          <cell r="C109" t="str">
            <v>饮料</v>
          </cell>
          <cell r="D109">
            <v>74.400000000000006</v>
          </cell>
        </row>
        <row r="110">
          <cell r="A110">
            <v>34695</v>
          </cell>
          <cell r="B110" t="str">
            <v>英国</v>
          </cell>
          <cell r="C110" t="str">
            <v>饮料</v>
          </cell>
          <cell r="D110">
            <v>172.8</v>
          </cell>
        </row>
        <row r="111">
          <cell r="A111">
            <v>34701</v>
          </cell>
          <cell r="B111" t="str">
            <v>法国</v>
          </cell>
          <cell r="C111" t="str">
            <v>肉/家禽</v>
          </cell>
          <cell r="D111">
            <v>1980</v>
          </cell>
        </row>
        <row r="112">
          <cell r="A112">
            <v>34701</v>
          </cell>
          <cell r="B112" t="str">
            <v>法国</v>
          </cell>
          <cell r="C112" t="str">
            <v>面食/谷类</v>
          </cell>
          <cell r="D112">
            <v>410.4</v>
          </cell>
        </row>
        <row r="113">
          <cell r="A113">
            <v>34705</v>
          </cell>
          <cell r="B113" t="str">
            <v>法国</v>
          </cell>
          <cell r="C113" t="str">
            <v>农产品</v>
          </cell>
          <cell r="D113">
            <v>279</v>
          </cell>
        </row>
        <row r="114">
          <cell r="A114">
            <v>34705</v>
          </cell>
          <cell r="B114" t="str">
            <v>法国</v>
          </cell>
          <cell r="C114" t="str">
            <v>肉/家禽</v>
          </cell>
          <cell r="D114">
            <v>59</v>
          </cell>
        </row>
        <row r="115">
          <cell r="A115">
            <v>34716</v>
          </cell>
          <cell r="B115" t="str">
            <v>法国</v>
          </cell>
          <cell r="C115" t="str">
            <v>农产品</v>
          </cell>
          <cell r="D115">
            <v>191.99999928474426</v>
          </cell>
        </row>
        <row r="116">
          <cell r="A116">
            <v>34716</v>
          </cell>
          <cell r="B116" t="str">
            <v>法国</v>
          </cell>
          <cell r="C116" t="str">
            <v>乳制品</v>
          </cell>
          <cell r="D116">
            <v>435.19999837875366</v>
          </cell>
        </row>
        <row r="117">
          <cell r="A117">
            <v>34716</v>
          </cell>
          <cell r="B117" t="str">
            <v>法国</v>
          </cell>
          <cell r="C117" t="str">
            <v>糖果</v>
          </cell>
          <cell r="D117">
            <v>63.999999761581421</v>
          </cell>
        </row>
        <row r="118">
          <cell r="A118">
            <v>34722</v>
          </cell>
          <cell r="B118" t="str">
            <v>英国</v>
          </cell>
          <cell r="C118" t="str">
            <v>海洋食品</v>
          </cell>
          <cell r="D118">
            <v>86.4</v>
          </cell>
        </row>
        <row r="119">
          <cell r="A119">
            <v>34724</v>
          </cell>
          <cell r="B119" t="str">
            <v>法国</v>
          </cell>
          <cell r="C119" t="str">
            <v>饮料</v>
          </cell>
          <cell r="D119">
            <v>285</v>
          </cell>
        </row>
        <row r="120">
          <cell r="A120">
            <v>34724</v>
          </cell>
          <cell r="B120" t="str">
            <v>法国</v>
          </cell>
          <cell r="C120" t="str">
            <v>农产品</v>
          </cell>
          <cell r="D120">
            <v>585.9</v>
          </cell>
        </row>
        <row r="121">
          <cell r="A121">
            <v>34724</v>
          </cell>
          <cell r="B121" t="str">
            <v>法国</v>
          </cell>
          <cell r="C121" t="str">
            <v>糖果</v>
          </cell>
          <cell r="D121">
            <v>58.8</v>
          </cell>
        </row>
        <row r="122">
          <cell r="A122">
            <v>34724</v>
          </cell>
          <cell r="B122" t="str">
            <v>法国</v>
          </cell>
          <cell r="C122" t="str">
            <v>糖果</v>
          </cell>
          <cell r="D122">
            <v>1307.25</v>
          </cell>
        </row>
        <row r="123">
          <cell r="A123">
            <v>34724</v>
          </cell>
          <cell r="B123" t="str">
            <v>法国</v>
          </cell>
          <cell r="C123" t="str">
            <v>乳制品</v>
          </cell>
          <cell r="D123">
            <v>320</v>
          </cell>
        </row>
        <row r="124">
          <cell r="A124">
            <v>34724</v>
          </cell>
          <cell r="B124" t="str">
            <v>法国</v>
          </cell>
          <cell r="C124" t="str">
            <v>海洋食品</v>
          </cell>
          <cell r="D124">
            <v>48</v>
          </cell>
        </row>
        <row r="125">
          <cell r="A125">
            <v>34724</v>
          </cell>
          <cell r="B125" t="str">
            <v>法国</v>
          </cell>
          <cell r="C125" t="str">
            <v>糖果</v>
          </cell>
          <cell r="D125">
            <v>394</v>
          </cell>
        </row>
        <row r="126">
          <cell r="A126">
            <v>34726</v>
          </cell>
          <cell r="B126" t="str">
            <v>英国</v>
          </cell>
          <cell r="C126" t="str">
            <v>面食/谷类</v>
          </cell>
          <cell r="D126">
            <v>288</v>
          </cell>
        </row>
        <row r="127">
          <cell r="A127">
            <v>34726</v>
          </cell>
          <cell r="B127" t="str">
            <v>英国</v>
          </cell>
          <cell r="C127" t="str">
            <v>乳制品</v>
          </cell>
          <cell r="D127">
            <v>1032</v>
          </cell>
        </row>
        <row r="128">
          <cell r="A128">
            <v>34726</v>
          </cell>
          <cell r="B128" t="str">
            <v>英国</v>
          </cell>
          <cell r="C128" t="str">
            <v>乳制品</v>
          </cell>
          <cell r="D128">
            <v>583.79999999999995</v>
          </cell>
        </row>
        <row r="129">
          <cell r="A129">
            <v>34729</v>
          </cell>
          <cell r="B129" t="str">
            <v>法国</v>
          </cell>
          <cell r="C129" t="str">
            <v>饮料</v>
          </cell>
          <cell r="D129">
            <v>432</v>
          </cell>
        </row>
        <row r="130">
          <cell r="A130">
            <v>34729</v>
          </cell>
          <cell r="B130" t="str">
            <v>法国</v>
          </cell>
          <cell r="C130" t="str">
            <v>肉/家禽</v>
          </cell>
          <cell r="D130">
            <v>2073.5999965667725</v>
          </cell>
        </row>
        <row r="131">
          <cell r="A131">
            <v>34731</v>
          </cell>
          <cell r="B131" t="str">
            <v>法国</v>
          </cell>
          <cell r="C131" t="str">
            <v>海洋食品</v>
          </cell>
          <cell r="D131">
            <v>372.6</v>
          </cell>
        </row>
        <row r="132">
          <cell r="A132">
            <v>34731</v>
          </cell>
          <cell r="B132" t="str">
            <v>法国</v>
          </cell>
          <cell r="C132" t="str">
            <v>面食/谷类</v>
          </cell>
          <cell r="D132">
            <v>2128</v>
          </cell>
        </row>
        <row r="133">
          <cell r="A133">
            <v>34731</v>
          </cell>
          <cell r="B133" t="str">
            <v>法国</v>
          </cell>
          <cell r="C133" t="str">
            <v>香料</v>
          </cell>
          <cell r="D133">
            <v>336</v>
          </cell>
        </row>
        <row r="134">
          <cell r="A134">
            <v>34731</v>
          </cell>
          <cell r="B134" t="str">
            <v>法国</v>
          </cell>
          <cell r="C134" t="str">
            <v>乳制品</v>
          </cell>
          <cell r="D134">
            <v>1032</v>
          </cell>
        </row>
        <row r="135">
          <cell r="A135">
            <v>34737</v>
          </cell>
          <cell r="B135" t="str">
            <v>英国</v>
          </cell>
          <cell r="C135" t="str">
            <v>乳制品</v>
          </cell>
          <cell r="D135">
            <v>504</v>
          </cell>
        </row>
        <row r="136">
          <cell r="A136">
            <v>34737</v>
          </cell>
          <cell r="B136" t="str">
            <v>英国</v>
          </cell>
          <cell r="C136" t="str">
            <v>乳制品</v>
          </cell>
          <cell r="D136">
            <v>432</v>
          </cell>
        </row>
        <row r="137">
          <cell r="A137">
            <v>34737</v>
          </cell>
          <cell r="B137" t="str">
            <v>英国</v>
          </cell>
          <cell r="C137" t="str">
            <v>乳制品</v>
          </cell>
          <cell r="D137">
            <v>258</v>
          </cell>
        </row>
        <row r="138">
          <cell r="A138">
            <v>34745</v>
          </cell>
          <cell r="B138" t="str">
            <v>法国</v>
          </cell>
          <cell r="C138" t="str">
            <v>肉/家禽</v>
          </cell>
          <cell r="D138">
            <v>62.4</v>
          </cell>
        </row>
        <row r="139">
          <cell r="A139">
            <v>34745</v>
          </cell>
          <cell r="B139" t="str">
            <v>法国</v>
          </cell>
          <cell r="C139" t="str">
            <v>乳制品</v>
          </cell>
          <cell r="D139">
            <v>40</v>
          </cell>
        </row>
        <row r="140">
          <cell r="A140">
            <v>34747</v>
          </cell>
          <cell r="B140" t="str">
            <v>英国</v>
          </cell>
          <cell r="C140" t="str">
            <v>饮料</v>
          </cell>
          <cell r="D140">
            <v>912</v>
          </cell>
        </row>
        <row r="141">
          <cell r="A141">
            <v>34747</v>
          </cell>
          <cell r="B141" t="str">
            <v>英国</v>
          </cell>
          <cell r="C141" t="str">
            <v>糖果</v>
          </cell>
          <cell r="D141">
            <v>418</v>
          </cell>
        </row>
        <row r="142">
          <cell r="A142">
            <v>34747</v>
          </cell>
          <cell r="B142" t="str">
            <v>英国</v>
          </cell>
          <cell r="C142" t="str">
            <v>香料</v>
          </cell>
          <cell r="D142">
            <v>364.8</v>
          </cell>
        </row>
        <row r="143">
          <cell r="A143">
            <v>34747</v>
          </cell>
          <cell r="B143" t="str">
            <v>英国</v>
          </cell>
          <cell r="C143" t="str">
            <v>农产品</v>
          </cell>
          <cell r="D143">
            <v>120</v>
          </cell>
        </row>
        <row r="144">
          <cell r="A144">
            <v>34761</v>
          </cell>
          <cell r="B144" t="str">
            <v>法国</v>
          </cell>
          <cell r="C144" t="str">
            <v>糖果</v>
          </cell>
          <cell r="D144">
            <v>249</v>
          </cell>
        </row>
        <row r="145">
          <cell r="A145">
            <v>34761</v>
          </cell>
          <cell r="B145" t="str">
            <v>法国</v>
          </cell>
          <cell r="C145" t="str">
            <v>肉/家禽</v>
          </cell>
          <cell r="D145">
            <v>236</v>
          </cell>
        </row>
        <row r="146">
          <cell r="A146">
            <v>34767</v>
          </cell>
          <cell r="B146" t="str">
            <v>英国</v>
          </cell>
          <cell r="C146" t="str">
            <v>糖果</v>
          </cell>
          <cell r="D146">
            <v>87.59999967366457</v>
          </cell>
        </row>
        <row r="147">
          <cell r="A147">
            <v>34767</v>
          </cell>
          <cell r="B147" t="str">
            <v>英国</v>
          </cell>
          <cell r="C147" t="str">
            <v>饮料</v>
          </cell>
          <cell r="D147">
            <v>179.19999933242798</v>
          </cell>
        </row>
        <row r="148">
          <cell r="A148">
            <v>34767</v>
          </cell>
          <cell r="B148" t="str">
            <v>英国</v>
          </cell>
          <cell r="C148" t="str">
            <v>面食/谷类</v>
          </cell>
          <cell r="D148">
            <v>187.19999930262566</v>
          </cell>
        </row>
        <row r="149">
          <cell r="A149">
            <v>34771</v>
          </cell>
          <cell r="B149" t="str">
            <v>法国</v>
          </cell>
          <cell r="C149" t="str">
            <v>饮料</v>
          </cell>
          <cell r="D149">
            <v>581.3999959230423</v>
          </cell>
        </row>
        <row r="150">
          <cell r="A150">
            <v>34771</v>
          </cell>
          <cell r="B150" t="str">
            <v>法国</v>
          </cell>
          <cell r="C150" t="str">
            <v>糖果</v>
          </cell>
          <cell r="D150">
            <v>578.93499594032767</v>
          </cell>
        </row>
        <row r="151">
          <cell r="A151">
            <v>34771</v>
          </cell>
          <cell r="B151" t="str">
            <v>法国</v>
          </cell>
          <cell r="C151" t="str">
            <v>肉/家禽</v>
          </cell>
          <cell r="D151">
            <v>2019.5999858379364</v>
          </cell>
        </row>
        <row r="152">
          <cell r="A152">
            <v>34771</v>
          </cell>
          <cell r="B152" t="str">
            <v>法国</v>
          </cell>
          <cell r="C152" t="str">
            <v>香料</v>
          </cell>
          <cell r="D152">
            <v>1744.1999877691269</v>
          </cell>
        </row>
        <row r="153">
          <cell r="A153">
            <v>34771</v>
          </cell>
          <cell r="B153" t="str">
            <v>法国</v>
          </cell>
          <cell r="C153" t="str">
            <v>糖果</v>
          </cell>
          <cell r="D153">
            <v>1755</v>
          </cell>
        </row>
        <row r="154">
          <cell r="A154">
            <v>34775</v>
          </cell>
          <cell r="B154" t="str">
            <v>英国</v>
          </cell>
          <cell r="C154" t="str">
            <v>糖果</v>
          </cell>
          <cell r="D154">
            <v>78.839999869465828</v>
          </cell>
        </row>
        <row r="155">
          <cell r="A155">
            <v>34775</v>
          </cell>
          <cell r="B155" t="str">
            <v>英国</v>
          </cell>
          <cell r="C155" t="str">
            <v>饮料</v>
          </cell>
          <cell r="D155">
            <v>64.799999892711639</v>
          </cell>
        </row>
        <row r="156">
          <cell r="A156">
            <v>34775</v>
          </cell>
          <cell r="B156" t="str">
            <v>英国</v>
          </cell>
          <cell r="C156" t="str">
            <v>乳制品</v>
          </cell>
          <cell r="D156">
            <v>26.999999955296516</v>
          </cell>
        </row>
        <row r="157">
          <cell r="A157">
            <v>34775</v>
          </cell>
          <cell r="B157" t="str">
            <v>英国</v>
          </cell>
          <cell r="C157" t="str">
            <v>面食/谷类</v>
          </cell>
          <cell r="D157">
            <v>75.599999874830246</v>
          </cell>
        </row>
        <row r="158">
          <cell r="A158">
            <v>34780</v>
          </cell>
          <cell r="B158" t="str">
            <v>英国</v>
          </cell>
          <cell r="C158" t="str">
            <v>肉/家禽</v>
          </cell>
          <cell r="D158">
            <v>2073.5999965667725</v>
          </cell>
        </row>
        <row r="159">
          <cell r="A159">
            <v>34780</v>
          </cell>
          <cell r="B159" t="str">
            <v>英国</v>
          </cell>
          <cell r="C159" t="str">
            <v>面食/谷类</v>
          </cell>
          <cell r="D159">
            <v>837.89999861270189</v>
          </cell>
        </row>
        <row r="160">
          <cell r="A160">
            <v>34780</v>
          </cell>
          <cell r="B160" t="str">
            <v>英国</v>
          </cell>
          <cell r="C160" t="str">
            <v>香料</v>
          </cell>
          <cell r="D160">
            <v>423.35999929904938</v>
          </cell>
        </row>
        <row r="161">
          <cell r="A161">
            <v>34780</v>
          </cell>
          <cell r="B161" t="str">
            <v>英国</v>
          </cell>
          <cell r="C161" t="str">
            <v>香料</v>
          </cell>
          <cell r="D161">
            <v>514.79999914765358</v>
          </cell>
        </row>
        <row r="162">
          <cell r="A162">
            <v>34781</v>
          </cell>
          <cell r="B162" t="str">
            <v>法国</v>
          </cell>
          <cell r="C162" t="str">
            <v>农产品</v>
          </cell>
          <cell r="D162">
            <v>546</v>
          </cell>
        </row>
        <row r="163">
          <cell r="A163">
            <v>34781</v>
          </cell>
          <cell r="B163" t="str">
            <v>法国</v>
          </cell>
          <cell r="C163" t="str">
            <v>香料</v>
          </cell>
          <cell r="D163">
            <v>1472.49999884516</v>
          </cell>
        </row>
        <row r="164">
          <cell r="A164">
            <v>34786</v>
          </cell>
          <cell r="B164" t="str">
            <v>英国</v>
          </cell>
          <cell r="C164" t="str">
            <v>糖果</v>
          </cell>
          <cell r="D164">
            <v>271.99999809265137</v>
          </cell>
        </row>
        <row r="165">
          <cell r="A165">
            <v>34786</v>
          </cell>
          <cell r="B165" t="str">
            <v>英国</v>
          </cell>
          <cell r="C165" t="str">
            <v>糖果</v>
          </cell>
          <cell r="D165">
            <v>285.59999799728394</v>
          </cell>
        </row>
        <row r="166">
          <cell r="A166">
            <v>34786</v>
          </cell>
          <cell r="B166" t="str">
            <v>英国</v>
          </cell>
          <cell r="C166" t="str">
            <v>乳制品</v>
          </cell>
          <cell r="D166">
            <v>1584</v>
          </cell>
        </row>
        <row r="167">
          <cell r="A167">
            <v>34796</v>
          </cell>
          <cell r="B167" t="str">
            <v>英国</v>
          </cell>
          <cell r="C167" t="str">
            <v>海洋食品</v>
          </cell>
          <cell r="D167">
            <v>165.6</v>
          </cell>
        </row>
        <row r="168">
          <cell r="A168">
            <v>34796</v>
          </cell>
          <cell r="B168" t="str">
            <v>英国</v>
          </cell>
          <cell r="C168" t="str">
            <v>饮料</v>
          </cell>
          <cell r="D168">
            <v>552</v>
          </cell>
        </row>
        <row r="169">
          <cell r="A169">
            <v>34799</v>
          </cell>
          <cell r="B169" t="str">
            <v>法国</v>
          </cell>
          <cell r="C169" t="str">
            <v>饮料</v>
          </cell>
          <cell r="D169">
            <v>516.7999963760376</v>
          </cell>
        </row>
        <row r="170">
          <cell r="A170">
            <v>34799</v>
          </cell>
          <cell r="B170" t="str">
            <v>法国</v>
          </cell>
          <cell r="C170" t="str">
            <v>糖果</v>
          </cell>
          <cell r="D170">
            <v>413.52499710023403</v>
          </cell>
        </row>
        <row r="171">
          <cell r="A171">
            <v>34799</v>
          </cell>
          <cell r="B171" t="str">
            <v>法国</v>
          </cell>
          <cell r="C171" t="str">
            <v>香料</v>
          </cell>
          <cell r="D171">
            <v>26.349999815225601</v>
          </cell>
        </row>
        <row r="172">
          <cell r="A172">
            <v>34808</v>
          </cell>
          <cell r="B172" t="str">
            <v>法国</v>
          </cell>
          <cell r="C172" t="str">
            <v>饮料</v>
          </cell>
          <cell r="D172">
            <v>6324</v>
          </cell>
        </row>
        <row r="173">
          <cell r="A173">
            <v>34808</v>
          </cell>
          <cell r="B173" t="str">
            <v>法国</v>
          </cell>
          <cell r="C173" t="str">
            <v>肉/家禽</v>
          </cell>
          <cell r="D173">
            <v>733.6</v>
          </cell>
        </row>
        <row r="174">
          <cell r="A174">
            <v>34808</v>
          </cell>
          <cell r="B174" t="str">
            <v>法国</v>
          </cell>
          <cell r="C174" t="str">
            <v>乳制品</v>
          </cell>
          <cell r="D174">
            <v>2640</v>
          </cell>
        </row>
        <row r="175">
          <cell r="A175">
            <v>34808</v>
          </cell>
          <cell r="B175" t="str">
            <v>法国</v>
          </cell>
          <cell r="C175" t="str">
            <v>面食/谷类</v>
          </cell>
          <cell r="D175">
            <v>798</v>
          </cell>
        </row>
        <row r="176">
          <cell r="A176">
            <v>34810</v>
          </cell>
          <cell r="B176" t="str">
            <v>法国</v>
          </cell>
          <cell r="C176" t="str">
            <v>海洋食品</v>
          </cell>
          <cell r="D176">
            <v>147</v>
          </cell>
        </row>
        <row r="177">
          <cell r="A177">
            <v>34813</v>
          </cell>
          <cell r="B177" t="str">
            <v>法国</v>
          </cell>
          <cell r="C177" t="str">
            <v>饮料</v>
          </cell>
          <cell r="D177">
            <v>372.39999970793724</v>
          </cell>
        </row>
        <row r="178">
          <cell r="A178">
            <v>34813</v>
          </cell>
          <cell r="B178" t="str">
            <v>法国</v>
          </cell>
          <cell r="C178" t="str">
            <v>香料</v>
          </cell>
          <cell r="D178">
            <v>296.39999976754189</v>
          </cell>
        </row>
        <row r="179">
          <cell r="A179">
            <v>34816</v>
          </cell>
          <cell r="B179" t="str">
            <v>英国</v>
          </cell>
          <cell r="C179" t="str">
            <v>乳制品</v>
          </cell>
          <cell r="D179">
            <v>1320</v>
          </cell>
        </row>
        <row r="180">
          <cell r="A180">
            <v>34816</v>
          </cell>
          <cell r="B180" t="str">
            <v>英国</v>
          </cell>
          <cell r="C180" t="str">
            <v>海洋食品</v>
          </cell>
          <cell r="D180">
            <v>191.99999928474426</v>
          </cell>
        </row>
        <row r="181">
          <cell r="A181">
            <v>34824</v>
          </cell>
          <cell r="B181" t="str">
            <v>英国</v>
          </cell>
          <cell r="C181" t="str">
            <v>面食/谷类</v>
          </cell>
          <cell r="D181">
            <v>425.6</v>
          </cell>
        </row>
        <row r="182">
          <cell r="A182">
            <v>34824</v>
          </cell>
          <cell r="B182" t="str">
            <v>英国</v>
          </cell>
          <cell r="C182" t="str">
            <v>乳制品</v>
          </cell>
          <cell r="D182">
            <v>695</v>
          </cell>
        </row>
        <row r="183">
          <cell r="A183">
            <v>34824</v>
          </cell>
          <cell r="B183" t="str">
            <v>英国</v>
          </cell>
          <cell r="C183" t="str">
            <v>香料</v>
          </cell>
          <cell r="D183">
            <v>260</v>
          </cell>
        </row>
        <row r="184">
          <cell r="A184">
            <v>34829</v>
          </cell>
          <cell r="B184" t="str">
            <v>英国</v>
          </cell>
          <cell r="C184" t="str">
            <v>肉/家禽</v>
          </cell>
          <cell r="D184">
            <v>149</v>
          </cell>
        </row>
        <row r="185">
          <cell r="A185">
            <v>34831</v>
          </cell>
          <cell r="B185" t="str">
            <v>法国</v>
          </cell>
          <cell r="C185" t="str">
            <v>饮料</v>
          </cell>
          <cell r="D185">
            <v>228</v>
          </cell>
        </row>
        <row r="186">
          <cell r="A186">
            <v>34831</v>
          </cell>
          <cell r="B186" t="str">
            <v>法国</v>
          </cell>
          <cell r="C186" t="str">
            <v>糖果</v>
          </cell>
          <cell r="D186">
            <v>120</v>
          </cell>
        </row>
        <row r="187">
          <cell r="A187">
            <v>34831</v>
          </cell>
          <cell r="B187" t="str">
            <v>法国</v>
          </cell>
          <cell r="C187" t="str">
            <v>肉/家禽</v>
          </cell>
          <cell r="D187">
            <v>328</v>
          </cell>
        </row>
        <row r="188">
          <cell r="A188">
            <v>34831</v>
          </cell>
          <cell r="B188" t="str">
            <v>法国</v>
          </cell>
          <cell r="C188" t="str">
            <v>香料</v>
          </cell>
          <cell r="D188">
            <v>712.5</v>
          </cell>
        </row>
        <row r="189">
          <cell r="A189">
            <v>34835</v>
          </cell>
          <cell r="B189" t="str">
            <v>英国</v>
          </cell>
          <cell r="C189" t="str">
            <v>糖果</v>
          </cell>
          <cell r="D189">
            <v>226.79999962449074</v>
          </cell>
        </row>
        <row r="190">
          <cell r="A190">
            <v>34835</v>
          </cell>
          <cell r="B190" t="str">
            <v>英国</v>
          </cell>
          <cell r="C190" t="str">
            <v>饮料</v>
          </cell>
          <cell r="D190">
            <v>188.99999968707561</v>
          </cell>
        </row>
        <row r="191">
          <cell r="A191">
            <v>34836</v>
          </cell>
          <cell r="B191" t="str">
            <v>英国</v>
          </cell>
          <cell r="C191" t="str">
            <v>海洋食品</v>
          </cell>
          <cell r="D191">
            <v>60</v>
          </cell>
        </row>
        <row r="192">
          <cell r="A192">
            <v>34836</v>
          </cell>
          <cell r="B192" t="str">
            <v>英国</v>
          </cell>
          <cell r="C192" t="str">
            <v>饮料</v>
          </cell>
          <cell r="D192">
            <v>180</v>
          </cell>
        </row>
        <row r="193">
          <cell r="A193">
            <v>34837</v>
          </cell>
          <cell r="B193" t="str">
            <v>英国</v>
          </cell>
          <cell r="C193" t="str">
            <v>农产品</v>
          </cell>
          <cell r="D193">
            <v>136.80000000000001</v>
          </cell>
        </row>
        <row r="194">
          <cell r="A194">
            <v>34838</v>
          </cell>
          <cell r="B194" t="str">
            <v>法国</v>
          </cell>
          <cell r="C194" t="str">
            <v>肉/家禽</v>
          </cell>
          <cell r="D194">
            <v>4456.4399999999996</v>
          </cell>
        </row>
        <row r="195">
          <cell r="A195">
            <v>34838</v>
          </cell>
          <cell r="B195" t="str">
            <v>法国</v>
          </cell>
          <cell r="C195" t="str">
            <v>饮料</v>
          </cell>
          <cell r="D195">
            <v>251.0999995842576</v>
          </cell>
        </row>
        <row r="196">
          <cell r="A196">
            <v>34842</v>
          </cell>
          <cell r="B196" t="str">
            <v>英国</v>
          </cell>
          <cell r="C196" t="str">
            <v>糖果</v>
          </cell>
          <cell r="D196">
            <v>319.9999988079071</v>
          </cell>
        </row>
        <row r="197">
          <cell r="A197">
            <v>34842</v>
          </cell>
          <cell r="B197" t="str">
            <v>英国</v>
          </cell>
          <cell r="C197" t="str">
            <v>乳制品</v>
          </cell>
          <cell r="D197">
            <v>1279.9999952316284</v>
          </cell>
        </row>
        <row r="198">
          <cell r="A198">
            <v>34842</v>
          </cell>
          <cell r="B198" t="str">
            <v>英国</v>
          </cell>
          <cell r="C198" t="str">
            <v>香料</v>
          </cell>
          <cell r="D198">
            <v>341.99999872595072</v>
          </cell>
        </row>
        <row r="199">
          <cell r="A199">
            <v>34843</v>
          </cell>
          <cell r="B199" t="str">
            <v>英国</v>
          </cell>
          <cell r="C199" t="str">
            <v>肉/家禽</v>
          </cell>
          <cell r="D199">
            <v>1319.1999907493591</v>
          </cell>
        </row>
        <row r="200">
          <cell r="A200">
            <v>34843</v>
          </cell>
          <cell r="B200" t="str">
            <v>英国</v>
          </cell>
          <cell r="C200" t="str">
            <v>糖果</v>
          </cell>
          <cell r="D200">
            <v>872.5</v>
          </cell>
        </row>
        <row r="201">
          <cell r="A201">
            <v>34843</v>
          </cell>
          <cell r="B201" t="str">
            <v>英国</v>
          </cell>
          <cell r="C201" t="str">
            <v>糖果</v>
          </cell>
          <cell r="D201">
            <v>5268</v>
          </cell>
        </row>
        <row r="202">
          <cell r="A202">
            <v>34843</v>
          </cell>
          <cell r="B202" t="str">
            <v>英国</v>
          </cell>
          <cell r="C202" t="str">
            <v>乳制品</v>
          </cell>
          <cell r="D202">
            <v>33.999999761581421</v>
          </cell>
        </row>
        <row r="203">
          <cell r="A203">
            <v>34843</v>
          </cell>
          <cell r="B203" t="str">
            <v>英国</v>
          </cell>
          <cell r="C203" t="str">
            <v>乳制品</v>
          </cell>
          <cell r="D203">
            <v>2427.5999829769135</v>
          </cell>
        </row>
        <row r="204">
          <cell r="A204">
            <v>34850</v>
          </cell>
          <cell r="B204" t="str">
            <v>英国</v>
          </cell>
          <cell r="C204" t="str">
            <v>饮料</v>
          </cell>
          <cell r="D204">
            <v>575.99999785423279</v>
          </cell>
        </row>
        <row r="205">
          <cell r="A205">
            <v>34850</v>
          </cell>
          <cell r="B205" t="str">
            <v>英国</v>
          </cell>
          <cell r="C205" t="str">
            <v>香料</v>
          </cell>
          <cell r="D205">
            <v>960</v>
          </cell>
        </row>
        <row r="206">
          <cell r="A206">
            <v>34850</v>
          </cell>
          <cell r="B206" t="str">
            <v>英国</v>
          </cell>
          <cell r="C206" t="str">
            <v>海洋食品</v>
          </cell>
          <cell r="D206">
            <v>414.23999845683574</v>
          </cell>
        </row>
        <row r="207">
          <cell r="A207">
            <v>34850</v>
          </cell>
          <cell r="B207" t="str">
            <v>英国</v>
          </cell>
          <cell r="C207" t="str">
            <v>海洋食品</v>
          </cell>
          <cell r="D207">
            <v>367.99999862909317</v>
          </cell>
        </row>
        <row r="208">
          <cell r="A208">
            <v>34855</v>
          </cell>
          <cell r="B208" t="str">
            <v>英国</v>
          </cell>
          <cell r="C208" t="str">
            <v>香料</v>
          </cell>
          <cell r="D208">
            <v>989.99999836087227</v>
          </cell>
        </row>
        <row r="209">
          <cell r="A209">
            <v>34855</v>
          </cell>
          <cell r="B209" t="str">
            <v>英国</v>
          </cell>
          <cell r="C209" t="str">
            <v>海洋食品</v>
          </cell>
          <cell r="D209">
            <v>512.99999915063381</v>
          </cell>
        </row>
        <row r="210">
          <cell r="A210">
            <v>34856</v>
          </cell>
          <cell r="B210" t="str">
            <v>法国</v>
          </cell>
          <cell r="C210" t="str">
            <v>乳制品</v>
          </cell>
          <cell r="D210">
            <v>63</v>
          </cell>
        </row>
        <row r="211">
          <cell r="A211">
            <v>34856</v>
          </cell>
          <cell r="B211" t="str">
            <v>法国</v>
          </cell>
          <cell r="C211" t="str">
            <v>乳制品</v>
          </cell>
          <cell r="D211">
            <v>15.999999940395355</v>
          </cell>
        </row>
        <row r="212">
          <cell r="A212">
            <v>34856</v>
          </cell>
          <cell r="B212" t="str">
            <v>法国</v>
          </cell>
          <cell r="C212" t="str">
            <v>乳制品</v>
          </cell>
          <cell r="D212">
            <v>313.2</v>
          </cell>
        </row>
        <row r="213">
          <cell r="A213">
            <v>34862</v>
          </cell>
          <cell r="B213" t="str">
            <v>英国</v>
          </cell>
          <cell r="C213" t="str">
            <v>海洋食品</v>
          </cell>
          <cell r="D213">
            <v>258.89999999999998</v>
          </cell>
        </row>
        <row r="214">
          <cell r="A214">
            <v>34862</v>
          </cell>
          <cell r="B214" t="str">
            <v>英国</v>
          </cell>
          <cell r="C214" t="str">
            <v>海洋食品</v>
          </cell>
          <cell r="D214">
            <v>147.19999945163727</v>
          </cell>
        </row>
        <row r="215">
          <cell r="A215">
            <v>34862</v>
          </cell>
          <cell r="B215" t="str">
            <v>英国</v>
          </cell>
          <cell r="C215" t="str">
            <v>肉/家禽</v>
          </cell>
          <cell r="D215">
            <v>59.599999777972698</v>
          </cell>
        </row>
        <row r="216">
          <cell r="A216">
            <v>34864</v>
          </cell>
          <cell r="B216" t="str">
            <v>英国</v>
          </cell>
          <cell r="C216" t="str">
            <v>乳制品</v>
          </cell>
          <cell r="D216">
            <v>427.5</v>
          </cell>
        </row>
        <row r="217">
          <cell r="A217">
            <v>34864</v>
          </cell>
          <cell r="B217" t="str">
            <v>英国</v>
          </cell>
          <cell r="C217" t="str">
            <v>乳制品</v>
          </cell>
          <cell r="D217">
            <v>250</v>
          </cell>
        </row>
        <row r="218">
          <cell r="A218">
            <v>34864</v>
          </cell>
          <cell r="B218" t="str">
            <v>英国</v>
          </cell>
          <cell r="C218" t="str">
            <v>乳制品</v>
          </cell>
          <cell r="D218">
            <v>75</v>
          </cell>
        </row>
        <row r="219">
          <cell r="A219">
            <v>34864</v>
          </cell>
          <cell r="B219" t="str">
            <v>英国</v>
          </cell>
          <cell r="C219" t="str">
            <v>乳制品</v>
          </cell>
          <cell r="D219">
            <v>892.5</v>
          </cell>
        </row>
        <row r="220">
          <cell r="A220">
            <v>34869</v>
          </cell>
          <cell r="B220" t="str">
            <v>英国</v>
          </cell>
          <cell r="C220" t="str">
            <v>香料</v>
          </cell>
          <cell r="D220">
            <v>600</v>
          </cell>
        </row>
        <row r="221">
          <cell r="A221">
            <v>34869</v>
          </cell>
          <cell r="B221" t="str">
            <v>英国</v>
          </cell>
          <cell r="C221" t="str">
            <v>糖果</v>
          </cell>
          <cell r="D221">
            <v>1249.2</v>
          </cell>
        </row>
        <row r="222">
          <cell r="A222">
            <v>34869</v>
          </cell>
          <cell r="B222" t="str">
            <v>英国</v>
          </cell>
          <cell r="C222" t="str">
            <v>饮料</v>
          </cell>
          <cell r="D222">
            <v>7905</v>
          </cell>
        </row>
        <row r="223">
          <cell r="A223">
            <v>34869</v>
          </cell>
          <cell r="B223" t="str">
            <v>英国</v>
          </cell>
          <cell r="C223" t="str">
            <v>糖果</v>
          </cell>
          <cell r="D223">
            <v>437.5</v>
          </cell>
        </row>
        <row r="224">
          <cell r="A224">
            <v>34870</v>
          </cell>
          <cell r="B224" t="str">
            <v>英国</v>
          </cell>
          <cell r="C224" t="str">
            <v>乳制品</v>
          </cell>
          <cell r="D224">
            <v>299.24999976530671</v>
          </cell>
        </row>
        <row r="225">
          <cell r="A225">
            <v>34870</v>
          </cell>
          <cell r="B225" t="str">
            <v>英国</v>
          </cell>
          <cell r="C225" t="str">
            <v>肉/家禽</v>
          </cell>
          <cell r="D225">
            <v>169.85999986678362</v>
          </cell>
        </row>
        <row r="226">
          <cell r="A226">
            <v>34871</v>
          </cell>
          <cell r="B226" t="str">
            <v>法国</v>
          </cell>
          <cell r="C226" t="str">
            <v>农产品</v>
          </cell>
          <cell r="D226">
            <v>319.2</v>
          </cell>
        </row>
        <row r="227">
          <cell r="A227">
            <v>34871</v>
          </cell>
          <cell r="B227" t="str">
            <v>法国</v>
          </cell>
          <cell r="C227" t="str">
            <v>饮料</v>
          </cell>
          <cell r="D227">
            <v>98</v>
          </cell>
        </row>
        <row r="228">
          <cell r="A228">
            <v>34872</v>
          </cell>
          <cell r="B228" t="str">
            <v>法国</v>
          </cell>
          <cell r="C228" t="str">
            <v>乳制品</v>
          </cell>
          <cell r="D228">
            <v>210</v>
          </cell>
        </row>
        <row r="229">
          <cell r="A229">
            <v>34876</v>
          </cell>
          <cell r="B229" t="str">
            <v>英国</v>
          </cell>
          <cell r="C229" t="str">
            <v>饮料</v>
          </cell>
          <cell r="D229">
            <v>105</v>
          </cell>
        </row>
        <row r="230">
          <cell r="A230">
            <v>34876</v>
          </cell>
          <cell r="B230" t="str">
            <v>英国</v>
          </cell>
          <cell r="C230" t="str">
            <v>海洋食品</v>
          </cell>
          <cell r="D230">
            <v>135.1</v>
          </cell>
        </row>
        <row r="231">
          <cell r="A231">
            <v>34877</v>
          </cell>
          <cell r="B231" t="str">
            <v>英国</v>
          </cell>
          <cell r="C231" t="str">
            <v>乳制品</v>
          </cell>
          <cell r="D231">
            <v>584.37499590218067</v>
          </cell>
        </row>
        <row r="232">
          <cell r="A232">
            <v>34877</v>
          </cell>
          <cell r="B232" t="str">
            <v>英国</v>
          </cell>
          <cell r="C232" t="str">
            <v>海洋食品</v>
          </cell>
          <cell r="D232">
            <v>807.49999433755875</v>
          </cell>
        </row>
        <row r="233">
          <cell r="A233">
            <v>34877</v>
          </cell>
          <cell r="B233" t="str">
            <v>英国</v>
          </cell>
          <cell r="C233" t="str">
            <v>农产品</v>
          </cell>
          <cell r="D233">
            <v>2162.3999848365784</v>
          </cell>
        </row>
        <row r="234">
          <cell r="A234">
            <v>34880</v>
          </cell>
          <cell r="B234" t="str">
            <v>英国</v>
          </cell>
          <cell r="C234" t="str">
            <v>糖果</v>
          </cell>
          <cell r="D234">
            <v>497.32499960996211</v>
          </cell>
        </row>
        <row r="235">
          <cell r="A235">
            <v>34880</v>
          </cell>
          <cell r="B235" t="str">
            <v>英国</v>
          </cell>
          <cell r="C235" t="str">
            <v>面食/谷类</v>
          </cell>
          <cell r="D235">
            <v>170.99999986588955</v>
          </cell>
        </row>
        <row r="236">
          <cell r="A236">
            <v>34880</v>
          </cell>
          <cell r="B236" t="str">
            <v>英国</v>
          </cell>
          <cell r="C236" t="str">
            <v>糖果</v>
          </cell>
          <cell r="D236">
            <v>936.69999926537275</v>
          </cell>
        </row>
        <row r="237">
          <cell r="A237">
            <v>34880</v>
          </cell>
          <cell r="B237" t="str">
            <v>英国</v>
          </cell>
          <cell r="C237" t="str">
            <v>香料</v>
          </cell>
          <cell r="D237">
            <v>123.49999990314245</v>
          </cell>
        </row>
        <row r="238">
          <cell r="A238">
            <v>34883</v>
          </cell>
          <cell r="B238" t="str">
            <v>法国</v>
          </cell>
          <cell r="C238" t="str">
            <v>农产品</v>
          </cell>
          <cell r="D238">
            <v>557.99999792128801</v>
          </cell>
        </row>
        <row r="239">
          <cell r="A239">
            <v>34883</v>
          </cell>
          <cell r="B239" t="str">
            <v>法国</v>
          </cell>
          <cell r="C239" t="str">
            <v>糖果</v>
          </cell>
          <cell r="D239">
            <v>257.59999904036522</v>
          </cell>
        </row>
        <row r="240">
          <cell r="A240">
            <v>34883</v>
          </cell>
          <cell r="B240" t="str">
            <v>法国</v>
          </cell>
          <cell r="C240" t="str">
            <v>饮料</v>
          </cell>
          <cell r="D240">
            <v>64.799999758601189</v>
          </cell>
        </row>
        <row r="241">
          <cell r="A241">
            <v>34883</v>
          </cell>
          <cell r="B241" t="str">
            <v>法国</v>
          </cell>
          <cell r="C241" t="str">
            <v>农产品</v>
          </cell>
          <cell r="D241">
            <v>847.99999684095383</v>
          </cell>
        </row>
        <row r="242">
          <cell r="A242">
            <v>34883</v>
          </cell>
          <cell r="B242" t="str">
            <v>法国</v>
          </cell>
          <cell r="C242" t="str">
            <v>面食/谷类</v>
          </cell>
          <cell r="D242">
            <v>1215.999995470047</v>
          </cell>
        </row>
        <row r="243">
          <cell r="A243">
            <v>34884</v>
          </cell>
          <cell r="B243" t="str">
            <v>英国</v>
          </cell>
          <cell r="C243" t="str">
            <v>面食/谷类</v>
          </cell>
          <cell r="D243">
            <v>997.5</v>
          </cell>
        </row>
        <row r="244">
          <cell r="A244">
            <v>34884</v>
          </cell>
          <cell r="B244" t="str">
            <v>英国</v>
          </cell>
          <cell r="C244" t="str">
            <v>饮料</v>
          </cell>
          <cell r="D244">
            <v>155</v>
          </cell>
        </row>
        <row r="245">
          <cell r="A245">
            <v>34887</v>
          </cell>
          <cell r="B245" t="str">
            <v>英国</v>
          </cell>
          <cell r="C245" t="str">
            <v>海洋食品</v>
          </cell>
          <cell r="D245">
            <v>517.79999999999995</v>
          </cell>
        </row>
        <row r="246">
          <cell r="A246">
            <v>34887</v>
          </cell>
          <cell r="B246" t="str">
            <v>英国</v>
          </cell>
          <cell r="C246" t="str">
            <v>糖果</v>
          </cell>
          <cell r="D246">
            <v>554.625</v>
          </cell>
        </row>
        <row r="247">
          <cell r="A247">
            <v>34891</v>
          </cell>
          <cell r="B247" t="str">
            <v>法国</v>
          </cell>
          <cell r="C247" t="str">
            <v>肉/家禽</v>
          </cell>
          <cell r="D247">
            <v>592.79999953508377</v>
          </cell>
        </row>
        <row r="248">
          <cell r="A248">
            <v>34891</v>
          </cell>
          <cell r="B248" t="str">
            <v>法国</v>
          </cell>
          <cell r="C248" t="str">
            <v>乳制品</v>
          </cell>
          <cell r="D248">
            <v>71.249999944120646</v>
          </cell>
        </row>
        <row r="249">
          <cell r="A249">
            <v>34891</v>
          </cell>
          <cell r="B249" t="str">
            <v>法国</v>
          </cell>
          <cell r="C249" t="str">
            <v>肉/家禽</v>
          </cell>
          <cell r="D249">
            <v>569.99999955296516</v>
          </cell>
        </row>
        <row r="250">
          <cell r="A250">
            <v>34897</v>
          </cell>
          <cell r="B250" t="str">
            <v>法国</v>
          </cell>
          <cell r="C250" t="str">
            <v>乳制品</v>
          </cell>
          <cell r="D250">
            <v>349.9999986961484</v>
          </cell>
        </row>
        <row r="251">
          <cell r="A251">
            <v>34897</v>
          </cell>
          <cell r="B251" t="str">
            <v>法国</v>
          </cell>
          <cell r="C251" t="str">
            <v>饮料</v>
          </cell>
          <cell r="D251">
            <v>540</v>
          </cell>
        </row>
        <row r="252">
          <cell r="A252">
            <v>34900</v>
          </cell>
          <cell r="B252" t="str">
            <v>法国</v>
          </cell>
          <cell r="C252" t="str">
            <v>乳制品</v>
          </cell>
          <cell r="D252">
            <v>35</v>
          </cell>
        </row>
        <row r="253">
          <cell r="A253">
            <v>34900</v>
          </cell>
          <cell r="B253" t="str">
            <v>法国</v>
          </cell>
          <cell r="C253" t="str">
            <v>海洋食品</v>
          </cell>
          <cell r="D253">
            <v>36.799999999999997</v>
          </cell>
        </row>
        <row r="254">
          <cell r="A254">
            <v>34900</v>
          </cell>
          <cell r="B254" t="str">
            <v>法国</v>
          </cell>
          <cell r="C254" t="str">
            <v>糖果</v>
          </cell>
          <cell r="D254">
            <v>493</v>
          </cell>
        </row>
        <row r="255">
          <cell r="A255">
            <v>34900</v>
          </cell>
          <cell r="B255" t="str">
            <v>法国</v>
          </cell>
          <cell r="C255" t="str">
            <v>面食/谷类</v>
          </cell>
          <cell r="D255">
            <v>199.5</v>
          </cell>
        </row>
        <row r="256">
          <cell r="A256">
            <v>34901</v>
          </cell>
          <cell r="B256" t="str">
            <v>英国</v>
          </cell>
          <cell r="C256" t="str">
            <v>乳制品</v>
          </cell>
          <cell r="D256">
            <v>660</v>
          </cell>
        </row>
        <row r="257">
          <cell r="A257">
            <v>34901</v>
          </cell>
          <cell r="B257" t="str">
            <v>英国</v>
          </cell>
          <cell r="C257" t="str">
            <v>香料</v>
          </cell>
          <cell r="D257">
            <v>263.39999999999998</v>
          </cell>
        </row>
        <row r="258">
          <cell r="A258">
            <v>34901</v>
          </cell>
          <cell r="B258" t="str">
            <v>英国</v>
          </cell>
          <cell r="C258" t="str">
            <v>乳制品</v>
          </cell>
          <cell r="D258">
            <v>1044</v>
          </cell>
        </row>
        <row r="259">
          <cell r="A259">
            <v>34901</v>
          </cell>
          <cell r="B259" t="str">
            <v>英国</v>
          </cell>
          <cell r="C259" t="str">
            <v>饮料</v>
          </cell>
          <cell r="D259">
            <v>180</v>
          </cell>
        </row>
        <row r="260">
          <cell r="A260">
            <v>34904</v>
          </cell>
          <cell r="B260" t="str">
            <v>法国</v>
          </cell>
          <cell r="C260" t="str">
            <v>饮料</v>
          </cell>
          <cell r="D260">
            <v>180</v>
          </cell>
        </row>
        <row r="261">
          <cell r="A261">
            <v>34904</v>
          </cell>
          <cell r="B261" t="str">
            <v>法国</v>
          </cell>
          <cell r="C261" t="str">
            <v>饮料</v>
          </cell>
          <cell r="D261">
            <v>155</v>
          </cell>
        </row>
        <row r="262">
          <cell r="A262">
            <v>34904</v>
          </cell>
          <cell r="B262" t="str">
            <v>法国</v>
          </cell>
          <cell r="C262" t="str">
            <v>香料</v>
          </cell>
          <cell r="D262">
            <v>234</v>
          </cell>
        </row>
        <row r="263">
          <cell r="A263">
            <v>34906</v>
          </cell>
          <cell r="B263" t="str">
            <v>法国</v>
          </cell>
          <cell r="C263" t="str">
            <v>香料</v>
          </cell>
          <cell r="D263">
            <v>155</v>
          </cell>
        </row>
        <row r="264">
          <cell r="A264">
            <v>34906</v>
          </cell>
          <cell r="B264" t="str">
            <v>法国</v>
          </cell>
          <cell r="C264" t="str">
            <v>饮料</v>
          </cell>
          <cell r="D264">
            <v>162.75</v>
          </cell>
        </row>
        <row r="265">
          <cell r="A265">
            <v>34907</v>
          </cell>
          <cell r="B265" t="str">
            <v>英国</v>
          </cell>
          <cell r="C265" t="str">
            <v>农产品</v>
          </cell>
          <cell r="D265">
            <v>331.312499740161</v>
          </cell>
        </row>
        <row r="266">
          <cell r="A266">
            <v>34907</v>
          </cell>
          <cell r="B266" t="str">
            <v>英国</v>
          </cell>
          <cell r="C266" t="str">
            <v>海洋食品</v>
          </cell>
          <cell r="D266">
            <v>82.507499935291705</v>
          </cell>
        </row>
        <row r="267">
          <cell r="A267">
            <v>34907</v>
          </cell>
          <cell r="B267" t="str">
            <v>英国</v>
          </cell>
          <cell r="C267" t="str">
            <v>香料</v>
          </cell>
          <cell r="D267">
            <v>599.92499952949584</v>
          </cell>
        </row>
        <row r="268">
          <cell r="A268">
            <v>34908</v>
          </cell>
          <cell r="B268" t="str">
            <v>英国</v>
          </cell>
          <cell r="C268" t="str">
            <v>面食/谷类</v>
          </cell>
          <cell r="D268">
            <v>78</v>
          </cell>
        </row>
        <row r="269">
          <cell r="A269">
            <v>34908</v>
          </cell>
          <cell r="B269" t="str">
            <v>英国</v>
          </cell>
          <cell r="C269" t="str">
            <v>饮料</v>
          </cell>
          <cell r="D269">
            <v>252</v>
          </cell>
        </row>
        <row r="270">
          <cell r="A270">
            <v>34914</v>
          </cell>
          <cell r="B270" t="str">
            <v>英国</v>
          </cell>
          <cell r="C270" t="str">
            <v>海洋食品</v>
          </cell>
          <cell r="D270">
            <v>1999.9999925494194</v>
          </cell>
        </row>
        <row r="271">
          <cell r="A271">
            <v>34914</v>
          </cell>
          <cell r="B271" t="str">
            <v>英国</v>
          </cell>
          <cell r="C271" t="str">
            <v>面食/谷类</v>
          </cell>
          <cell r="D271">
            <v>1119.9999958276749</v>
          </cell>
        </row>
        <row r="272">
          <cell r="A272">
            <v>34915</v>
          </cell>
          <cell r="B272" t="str">
            <v>法国</v>
          </cell>
          <cell r="C272" t="str">
            <v>饮料</v>
          </cell>
          <cell r="D272">
            <v>72</v>
          </cell>
        </row>
        <row r="273">
          <cell r="A273">
            <v>34919</v>
          </cell>
          <cell r="B273" t="str">
            <v>英国</v>
          </cell>
          <cell r="C273" t="str">
            <v>香料</v>
          </cell>
          <cell r="D273">
            <v>368.12499971129</v>
          </cell>
        </row>
        <row r="274">
          <cell r="A274">
            <v>34919</v>
          </cell>
          <cell r="B274" t="str">
            <v>英国</v>
          </cell>
          <cell r="C274" t="str">
            <v>糖果</v>
          </cell>
          <cell r="D274">
            <v>148.3424998836592</v>
          </cell>
        </row>
        <row r="275">
          <cell r="A275">
            <v>34920</v>
          </cell>
          <cell r="B275" t="str">
            <v>英国</v>
          </cell>
          <cell r="C275" t="str">
            <v>糖果</v>
          </cell>
          <cell r="D275">
            <v>1360.799994930625</v>
          </cell>
        </row>
        <row r="276">
          <cell r="A276">
            <v>34920</v>
          </cell>
          <cell r="B276" t="str">
            <v>英国</v>
          </cell>
          <cell r="C276" t="str">
            <v>乳制品</v>
          </cell>
          <cell r="D276">
            <v>575.99999785423279</v>
          </cell>
        </row>
        <row r="277">
          <cell r="A277">
            <v>34920</v>
          </cell>
          <cell r="B277" t="str">
            <v>英国</v>
          </cell>
          <cell r="C277" t="str">
            <v>饮料</v>
          </cell>
          <cell r="D277">
            <v>57.599999785423279</v>
          </cell>
        </row>
        <row r="278">
          <cell r="A278">
            <v>34920</v>
          </cell>
          <cell r="B278" t="str">
            <v>法国</v>
          </cell>
          <cell r="C278" t="str">
            <v>面食/谷类</v>
          </cell>
          <cell r="D278">
            <v>168</v>
          </cell>
        </row>
        <row r="279">
          <cell r="A279">
            <v>34920</v>
          </cell>
          <cell r="B279" t="str">
            <v>法国</v>
          </cell>
          <cell r="C279" t="str">
            <v>海洋食品</v>
          </cell>
          <cell r="D279">
            <v>397.5</v>
          </cell>
        </row>
        <row r="280">
          <cell r="A280">
            <v>34922</v>
          </cell>
          <cell r="B280" t="str">
            <v>法国</v>
          </cell>
          <cell r="C280" t="str">
            <v>面食/谷类</v>
          </cell>
          <cell r="D280">
            <v>151.99999943375587</v>
          </cell>
        </row>
        <row r="281">
          <cell r="A281">
            <v>34922</v>
          </cell>
          <cell r="B281" t="str">
            <v>法国</v>
          </cell>
          <cell r="C281" t="str">
            <v>香料</v>
          </cell>
          <cell r="D281">
            <v>842.87999686002729</v>
          </cell>
        </row>
        <row r="282">
          <cell r="A282">
            <v>34922</v>
          </cell>
          <cell r="B282" t="str">
            <v>法国</v>
          </cell>
          <cell r="C282" t="str">
            <v>饮料</v>
          </cell>
          <cell r="D282">
            <v>185.999999307096</v>
          </cell>
        </row>
        <row r="283">
          <cell r="A283">
            <v>34925</v>
          </cell>
          <cell r="B283" t="str">
            <v>法国</v>
          </cell>
          <cell r="C283" t="str">
            <v>糖果</v>
          </cell>
          <cell r="D283">
            <v>2195</v>
          </cell>
        </row>
        <row r="284">
          <cell r="A284">
            <v>34925</v>
          </cell>
          <cell r="B284" t="str">
            <v>法国</v>
          </cell>
          <cell r="C284" t="str">
            <v>乳制品</v>
          </cell>
          <cell r="D284">
            <v>193.5</v>
          </cell>
        </row>
        <row r="285">
          <cell r="A285">
            <v>34927</v>
          </cell>
          <cell r="B285" t="str">
            <v>法国</v>
          </cell>
          <cell r="C285" t="str">
            <v>肉/家禽</v>
          </cell>
          <cell r="D285">
            <v>29.8</v>
          </cell>
        </row>
        <row r="286">
          <cell r="A286">
            <v>34927</v>
          </cell>
          <cell r="B286" t="str">
            <v>法国</v>
          </cell>
          <cell r="C286" t="str">
            <v>海洋食品</v>
          </cell>
          <cell r="D286">
            <v>450</v>
          </cell>
        </row>
        <row r="287">
          <cell r="A287">
            <v>34929</v>
          </cell>
          <cell r="B287" t="str">
            <v>法国</v>
          </cell>
          <cell r="C287" t="str">
            <v>面食/谷类</v>
          </cell>
          <cell r="D287">
            <v>1008</v>
          </cell>
        </row>
        <row r="288">
          <cell r="A288">
            <v>34929</v>
          </cell>
          <cell r="B288" t="str">
            <v>法国</v>
          </cell>
          <cell r="C288" t="str">
            <v>糖果</v>
          </cell>
          <cell r="D288">
            <v>474.99999962747097</v>
          </cell>
        </row>
        <row r="289">
          <cell r="A289">
            <v>34933</v>
          </cell>
          <cell r="B289" t="str">
            <v>法国</v>
          </cell>
          <cell r="C289" t="str">
            <v>农产品</v>
          </cell>
          <cell r="D289">
            <v>1350</v>
          </cell>
        </row>
        <row r="290">
          <cell r="A290">
            <v>34933</v>
          </cell>
          <cell r="B290" t="str">
            <v>法国</v>
          </cell>
          <cell r="C290" t="str">
            <v>肉/家禽</v>
          </cell>
          <cell r="D290">
            <v>3900</v>
          </cell>
        </row>
        <row r="291">
          <cell r="A291">
            <v>34933</v>
          </cell>
          <cell r="B291" t="str">
            <v>法国</v>
          </cell>
          <cell r="C291" t="str">
            <v>乳制品</v>
          </cell>
          <cell r="D291">
            <v>35</v>
          </cell>
        </row>
        <row r="292">
          <cell r="A292">
            <v>34933</v>
          </cell>
          <cell r="B292" t="str">
            <v>法国</v>
          </cell>
          <cell r="C292" t="str">
            <v>海洋食品</v>
          </cell>
          <cell r="D292">
            <v>772.8</v>
          </cell>
        </row>
        <row r="293">
          <cell r="A293">
            <v>34933</v>
          </cell>
          <cell r="B293" t="str">
            <v>法国</v>
          </cell>
          <cell r="C293" t="str">
            <v>乳制品</v>
          </cell>
          <cell r="D293">
            <v>417.6</v>
          </cell>
        </row>
        <row r="294">
          <cell r="A294">
            <v>34934</v>
          </cell>
          <cell r="B294" t="str">
            <v>英国</v>
          </cell>
          <cell r="C294" t="str">
            <v>面食/谷类</v>
          </cell>
          <cell r="D294">
            <v>1064</v>
          </cell>
        </row>
        <row r="295">
          <cell r="A295">
            <v>34939</v>
          </cell>
          <cell r="B295" t="str">
            <v>法国</v>
          </cell>
          <cell r="C295" t="str">
            <v>海洋食品</v>
          </cell>
          <cell r="D295">
            <v>2170</v>
          </cell>
        </row>
        <row r="296">
          <cell r="A296">
            <v>34939</v>
          </cell>
          <cell r="B296" t="str">
            <v>法国</v>
          </cell>
          <cell r="C296" t="str">
            <v>海洋食品</v>
          </cell>
          <cell r="D296">
            <v>1045</v>
          </cell>
        </row>
        <row r="297">
          <cell r="A297">
            <v>34939</v>
          </cell>
          <cell r="B297" t="str">
            <v>法国</v>
          </cell>
          <cell r="C297" t="str">
            <v>糖果</v>
          </cell>
          <cell r="D297">
            <v>360</v>
          </cell>
        </row>
        <row r="298">
          <cell r="A298">
            <v>34939</v>
          </cell>
          <cell r="B298" t="str">
            <v>法国</v>
          </cell>
          <cell r="C298" t="str">
            <v>乳制品</v>
          </cell>
          <cell r="D298">
            <v>1360</v>
          </cell>
        </row>
        <row r="299">
          <cell r="A299">
            <v>34939</v>
          </cell>
          <cell r="B299" t="str">
            <v>法国</v>
          </cell>
          <cell r="C299" t="str">
            <v>饮料</v>
          </cell>
          <cell r="D299">
            <v>1440</v>
          </cell>
        </row>
        <row r="300">
          <cell r="A300">
            <v>34940</v>
          </cell>
          <cell r="B300" t="str">
            <v>英国</v>
          </cell>
          <cell r="C300" t="str">
            <v>乳制品</v>
          </cell>
          <cell r="D300">
            <v>294</v>
          </cell>
        </row>
        <row r="301">
          <cell r="A301">
            <v>34940</v>
          </cell>
          <cell r="B301" t="str">
            <v>英国</v>
          </cell>
          <cell r="C301" t="str">
            <v>糖果</v>
          </cell>
          <cell r="D301">
            <v>80</v>
          </cell>
        </row>
        <row r="302">
          <cell r="A302">
            <v>34940</v>
          </cell>
          <cell r="B302" t="str">
            <v>英国</v>
          </cell>
          <cell r="C302" t="str">
            <v>饮料</v>
          </cell>
          <cell r="D302">
            <v>90</v>
          </cell>
        </row>
        <row r="303">
          <cell r="A303">
            <v>34942</v>
          </cell>
          <cell r="B303" t="str">
            <v>法国</v>
          </cell>
          <cell r="C303" t="str">
            <v>饮料</v>
          </cell>
          <cell r="D303">
            <v>3754.874997055158</v>
          </cell>
        </row>
        <row r="304">
          <cell r="A304">
            <v>34942</v>
          </cell>
          <cell r="B304" t="str">
            <v>法国</v>
          </cell>
          <cell r="C304" t="str">
            <v>面食/谷类</v>
          </cell>
          <cell r="D304">
            <v>532</v>
          </cell>
        </row>
        <row r="305">
          <cell r="A305">
            <v>34942</v>
          </cell>
          <cell r="B305" t="str">
            <v>法国</v>
          </cell>
          <cell r="C305" t="str">
            <v>饮料</v>
          </cell>
          <cell r="D305">
            <v>213.74999983236194</v>
          </cell>
        </row>
        <row r="306">
          <cell r="A306">
            <v>34942</v>
          </cell>
          <cell r="B306" t="str">
            <v>法国</v>
          </cell>
          <cell r="C306" t="str">
            <v>乳制品</v>
          </cell>
          <cell r="D306">
            <v>306.37499975971878</v>
          </cell>
        </row>
        <row r="307">
          <cell r="A307">
            <v>34942</v>
          </cell>
          <cell r="B307" t="str">
            <v>法国</v>
          </cell>
          <cell r="C307" t="str">
            <v>乳制品</v>
          </cell>
          <cell r="D307">
            <v>1402.4999901652336</v>
          </cell>
        </row>
        <row r="308">
          <cell r="A308">
            <v>34949</v>
          </cell>
          <cell r="B308" t="str">
            <v>英国</v>
          </cell>
          <cell r="C308" t="str">
            <v>农产品</v>
          </cell>
          <cell r="D308">
            <v>488.25</v>
          </cell>
        </row>
        <row r="309">
          <cell r="A309">
            <v>34949</v>
          </cell>
          <cell r="B309" t="str">
            <v>英国</v>
          </cell>
          <cell r="C309" t="str">
            <v>糖果</v>
          </cell>
          <cell r="D309">
            <v>124.19999979436398</v>
          </cell>
        </row>
        <row r="310">
          <cell r="A310">
            <v>34949</v>
          </cell>
          <cell r="B310" t="str">
            <v>英国</v>
          </cell>
          <cell r="C310" t="str">
            <v>糖果</v>
          </cell>
          <cell r="D310">
            <v>224.99999962747097</v>
          </cell>
        </row>
        <row r="311">
          <cell r="A311">
            <v>34949</v>
          </cell>
          <cell r="B311" t="str">
            <v>英国</v>
          </cell>
          <cell r="C311" t="str">
            <v>饮料</v>
          </cell>
          <cell r="D311">
            <v>13.5</v>
          </cell>
        </row>
        <row r="312">
          <cell r="A312">
            <v>34949</v>
          </cell>
          <cell r="B312" t="str">
            <v>英国</v>
          </cell>
          <cell r="C312" t="str">
            <v>饮料</v>
          </cell>
          <cell r="D312">
            <v>485.9999991953373</v>
          </cell>
        </row>
        <row r="313">
          <cell r="A313">
            <v>34949</v>
          </cell>
          <cell r="B313" t="str">
            <v>法国</v>
          </cell>
          <cell r="C313" t="str">
            <v>农产品</v>
          </cell>
          <cell r="D313">
            <v>456</v>
          </cell>
        </row>
        <row r="314">
          <cell r="A314">
            <v>34949</v>
          </cell>
          <cell r="B314" t="str">
            <v>法国</v>
          </cell>
          <cell r="C314" t="str">
            <v>肉/家禽</v>
          </cell>
          <cell r="D314">
            <v>742.74</v>
          </cell>
        </row>
        <row r="315">
          <cell r="A315">
            <v>34949</v>
          </cell>
          <cell r="B315" t="str">
            <v>法国</v>
          </cell>
          <cell r="C315" t="str">
            <v>香料</v>
          </cell>
          <cell r="D315">
            <v>194.5</v>
          </cell>
        </row>
        <row r="316">
          <cell r="A316">
            <v>34953</v>
          </cell>
          <cell r="B316" t="str">
            <v>法国</v>
          </cell>
          <cell r="C316" t="str">
            <v>糖果</v>
          </cell>
          <cell r="D316">
            <v>739.5</v>
          </cell>
        </row>
        <row r="317">
          <cell r="A317">
            <v>34953</v>
          </cell>
          <cell r="B317" t="str">
            <v>法国</v>
          </cell>
          <cell r="C317" t="str">
            <v>海洋食品</v>
          </cell>
          <cell r="D317">
            <v>446.24999687075615</v>
          </cell>
        </row>
        <row r="318">
          <cell r="A318">
            <v>34955</v>
          </cell>
          <cell r="B318" t="str">
            <v>英国</v>
          </cell>
          <cell r="C318" t="str">
            <v>肉/家禽</v>
          </cell>
          <cell r="D318">
            <v>273.59999978542328</v>
          </cell>
        </row>
        <row r="319">
          <cell r="A319">
            <v>34955</v>
          </cell>
          <cell r="B319" t="str">
            <v>英国</v>
          </cell>
          <cell r="C319" t="str">
            <v>饮料</v>
          </cell>
          <cell r="D319">
            <v>630</v>
          </cell>
        </row>
        <row r="320">
          <cell r="A320">
            <v>34956</v>
          </cell>
          <cell r="B320" t="str">
            <v>英国</v>
          </cell>
          <cell r="C320" t="str">
            <v>饮料</v>
          </cell>
          <cell r="D320">
            <v>541.49999957531691</v>
          </cell>
        </row>
        <row r="321">
          <cell r="A321">
            <v>34956</v>
          </cell>
          <cell r="B321" t="str">
            <v>英国</v>
          </cell>
          <cell r="C321" t="str">
            <v>乳制品</v>
          </cell>
          <cell r="D321">
            <v>47.499999962747097</v>
          </cell>
        </row>
        <row r="322">
          <cell r="A322">
            <v>34963</v>
          </cell>
          <cell r="B322" t="str">
            <v>英国</v>
          </cell>
          <cell r="C322" t="str">
            <v>乳制品</v>
          </cell>
          <cell r="D322">
            <v>540</v>
          </cell>
        </row>
        <row r="323">
          <cell r="A323">
            <v>34963</v>
          </cell>
          <cell r="B323" t="str">
            <v>英国</v>
          </cell>
          <cell r="C323" t="str">
            <v>饮料</v>
          </cell>
          <cell r="D323">
            <v>168.75</v>
          </cell>
        </row>
        <row r="324">
          <cell r="A324">
            <v>34974</v>
          </cell>
          <cell r="B324" t="str">
            <v>英国</v>
          </cell>
          <cell r="C324" t="str">
            <v>糖果</v>
          </cell>
          <cell r="D324">
            <v>82.8</v>
          </cell>
        </row>
        <row r="325">
          <cell r="A325">
            <v>34974</v>
          </cell>
          <cell r="B325" t="str">
            <v>英国</v>
          </cell>
          <cell r="C325" t="str">
            <v>面食/谷类</v>
          </cell>
          <cell r="D325">
            <v>315</v>
          </cell>
        </row>
        <row r="326">
          <cell r="A326">
            <v>34975</v>
          </cell>
          <cell r="B326" t="str">
            <v>英国</v>
          </cell>
          <cell r="C326" t="str">
            <v>糖果</v>
          </cell>
          <cell r="D326">
            <v>471.14999921992421</v>
          </cell>
        </row>
        <row r="327">
          <cell r="A327">
            <v>34975</v>
          </cell>
          <cell r="B327" t="str">
            <v>英国</v>
          </cell>
          <cell r="C327" t="str">
            <v>乳制品</v>
          </cell>
          <cell r="D327">
            <v>611.99999898672104</v>
          </cell>
        </row>
        <row r="328">
          <cell r="A328">
            <v>34977</v>
          </cell>
          <cell r="B328" t="str">
            <v>法国</v>
          </cell>
          <cell r="C328" t="str">
            <v>农产品</v>
          </cell>
          <cell r="D328">
            <v>62.774999896064401</v>
          </cell>
        </row>
        <row r="329">
          <cell r="A329">
            <v>34977</v>
          </cell>
          <cell r="B329" t="str">
            <v>法国</v>
          </cell>
          <cell r="C329" t="str">
            <v>香料</v>
          </cell>
          <cell r="D329">
            <v>490.13999918848276</v>
          </cell>
        </row>
        <row r="330">
          <cell r="A330">
            <v>34977</v>
          </cell>
          <cell r="B330" t="str">
            <v>法国</v>
          </cell>
          <cell r="C330" t="str">
            <v>糖果</v>
          </cell>
          <cell r="D330">
            <v>51.299999915063381</v>
          </cell>
        </row>
        <row r="331">
          <cell r="A331">
            <v>34977</v>
          </cell>
          <cell r="B331" t="str">
            <v>法国</v>
          </cell>
          <cell r="C331" t="str">
            <v>香料</v>
          </cell>
          <cell r="D331">
            <v>775</v>
          </cell>
        </row>
        <row r="332">
          <cell r="A332">
            <v>34977</v>
          </cell>
          <cell r="B332" t="str">
            <v>法国</v>
          </cell>
          <cell r="C332" t="str">
            <v>海洋食品</v>
          </cell>
          <cell r="D332">
            <v>231.6</v>
          </cell>
        </row>
        <row r="333">
          <cell r="A333">
            <v>34977</v>
          </cell>
          <cell r="B333" t="str">
            <v>法国</v>
          </cell>
          <cell r="C333" t="str">
            <v>海洋食品</v>
          </cell>
          <cell r="D333">
            <v>540</v>
          </cell>
        </row>
        <row r="334">
          <cell r="A334">
            <v>34977</v>
          </cell>
          <cell r="B334" t="str">
            <v>法国</v>
          </cell>
          <cell r="C334" t="str">
            <v>糖果</v>
          </cell>
          <cell r="D334">
            <v>95</v>
          </cell>
        </row>
        <row r="335">
          <cell r="A335">
            <v>34977</v>
          </cell>
          <cell r="B335" t="str">
            <v>法国</v>
          </cell>
          <cell r="C335" t="str">
            <v>面食/谷类</v>
          </cell>
          <cell r="D335">
            <v>1710</v>
          </cell>
        </row>
        <row r="336">
          <cell r="A336">
            <v>34977</v>
          </cell>
          <cell r="B336" t="str">
            <v>法国</v>
          </cell>
          <cell r="C336" t="str">
            <v>乳制品</v>
          </cell>
          <cell r="D336">
            <v>1020</v>
          </cell>
        </row>
        <row r="337">
          <cell r="A337">
            <v>34978</v>
          </cell>
          <cell r="B337" t="str">
            <v>英国</v>
          </cell>
          <cell r="C337" t="str">
            <v>糖果</v>
          </cell>
          <cell r="D337">
            <v>600</v>
          </cell>
        </row>
        <row r="338">
          <cell r="A338">
            <v>34978</v>
          </cell>
          <cell r="B338" t="str">
            <v>英国</v>
          </cell>
          <cell r="C338" t="str">
            <v>海洋食品</v>
          </cell>
          <cell r="D338">
            <v>1223.5999990403652</v>
          </cell>
        </row>
        <row r="339">
          <cell r="A339">
            <v>34978</v>
          </cell>
          <cell r="B339" t="str">
            <v>英国</v>
          </cell>
          <cell r="C339" t="str">
            <v>乳制品</v>
          </cell>
          <cell r="D339">
            <v>1776.4999986067414</v>
          </cell>
        </row>
        <row r="340">
          <cell r="A340">
            <v>34978</v>
          </cell>
          <cell r="B340" t="str">
            <v>英国</v>
          </cell>
          <cell r="C340" t="str">
            <v>香料</v>
          </cell>
          <cell r="D340">
            <v>864.49999932199717</v>
          </cell>
        </row>
        <row r="341">
          <cell r="A341">
            <v>34981</v>
          </cell>
          <cell r="B341" t="str">
            <v>法国</v>
          </cell>
          <cell r="C341" t="str">
            <v>糖果</v>
          </cell>
          <cell r="D341">
            <v>1701</v>
          </cell>
        </row>
        <row r="342">
          <cell r="A342">
            <v>34982</v>
          </cell>
          <cell r="B342" t="str">
            <v>法国</v>
          </cell>
          <cell r="C342" t="str">
            <v>糖果</v>
          </cell>
          <cell r="D342">
            <v>125</v>
          </cell>
        </row>
        <row r="343">
          <cell r="A343">
            <v>34984</v>
          </cell>
          <cell r="B343" t="str">
            <v>法国</v>
          </cell>
          <cell r="C343" t="str">
            <v>农产品</v>
          </cell>
          <cell r="D343">
            <v>1060</v>
          </cell>
        </row>
        <row r="344">
          <cell r="A344">
            <v>34984</v>
          </cell>
          <cell r="B344" t="str">
            <v>法国</v>
          </cell>
          <cell r="C344" t="str">
            <v>乳制品</v>
          </cell>
          <cell r="D344">
            <v>55</v>
          </cell>
        </row>
        <row r="345">
          <cell r="A345">
            <v>34984</v>
          </cell>
          <cell r="B345" t="str">
            <v>法国</v>
          </cell>
          <cell r="C345" t="str">
            <v>饮料</v>
          </cell>
          <cell r="D345">
            <v>180</v>
          </cell>
        </row>
        <row r="346">
          <cell r="A346">
            <v>34988</v>
          </cell>
          <cell r="B346" t="str">
            <v>英国</v>
          </cell>
          <cell r="C346" t="str">
            <v>乳制品</v>
          </cell>
          <cell r="D346">
            <v>89.999999850988388</v>
          </cell>
        </row>
        <row r="347">
          <cell r="A347">
            <v>34988</v>
          </cell>
          <cell r="B347" t="str">
            <v>英国</v>
          </cell>
          <cell r="C347" t="str">
            <v>肉/家禽</v>
          </cell>
          <cell r="D347">
            <v>86.399999856948853</v>
          </cell>
        </row>
        <row r="348">
          <cell r="A348">
            <v>34988</v>
          </cell>
          <cell r="B348" t="str">
            <v>英国</v>
          </cell>
          <cell r="C348" t="str">
            <v>面食/谷类</v>
          </cell>
          <cell r="D348">
            <v>448.87499925680459</v>
          </cell>
        </row>
        <row r="349">
          <cell r="A349">
            <v>34989</v>
          </cell>
          <cell r="B349" t="str">
            <v>英国</v>
          </cell>
          <cell r="C349" t="str">
            <v>面食/谷类</v>
          </cell>
          <cell r="D349">
            <v>288</v>
          </cell>
        </row>
        <row r="350">
          <cell r="A350">
            <v>34989</v>
          </cell>
          <cell r="B350" t="str">
            <v>英国</v>
          </cell>
          <cell r="C350" t="str">
            <v>海洋食品</v>
          </cell>
          <cell r="D350">
            <v>720</v>
          </cell>
        </row>
        <row r="351">
          <cell r="A351">
            <v>34989</v>
          </cell>
          <cell r="B351" t="str">
            <v>英国</v>
          </cell>
          <cell r="C351" t="str">
            <v>饮料</v>
          </cell>
          <cell r="D351">
            <v>350</v>
          </cell>
        </row>
        <row r="352">
          <cell r="A352">
            <v>34989</v>
          </cell>
          <cell r="B352" t="str">
            <v>英国</v>
          </cell>
          <cell r="C352" t="str">
            <v>海洋食品</v>
          </cell>
          <cell r="D352">
            <v>750</v>
          </cell>
        </row>
        <row r="353">
          <cell r="A353">
            <v>34989</v>
          </cell>
          <cell r="B353" t="str">
            <v>英国</v>
          </cell>
          <cell r="C353" t="str">
            <v>饮料</v>
          </cell>
          <cell r="D353">
            <v>193.75</v>
          </cell>
        </row>
        <row r="354">
          <cell r="A354">
            <v>34992</v>
          </cell>
          <cell r="B354" t="str">
            <v>英国</v>
          </cell>
          <cell r="C354" t="str">
            <v>农产品</v>
          </cell>
          <cell r="D354">
            <v>697.5</v>
          </cell>
        </row>
        <row r="355">
          <cell r="A355">
            <v>34992</v>
          </cell>
          <cell r="B355" t="str">
            <v>英国</v>
          </cell>
          <cell r="C355" t="str">
            <v>肉/家禽</v>
          </cell>
          <cell r="D355">
            <v>328</v>
          </cell>
        </row>
        <row r="356">
          <cell r="A356">
            <v>34992</v>
          </cell>
          <cell r="B356" t="str">
            <v>英国</v>
          </cell>
          <cell r="C356" t="str">
            <v>海洋食品</v>
          </cell>
          <cell r="D356">
            <v>397.5</v>
          </cell>
        </row>
        <row r="357">
          <cell r="A357">
            <v>34996</v>
          </cell>
          <cell r="B357" t="str">
            <v>法国</v>
          </cell>
          <cell r="C357" t="str">
            <v>乳制品</v>
          </cell>
          <cell r="D357">
            <v>3800</v>
          </cell>
        </row>
        <row r="358">
          <cell r="A358">
            <v>34996</v>
          </cell>
          <cell r="B358" t="str">
            <v>法国</v>
          </cell>
          <cell r="C358" t="str">
            <v>乳制品</v>
          </cell>
          <cell r="D358">
            <v>75</v>
          </cell>
        </row>
        <row r="359">
          <cell r="A359">
            <v>34996</v>
          </cell>
          <cell r="B359" t="str">
            <v>法国</v>
          </cell>
          <cell r="C359" t="str">
            <v>海洋食品</v>
          </cell>
          <cell r="D359">
            <v>1158</v>
          </cell>
        </row>
        <row r="360">
          <cell r="A360">
            <v>34996</v>
          </cell>
          <cell r="B360" t="str">
            <v>法国</v>
          </cell>
          <cell r="C360" t="str">
            <v>肉/家禽</v>
          </cell>
          <cell r="D360">
            <v>223.5</v>
          </cell>
        </row>
        <row r="361">
          <cell r="A361">
            <v>34997</v>
          </cell>
          <cell r="B361" t="str">
            <v>法国</v>
          </cell>
          <cell r="C361" t="str">
            <v>糖果</v>
          </cell>
          <cell r="D361">
            <v>654.375</v>
          </cell>
        </row>
        <row r="362">
          <cell r="A362">
            <v>34997</v>
          </cell>
          <cell r="B362" t="str">
            <v>法国</v>
          </cell>
          <cell r="C362" t="str">
            <v>乳制品</v>
          </cell>
          <cell r="D362">
            <v>187.5</v>
          </cell>
        </row>
        <row r="363">
          <cell r="A363">
            <v>34997</v>
          </cell>
          <cell r="B363" t="str">
            <v>法国</v>
          </cell>
          <cell r="C363" t="str">
            <v>面食/谷类</v>
          </cell>
          <cell r="D363">
            <v>420</v>
          </cell>
        </row>
        <row r="364">
          <cell r="A364">
            <v>34998</v>
          </cell>
          <cell r="B364" t="str">
            <v>法国</v>
          </cell>
          <cell r="C364" t="str">
            <v>糖果</v>
          </cell>
          <cell r="D364">
            <v>248.39999958872795</v>
          </cell>
        </row>
        <row r="365">
          <cell r="A365">
            <v>34998</v>
          </cell>
          <cell r="B365" t="str">
            <v>法国</v>
          </cell>
          <cell r="C365" t="str">
            <v>糖果</v>
          </cell>
          <cell r="D365">
            <v>107.99999982118607</v>
          </cell>
        </row>
        <row r="366">
          <cell r="A366">
            <v>34998</v>
          </cell>
          <cell r="B366" t="str">
            <v>法国</v>
          </cell>
          <cell r="C366" t="str">
            <v>面食/谷类</v>
          </cell>
          <cell r="D366">
            <v>931</v>
          </cell>
        </row>
        <row r="367">
          <cell r="A367">
            <v>34999</v>
          </cell>
          <cell r="B367" t="str">
            <v>英国</v>
          </cell>
          <cell r="C367" t="str">
            <v>海洋食品</v>
          </cell>
          <cell r="D367">
            <v>368</v>
          </cell>
        </row>
        <row r="368">
          <cell r="A368">
            <v>34999</v>
          </cell>
          <cell r="B368" t="str">
            <v>英国</v>
          </cell>
          <cell r="C368" t="str">
            <v>糖果</v>
          </cell>
          <cell r="D368">
            <v>380</v>
          </cell>
        </row>
        <row r="369">
          <cell r="A369">
            <v>34999</v>
          </cell>
          <cell r="B369" t="str">
            <v>英国</v>
          </cell>
          <cell r="C369" t="str">
            <v>乳制品</v>
          </cell>
          <cell r="D369">
            <v>1020</v>
          </cell>
        </row>
        <row r="370">
          <cell r="A370">
            <v>35006</v>
          </cell>
          <cell r="B370" t="str">
            <v>英国</v>
          </cell>
          <cell r="C370" t="str">
            <v>饮料</v>
          </cell>
          <cell r="D370">
            <v>540</v>
          </cell>
        </row>
        <row r="371">
          <cell r="A371">
            <v>35006</v>
          </cell>
          <cell r="B371" t="str">
            <v>英国</v>
          </cell>
          <cell r="C371" t="str">
            <v>肉/家禽</v>
          </cell>
          <cell r="D371">
            <v>4951.6000000000004</v>
          </cell>
        </row>
        <row r="372">
          <cell r="A372">
            <v>35006</v>
          </cell>
          <cell r="B372" t="str">
            <v>英国</v>
          </cell>
          <cell r="C372" t="str">
            <v>饮料</v>
          </cell>
          <cell r="D372">
            <v>1840</v>
          </cell>
        </row>
        <row r="373">
          <cell r="A373">
            <v>35006</v>
          </cell>
          <cell r="B373" t="str">
            <v>英国</v>
          </cell>
          <cell r="C373" t="str">
            <v>香料</v>
          </cell>
          <cell r="D373">
            <v>466.8</v>
          </cell>
        </row>
        <row r="374">
          <cell r="A374">
            <v>35006</v>
          </cell>
          <cell r="B374" t="str">
            <v>英国</v>
          </cell>
          <cell r="C374" t="str">
            <v>糖果</v>
          </cell>
          <cell r="D374">
            <v>2366.4</v>
          </cell>
        </row>
        <row r="375">
          <cell r="A375">
            <v>35009</v>
          </cell>
          <cell r="B375" t="str">
            <v>法国</v>
          </cell>
          <cell r="C375" t="str">
            <v>肉/家禽</v>
          </cell>
          <cell r="D375">
            <v>582</v>
          </cell>
        </row>
        <row r="376">
          <cell r="A376">
            <v>35009</v>
          </cell>
          <cell r="B376" t="str">
            <v>法国</v>
          </cell>
          <cell r="C376" t="str">
            <v>肉/家禽</v>
          </cell>
          <cell r="D376">
            <v>379.94999733567238</v>
          </cell>
        </row>
        <row r="377">
          <cell r="A377">
            <v>35009</v>
          </cell>
          <cell r="B377" t="str">
            <v>法国</v>
          </cell>
          <cell r="C377" t="str">
            <v>乳制品</v>
          </cell>
          <cell r="D377">
            <v>917.99999356269836</v>
          </cell>
        </row>
        <row r="378">
          <cell r="A378">
            <v>35009</v>
          </cell>
          <cell r="B378" t="str">
            <v>法国</v>
          </cell>
          <cell r="C378" t="str">
            <v>海洋食品</v>
          </cell>
          <cell r="D378">
            <v>191.24999865889549</v>
          </cell>
        </row>
        <row r="379">
          <cell r="A379">
            <v>35009</v>
          </cell>
          <cell r="B379" t="str">
            <v>英国</v>
          </cell>
          <cell r="C379" t="str">
            <v>农产品</v>
          </cell>
          <cell r="D379">
            <v>2700</v>
          </cell>
        </row>
        <row r="380">
          <cell r="A380">
            <v>35009</v>
          </cell>
          <cell r="B380" t="str">
            <v>英国</v>
          </cell>
          <cell r="C380" t="str">
            <v>乳制品</v>
          </cell>
          <cell r="D380">
            <v>1375</v>
          </cell>
        </row>
        <row r="381">
          <cell r="A381">
            <v>35009</v>
          </cell>
          <cell r="B381" t="str">
            <v>英国</v>
          </cell>
          <cell r="C381" t="str">
            <v>饮料</v>
          </cell>
          <cell r="D381">
            <v>750</v>
          </cell>
        </row>
        <row r="382">
          <cell r="A382">
            <v>35011</v>
          </cell>
          <cell r="B382" t="str">
            <v>法国</v>
          </cell>
          <cell r="C382" t="str">
            <v>肉/家禽</v>
          </cell>
          <cell r="D382">
            <v>780</v>
          </cell>
        </row>
        <row r="383">
          <cell r="A383">
            <v>35011</v>
          </cell>
          <cell r="B383" t="str">
            <v>法国</v>
          </cell>
          <cell r="C383" t="str">
            <v>海洋食品</v>
          </cell>
          <cell r="D383">
            <v>216</v>
          </cell>
        </row>
        <row r="384">
          <cell r="A384">
            <v>35012</v>
          </cell>
          <cell r="B384" t="str">
            <v>英国</v>
          </cell>
          <cell r="C384" t="str">
            <v>糖果</v>
          </cell>
          <cell r="D384">
            <v>114</v>
          </cell>
        </row>
        <row r="385">
          <cell r="A385">
            <v>35013</v>
          </cell>
          <cell r="B385" t="str">
            <v>法国</v>
          </cell>
          <cell r="C385" t="str">
            <v>饮料</v>
          </cell>
          <cell r="D385">
            <v>71.999999731779099</v>
          </cell>
        </row>
        <row r="386">
          <cell r="A386">
            <v>35013</v>
          </cell>
          <cell r="B386" t="str">
            <v>法国</v>
          </cell>
          <cell r="C386" t="str">
            <v>饮料</v>
          </cell>
          <cell r="D386">
            <v>134.39999949932098</v>
          </cell>
        </row>
        <row r="387">
          <cell r="A387">
            <v>35013</v>
          </cell>
          <cell r="B387" t="str">
            <v>法国</v>
          </cell>
          <cell r="C387" t="str">
            <v>糖果</v>
          </cell>
          <cell r="D387">
            <v>399.99999850988388</v>
          </cell>
        </row>
        <row r="388">
          <cell r="A388">
            <v>35013</v>
          </cell>
          <cell r="B388" t="str">
            <v>法国</v>
          </cell>
          <cell r="C388" t="str">
            <v>乳制品</v>
          </cell>
          <cell r="D388">
            <v>1031.9999961555004</v>
          </cell>
        </row>
        <row r="389">
          <cell r="A389">
            <v>35019</v>
          </cell>
          <cell r="B389" t="str">
            <v>法国</v>
          </cell>
          <cell r="C389" t="str">
            <v>糖果</v>
          </cell>
          <cell r="D389">
            <v>349</v>
          </cell>
        </row>
        <row r="390">
          <cell r="A390">
            <v>35019</v>
          </cell>
          <cell r="B390" t="str">
            <v>法国</v>
          </cell>
          <cell r="C390" t="str">
            <v>饮料</v>
          </cell>
          <cell r="D390">
            <v>1104</v>
          </cell>
        </row>
        <row r="391">
          <cell r="A391">
            <v>35019</v>
          </cell>
          <cell r="B391" t="str">
            <v>法国</v>
          </cell>
          <cell r="C391" t="str">
            <v>乳制品</v>
          </cell>
          <cell r="D391">
            <v>440</v>
          </cell>
        </row>
        <row r="392">
          <cell r="A392">
            <v>35020</v>
          </cell>
          <cell r="B392" t="str">
            <v>法国</v>
          </cell>
          <cell r="C392" t="str">
            <v>香料</v>
          </cell>
          <cell r="D392">
            <v>85.4</v>
          </cell>
        </row>
        <row r="393">
          <cell r="A393">
            <v>35020</v>
          </cell>
          <cell r="B393" t="str">
            <v>法国</v>
          </cell>
          <cell r="C393" t="str">
            <v>海洋食品</v>
          </cell>
          <cell r="D393">
            <v>95</v>
          </cell>
        </row>
        <row r="394">
          <cell r="A394">
            <v>35024</v>
          </cell>
          <cell r="B394" t="str">
            <v>法国</v>
          </cell>
          <cell r="C394" t="str">
            <v>糖果</v>
          </cell>
          <cell r="D394">
            <v>110.4</v>
          </cell>
        </row>
        <row r="395">
          <cell r="A395">
            <v>35024</v>
          </cell>
          <cell r="B395" t="str">
            <v>法国</v>
          </cell>
          <cell r="C395" t="str">
            <v>海洋食品</v>
          </cell>
          <cell r="D395">
            <v>405.3</v>
          </cell>
        </row>
        <row r="396">
          <cell r="A396">
            <v>35024</v>
          </cell>
          <cell r="B396" t="str">
            <v>法国</v>
          </cell>
          <cell r="C396" t="str">
            <v>肉/家禽</v>
          </cell>
          <cell r="D396">
            <v>3936</v>
          </cell>
        </row>
        <row r="397">
          <cell r="A397">
            <v>35025</v>
          </cell>
          <cell r="B397" t="str">
            <v>法国</v>
          </cell>
          <cell r="C397" t="str">
            <v>海洋食品</v>
          </cell>
          <cell r="D397">
            <v>558</v>
          </cell>
        </row>
        <row r="398">
          <cell r="A398">
            <v>35025</v>
          </cell>
          <cell r="B398" t="str">
            <v>法国</v>
          </cell>
          <cell r="C398" t="str">
            <v>糖果</v>
          </cell>
          <cell r="D398">
            <v>936.9</v>
          </cell>
        </row>
        <row r="399">
          <cell r="A399">
            <v>35025</v>
          </cell>
          <cell r="B399" t="str">
            <v>法国</v>
          </cell>
          <cell r="C399" t="str">
            <v>海洋食品</v>
          </cell>
          <cell r="D399">
            <v>1045</v>
          </cell>
        </row>
        <row r="400">
          <cell r="A400">
            <v>35025</v>
          </cell>
          <cell r="B400" t="str">
            <v>法国</v>
          </cell>
          <cell r="C400" t="str">
            <v>海洋食品</v>
          </cell>
          <cell r="D400">
            <v>288</v>
          </cell>
        </row>
        <row r="401">
          <cell r="A401">
            <v>35025</v>
          </cell>
          <cell r="B401" t="str">
            <v>法国</v>
          </cell>
          <cell r="C401" t="str">
            <v>饮料</v>
          </cell>
          <cell r="D401">
            <v>427.5</v>
          </cell>
        </row>
        <row r="402">
          <cell r="A402">
            <v>35025</v>
          </cell>
          <cell r="B402" t="str">
            <v>法国</v>
          </cell>
          <cell r="C402" t="str">
            <v>肉/家禽</v>
          </cell>
          <cell r="D402">
            <v>789.75</v>
          </cell>
        </row>
        <row r="403">
          <cell r="A403">
            <v>35025</v>
          </cell>
          <cell r="B403" t="str">
            <v>法国</v>
          </cell>
          <cell r="C403" t="str">
            <v>糖果</v>
          </cell>
          <cell r="D403">
            <v>356.25</v>
          </cell>
        </row>
        <row r="404">
          <cell r="A404">
            <v>35025</v>
          </cell>
          <cell r="B404" t="str">
            <v>法国</v>
          </cell>
          <cell r="C404" t="str">
            <v>面食/谷类</v>
          </cell>
          <cell r="D404">
            <v>513</v>
          </cell>
        </row>
        <row r="405">
          <cell r="A405">
            <v>35025</v>
          </cell>
          <cell r="B405" t="str">
            <v>法国</v>
          </cell>
          <cell r="C405" t="str">
            <v>海洋食品</v>
          </cell>
          <cell r="D405">
            <v>119.25</v>
          </cell>
        </row>
        <row r="406">
          <cell r="A406">
            <v>35027</v>
          </cell>
          <cell r="B406" t="str">
            <v>英国</v>
          </cell>
          <cell r="C406" t="str">
            <v>糖果</v>
          </cell>
          <cell r="D406">
            <v>303.99999976158142</v>
          </cell>
        </row>
        <row r="407">
          <cell r="A407">
            <v>35027</v>
          </cell>
          <cell r="B407" t="str">
            <v>英国</v>
          </cell>
          <cell r="C407" t="str">
            <v>肉/家禽</v>
          </cell>
          <cell r="D407">
            <v>111.75</v>
          </cell>
        </row>
        <row r="408">
          <cell r="A408">
            <v>35027</v>
          </cell>
          <cell r="B408" t="str">
            <v>英国</v>
          </cell>
          <cell r="C408" t="str">
            <v>乳制品</v>
          </cell>
          <cell r="D408">
            <v>854.99999932944775</v>
          </cell>
        </row>
        <row r="409">
          <cell r="A409">
            <v>35030</v>
          </cell>
          <cell r="B409" t="str">
            <v>英国</v>
          </cell>
          <cell r="C409" t="str">
            <v>乳制品</v>
          </cell>
          <cell r="D409">
            <v>1368</v>
          </cell>
        </row>
        <row r="410">
          <cell r="A410">
            <v>35030</v>
          </cell>
          <cell r="B410" t="str">
            <v>英国</v>
          </cell>
          <cell r="C410" t="str">
            <v>糖果</v>
          </cell>
          <cell r="D410">
            <v>349</v>
          </cell>
        </row>
        <row r="411">
          <cell r="A411">
            <v>35030</v>
          </cell>
          <cell r="B411" t="str">
            <v>英国</v>
          </cell>
          <cell r="C411" t="str">
            <v>海洋食品</v>
          </cell>
          <cell r="D411">
            <v>760</v>
          </cell>
        </row>
        <row r="412">
          <cell r="A412">
            <v>35030</v>
          </cell>
          <cell r="B412" t="str">
            <v>英国</v>
          </cell>
          <cell r="C412" t="str">
            <v>糖果</v>
          </cell>
          <cell r="D412">
            <v>986</v>
          </cell>
        </row>
        <row r="413">
          <cell r="A413">
            <v>35030</v>
          </cell>
          <cell r="B413" t="str">
            <v>法国</v>
          </cell>
          <cell r="C413" t="str">
            <v>海洋食品</v>
          </cell>
          <cell r="D413">
            <v>562.5</v>
          </cell>
        </row>
        <row r="414">
          <cell r="A414">
            <v>35030</v>
          </cell>
          <cell r="B414" t="str">
            <v>法国</v>
          </cell>
          <cell r="C414" t="str">
            <v>海洋食品</v>
          </cell>
          <cell r="D414">
            <v>58.252499999999998</v>
          </cell>
        </row>
        <row r="415">
          <cell r="A415">
            <v>35030</v>
          </cell>
          <cell r="B415" t="str">
            <v>法国</v>
          </cell>
          <cell r="C415" t="str">
            <v>肉/家禽</v>
          </cell>
          <cell r="D415">
            <v>223.5</v>
          </cell>
        </row>
        <row r="416">
          <cell r="A416">
            <v>35032</v>
          </cell>
          <cell r="B416" t="str">
            <v>英国</v>
          </cell>
          <cell r="C416" t="str">
            <v>香料</v>
          </cell>
          <cell r="D416">
            <v>923.87499927543104</v>
          </cell>
        </row>
        <row r="417">
          <cell r="A417">
            <v>35032</v>
          </cell>
          <cell r="B417" t="str">
            <v>法国</v>
          </cell>
          <cell r="C417" t="str">
            <v>饮料</v>
          </cell>
          <cell r="D417">
            <v>57</v>
          </cell>
        </row>
        <row r="418">
          <cell r="A418">
            <v>35032</v>
          </cell>
          <cell r="B418" t="str">
            <v>法国</v>
          </cell>
          <cell r="C418" t="str">
            <v>乳制品</v>
          </cell>
          <cell r="D418">
            <v>625</v>
          </cell>
        </row>
        <row r="419">
          <cell r="A419">
            <v>35032</v>
          </cell>
          <cell r="B419" t="str">
            <v>法国</v>
          </cell>
          <cell r="C419" t="str">
            <v>糖果</v>
          </cell>
          <cell r="D419">
            <v>562.5</v>
          </cell>
        </row>
        <row r="420">
          <cell r="A420">
            <v>35032</v>
          </cell>
          <cell r="B420" t="str">
            <v>法国</v>
          </cell>
          <cell r="C420" t="str">
            <v>饮料</v>
          </cell>
          <cell r="D420">
            <v>325.5</v>
          </cell>
        </row>
        <row r="421">
          <cell r="A421">
            <v>35033</v>
          </cell>
          <cell r="B421" t="str">
            <v>法国</v>
          </cell>
          <cell r="C421" t="str">
            <v>糖果</v>
          </cell>
          <cell r="D421">
            <v>468.45</v>
          </cell>
        </row>
        <row r="422">
          <cell r="A422">
            <v>35044</v>
          </cell>
          <cell r="B422" t="str">
            <v>法国</v>
          </cell>
          <cell r="C422" t="str">
            <v>香料</v>
          </cell>
          <cell r="D422">
            <v>512.99999915063381</v>
          </cell>
        </row>
        <row r="423">
          <cell r="A423">
            <v>35044</v>
          </cell>
          <cell r="B423" t="str">
            <v>法国</v>
          </cell>
          <cell r="C423" t="str">
            <v>香料</v>
          </cell>
          <cell r="D423">
            <v>23.399999961256981</v>
          </cell>
        </row>
        <row r="424">
          <cell r="A424">
            <v>35047</v>
          </cell>
          <cell r="B424" t="str">
            <v>法国</v>
          </cell>
          <cell r="C424" t="str">
            <v>农产品</v>
          </cell>
          <cell r="D424">
            <v>182.39999932050705</v>
          </cell>
        </row>
        <row r="425">
          <cell r="A425">
            <v>35047</v>
          </cell>
          <cell r="B425" t="str">
            <v>法国</v>
          </cell>
          <cell r="C425" t="str">
            <v>饮料</v>
          </cell>
          <cell r="D425">
            <v>503.99999812245369</v>
          </cell>
        </row>
        <row r="426">
          <cell r="A426">
            <v>35047</v>
          </cell>
          <cell r="B426" t="str">
            <v>法国</v>
          </cell>
          <cell r="C426" t="str">
            <v>海洋食品</v>
          </cell>
          <cell r="D426">
            <v>303.99999886751175</v>
          </cell>
        </row>
        <row r="427">
          <cell r="A427">
            <v>35047</v>
          </cell>
          <cell r="B427" t="str">
            <v>法国</v>
          </cell>
          <cell r="C427" t="str">
            <v>面食/谷类</v>
          </cell>
          <cell r="D427">
            <v>425.59999841451645</v>
          </cell>
        </row>
        <row r="428">
          <cell r="A428">
            <v>35052</v>
          </cell>
          <cell r="B428" t="str">
            <v>英国</v>
          </cell>
          <cell r="C428" t="str">
            <v>海洋食品</v>
          </cell>
          <cell r="D428">
            <v>1500</v>
          </cell>
        </row>
        <row r="429">
          <cell r="A429">
            <v>35052</v>
          </cell>
          <cell r="B429" t="str">
            <v>英国</v>
          </cell>
          <cell r="C429" t="str">
            <v>香料</v>
          </cell>
          <cell r="D429">
            <v>311.2</v>
          </cell>
        </row>
        <row r="430">
          <cell r="A430">
            <v>35052</v>
          </cell>
          <cell r="B430" t="str">
            <v>英国</v>
          </cell>
          <cell r="C430" t="str">
            <v>乳制品</v>
          </cell>
          <cell r="D430">
            <v>2475</v>
          </cell>
        </row>
        <row r="431">
          <cell r="A431">
            <v>35052</v>
          </cell>
          <cell r="B431" t="str">
            <v>英国</v>
          </cell>
          <cell r="C431" t="str">
            <v>乳制品</v>
          </cell>
          <cell r="D431">
            <v>243.6</v>
          </cell>
        </row>
        <row r="432">
          <cell r="A432">
            <v>35054</v>
          </cell>
          <cell r="B432" t="str">
            <v>法国</v>
          </cell>
          <cell r="C432" t="str">
            <v>面食/谷类</v>
          </cell>
          <cell r="D432">
            <v>396</v>
          </cell>
        </row>
        <row r="433">
          <cell r="A433">
            <v>35054</v>
          </cell>
          <cell r="B433" t="str">
            <v>法国</v>
          </cell>
          <cell r="C433" t="str">
            <v>海洋食品</v>
          </cell>
          <cell r="D433">
            <v>736</v>
          </cell>
        </row>
        <row r="434">
          <cell r="A434">
            <v>35054</v>
          </cell>
          <cell r="B434" t="str">
            <v>法国</v>
          </cell>
          <cell r="C434" t="str">
            <v>面食/谷类</v>
          </cell>
          <cell r="D434">
            <v>1064</v>
          </cell>
        </row>
        <row r="435">
          <cell r="A435">
            <v>35061</v>
          </cell>
          <cell r="B435" t="str">
            <v>法国</v>
          </cell>
          <cell r="C435" t="str">
            <v>海洋食品</v>
          </cell>
          <cell r="D435">
            <v>1049.9999960884452</v>
          </cell>
        </row>
        <row r="436">
          <cell r="A436">
            <v>35061</v>
          </cell>
          <cell r="B436" t="str">
            <v>法国</v>
          </cell>
          <cell r="C436" t="str">
            <v>海洋食品</v>
          </cell>
          <cell r="D436">
            <v>303.99999886751175</v>
          </cell>
        </row>
        <row r="437">
          <cell r="A437">
            <v>35061</v>
          </cell>
          <cell r="B437" t="str">
            <v>法国</v>
          </cell>
          <cell r="C437" t="str">
            <v>糖果</v>
          </cell>
          <cell r="D437">
            <v>59.999999776482582</v>
          </cell>
        </row>
        <row r="438">
          <cell r="A438">
            <v>35061</v>
          </cell>
          <cell r="B438" t="str">
            <v>法国</v>
          </cell>
          <cell r="C438" t="str">
            <v>乳制品</v>
          </cell>
          <cell r="D438">
            <v>575.99999785423279</v>
          </cell>
        </row>
        <row r="439">
          <cell r="A439">
            <v>35061</v>
          </cell>
          <cell r="B439" t="str">
            <v>法国</v>
          </cell>
          <cell r="C439" t="str">
            <v>饮料</v>
          </cell>
          <cell r="D439">
            <v>420</v>
          </cell>
        </row>
        <row r="440">
          <cell r="A440">
            <v>35061</v>
          </cell>
          <cell r="B440" t="str">
            <v>法国</v>
          </cell>
          <cell r="C440" t="str">
            <v>乳制品</v>
          </cell>
          <cell r="D440">
            <v>385</v>
          </cell>
        </row>
        <row r="441">
          <cell r="A441">
            <v>35061</v>
          </cell>
          <cell r="B441" t="str">
            <v>法国</v>
          </cell>
          <cell r="C441" t="str">
            <v>糖果</v>
          </cell>
          <cell r="D441">
            <v>1479</v>
          </cell>
        </row>
        <row r="442">
          <cell r="A442">
            <v>35061</v>
          </cell>
          <cell r="B442" t="str">
            <v>法国</v>
          </cell>
          <cell r="C442" t="str">
            <v>面食/谷类</v>
          </cell>
          <cell r="D442">
            <v>798</v>
          </cell>
        </row>
        <row r="443">
          <cell r="A443">
            <v>35066</v>
          </cell>
          <cell r="B443" t="str">
            <v>法国</v>
          </cell>
          <cell r="C443" t="str">
            <v>糖果</v>
          </cell>
          <cell r="D443">
            <v>367.5</v>
          </cell>
        </row>
        <row r="444">
          <cell r="A444">
            <v>35066</v>
          </cell>
          <cell r="B444" t="str">
            <v>法国</v>
          </cell>
          <cell r="C444" t="str">
            <v>饮料</v>
          </cell>
          <cell r="D444">
            <v>139.5</v>
          </cell>
        </row>
        <row r="445">
          <cell r="A445">
            <v>35068</v>
          </cell>
          <cell r="B445" t="str">
            <v>英国</v>
          </cell>
          <cell r="C445" t="str">
            <v>香料</v>
          </cell>
          <cell r="D445">
            <v>1515.5999974906445</v>
          </cell>
        </row>
        <row r="446">
          <cell r="A446">
            <v>35069</v>
          </cell>
          <cell r="B446" t="str">
            <v>英国</v>
          </cell>
          <cell r="C446" t="str">
            <v>饮料</v>
          </cell>
          <cell r="D446">
            <v>760</v>
          </cell>
        </row>
        <row r="447">
          <cell r="A447">
            <v>35069</v>
          </cell>
          <cell r="B447" t="str">
            <v>英国</v>
          </cell>
          <cell r="C447" t="str">
            <v>农产品</v>
          </cell>
          <cell r="D447">
            <v>1050</v>
          </cell>
        </row>
        <row r="448">
          <cell r="A448">
            <v>35069</v>
          </cell>
          <cell r="B448" t="str">
            <v>英国</v>
          </cell>
          <cell r="C448" t="str">
            <v>糖果</v>
          </cell>
          <cell r="D448">
            <v>500</v>
          </cell>
        </row>
        <row r="449">
          <cell r="A449">
            <v>35074</v>
          </cell>
          <cell r="B449" t="str">
            <v>英国</v>
          </cell>
          <cell r="C449" t="str">
            <v>肉/家禽</v>
          </cell>
          <cell r="D449">
            <v>2228.2199999999998</v>
          </cell>
        </row>
        <row r="450">
          <cell r="A450">
            <v>35074</v>
          </cell>
          <cell r="B450" t="str">
            <v>英国</v>
          </cell>
          <cell r="C450" t="str">
            <v>乳制品</v>
          </cell>
          <cell r="D450">
            <v>1375</v>
          </cell>
        </row>
        <row r="451">
          <cell r="A451">
            <v>35076</v>
          </cell>
          <cell r="B451" t="str">
            <v>法国</v>
          </cell>
          <cell r="C451" t="str">
            <v>海洋食品</v>
          </cell>
          <cell r="D451">
            <v>186</v>
          </cell>
        </row>
        <row r="452">
          <cell r="A452">
            <v>35076</v>
          </cell>
          <cell r="B452" t="str">
            <v>法国</v>
          </cell>
          <cell r="C452" t="str">
            <v>饮料</v>
          </cell>
          <cell r="D452">
            <v>42</v>
          </cell>
        </row>
        <row r="453">
          <cell r="A453">
            <v>35080</v>
          </cell>
          <cell r="B453" t="str">
            <v>英国</v>
          </cell>
          <cell r="C453" t="str">
            <v>糖果</v>
          </cell>
          <cell r="D453">
            <v>349</v>
          </cell>
        </row>
        <row r="454">
          <cell r="A454">
            <v>35080</v>
          </cell>
          <cell r="B454" t="str">
            <v>英国</v>
          </cell>
          <cell r="C454" t="str">
            <v>糖果</v>
          </cell>
          <cell r="D454">
            <v>986</v>
          </cell>
        </row>
        <row r="455">
          <cell r="A455">
            <v>35086</v>
          </cell>
          <cell r="B455" t="str">
            <v>英国</v>
          </cell>
          <cell r="C455" t="str">
            <v>糖果</v>
          </cell>
          <cell r="D455">
            <v>436.99999965727329</v>
          </cell>
        </row>
        <row r="456">
          <cell r="A456">
            <v>35086</v>
          </cell>
          <cell r="B456" t="str">
            <v>英国</v>
          </cell>
          <cell r="C456" t="str">
            <v>饮料</v>
          </cell>
          <cell r="D456">
            <v>294.499999769032</v>
          </cell>
        </row>
        <row r="457">
          <cell r="A457">
            <v>35087</v>
          </cell>
          <cell r="B457" t="str">
            <v>英国</v>
          </cell>
          <cell r="C457" t="str">
            <v>肉/家禽</v>
          </cell>
          <cell r="D457">
            <v>1646.4069987087696</v>
          </cell>
        </row>
        <row r="458">
          <cell r="A458">
            <v>35087</v>
          </cell>
          <cell r="B458" t="str">
            <v>英国</v>
          </cell>
          <cell r="C458" t="str">
            <v>海洋食品</v>
          </cell>
          <cell r="D458">
            <v>183.34999985620379</v>
          </cell>
        </row>
        <row r="459">
          <cell r="A459">
            <v>35089</v>
          </cell>
          <cell r="B459" t="str">
            <v>英国</v>
          </cell>
          <cell r="C459" t="str">
            <v>乳制品</v>
          </cell>
          <cell r="D459">
            <v>420</v>
          </cell>
        </row>
        <row r="460">
          <cell r="A460">
            <v>35090</v>
          </cell>
          <cell r="B460" t="str">
            <v>英国</v>
          </cell>
          <cell r="C460" t="str">
            <v>海洋食品</v>
          </cell>
          <cell r="D460">
            <v>101.99999928474426</v>
          </cell>
        </row>
        <row r="461">
          <cell r="A461">
            <v>35090</v>
          </cell>
          <cell r="B461" t="str">
            <v>英国</v>
          </cell>
          <cell r="C461" t="str">
            <v>饮料</v>
          </cell>
          <cell r="D461">
            <v>76.499999463558197</v>
          </cell>
        </row>
        <row r="462">
          <cell r="A462">
            <v>35090</v>
          </cell>
          <cell r="B462" t="str">
            <v>英国</v>
          </cell>
          <cell r="C462" t="str">
            <v>乳制品</v>
          </cell>
          <cell r="D462">
            <v>1375</v>
          </cell>
        </row>
        <row r="463">
          <cell r="A463">
            <v>35094</v>
          </cell>
          <cell r="B463" t="str">
            <v>法国</v>
          </cell>
          <cell r="C463" t="str">
            <v>饮料</v>
          </cell>
          <cell r="D463">
            <v>140</v>
          </cell>
        </row>
        <row r="464">
          <cell r="A464">
            <v>35094</v>
          </cell>
          <cell r="B464" t="str">
            <v>法国</v>
          </cell>
          <cell r="C464" t="str">
            <v>饮料</v>
          </cell>
          <cell r="D464">
            <v>2635</v>
          </cell>
        </row>
        <row r="465">
          <cell r="A465">
            <v>35096</v>
          </cell>
          <cell r="B465" t="str">
            <v>法国</v>
          </cell>
          <cell r="C465" t="str">
            <v>面食/谷类</v>
          </cell>
          <cell r="D465">
            <v>645.999995470047</v>
          </cell>
        </row>
        <row r="466">
          <cell r="A466">
            <v>35096</v>
          </cell>
          <cell r="B466" t="str">
            <v>法国</v>
          </cell>
          <cell r="C466" t="str">
            <v>饮料</v>
          </cell>
          <cell r="D466">
            <v>764.99999463558197</v>
          </cell>
        </row>
        <row r="467">
          <cell r="A467">
            <v>35100</v>
          </cell>
          <cell r="B467" t="str">
            <v>法国</v>
          </cell>
          <cell r="C467" t="str">
            <v>乳制品</v>
          </cell>
          <cell r="D467">
            <v>40</v>
          </cell>
        </row>
        <row r="468">
          <cell r="A468">
            <v>35101</v>
          </cell>
          <cell r="B468" t="str">
            <v>法国</v>
          </cell>
          <cell r="C468" t="str">
            <v>饮料</v>
          </cell>
          <cell r="D468">
            <v>7509.749994110316</v>
          </cell>
        </row>
        <row r="469">
          <cell r="A469">
            <v>35101</v>
          </cell>
          <cell r="B469" t="str">
            <v>法国</v>
          </cell>
          <cell r="C469" t="str">
            <v>糖果</v>
          </cell>
          <cell r="D469">
            <v>936.69999926537275</v>
          </cell>
        </row>
        <row r="470">
          <cell r="A470">
            <v>35101</v>
          </cell>
          <cell r="B470" t="str">
            <v>英国</v>
          </cell>
          <cell r="C470" t="str">
            <v>糖果</v>
          </cell>
          <cell r="D470">
            <v>1061.8199925541878</v>
          </cell>
        </row>
        <row r="471">
          <cell r="A471">
            <v>35101</v>
          </cell>
          <cell r="B471" t="str">
            <v>英国</v>
          </cell>
          <cell r="C471" t="str">
            <v>饮料</v>
          </cell>
          <cell r="D471">
            <v>7905</v>
          </cell>
        </row>
        <row r="472">
          <cell r="A472">
            <v>35101</v>
          </cell>
          <cell r="B472" t="str">
            <v>英国</v>
          </cell>
          <cell r="C472" t="str">
            <v>海洋食品</v>
          </cell>
          <cell r="D472">
            <v>938.39999341964722</v>
          </cell>
        </row>
        <row r="473">
          <cell r="A473">
            <v>35101</v>
          </cell>
          <cell r="B473" t="str">
            <v>英国</v>
          </cell>
          <cell r="C473" t="str">
            <v>糖果</v>
          </cell>
          <cell r="D473">
            <v>1047.6249926537275</v>
          </cell>
        </row>
        <row r="474">
          <cell r="A474">
            <v>35102</v>
          </cell>
          <cell r="B474" t="str">
            <v>法国</v>
          </cell>
          <cell r="C474" t="str">
            <v>面食/谷类</v>
          </cell>
          <cell r="D474">
            <v>1140</v>
          </cell>
        </row>
        <row r="475">
          <cell r="A475">
            <v>35103</v>
          </cell>
          <cell r="B475" t="str">
            <v>法国</v>
          </cell>
          <cell r="C475" t="str">
            <v>饮料</v>
          </cell>
          <cell r="D475">
            <v>360</v>
          </cell>
        </row>
        <row r="476">
          <cell r="A476">
            <v>35103</v>
          </cell>
          <cell r="B476" t="str">
            <v>法国</v>
          </cell>
          <cell r="C476" t="str">
            <v>农产品</v>
          </cell>
          <cell r="D476">
            <v>318</v>
          </cell>
        </row>
        <row r="477">
          <cell r="A477">
            <v>35103</v>
          </cell>
          <cell r="B477" t="str">
            <v>法国</v>
          </cell>
          <cell r="C477" t="str">
            <v>糖果</v>
          </cell>
          <cell r="D477">
            <v>147.9</v>
          </cell>
        </row>
        <row r="478">
          <cell r="A478">
            <v>35103</v>
          </cell>
          <cell r="B478" t="str">
            <v>法国</v>
          </cell>
          <cell r="C478" t="str">
            <v>饮料</v>
          </cell>
          <cell r="D478">
            <v>90</v>
          </cell>
        </row>
        <row r="479">
          <cell r="A479">
            <v>35104</v>
          </cell>
          <cell r="B479" t="str">
            <v>英国</v>
          </cell>
          <cell r="C479" t="str">
            <v>糖果</v>
          </cell>
          <cell r="D479">
            <v>374.76</v>
          </cell>
        </row>
        <row r="480">
          <cell r="A480">
            <v>35104</v>
          </cell>
          <cell r="B480" t="str">
            <v>英国</v>
          </cell>
          <cell r="C480" t="str">
            <v>肉/家禽</v>
          </cell>
          <cell r="D480">
            <v>656</v>
          </cell>
        </row>
        <row r="481">
          <cell r="A481">
            <v>35110</v>
          </cell>
          <cell r="B481" t="str">
            <v>英国</v>
          </cell>
          <cell r="C481" t="str">
            <v>农产品</v>
          </cell>
          <cell r="D481">
            <v>539.99999910593033</v>
          </cell>
        </row>
        <row r="482">
          <cell r="A482">
            <v>35110</v>
          </cell>
          <cell r="B482" t="str">
            <v>英国</v>
          </cell>
          <cell r="C482" t="str">
            <v>乳制品</v>
          </cell>
          <cell r="D482">
            <v>101.24999983236194</v>
          </cell>
        </row>
        <row r="483">
          <cell r="A483">
            <v>35110</v>
          </cell>
          <cell r="B483" t="str">
            <v>英国</v>
          </cell>
          <cell r="C483" t="str">
            <v>肉/家禽</v>
          </cell>
          <cell r="D483">
            <v>265.67999956011772</v>
          </cell>
        </row>
        <row r="484">
          <cell r="A484">
            <v>35116</v>
          </cell>
          <cell r="B484" t="str">
            <v>英国</v>
          </cell>
          <cell r="C484" t="str">
            <v>面食/谷类</v>
          </cell>
          <cell r="D484">
            <v>566.99999906122684</v>
          </cell>
        </row>
        <row r="485">
          <cell r="A485">
            <v>35116</v>
          </cell>
          <cell r="B485" t="str">
            <v>英国</v>
          </cell>
          <cell r="C485" t="str">
            <v>饮料</v>
          </cell>
          <cell r="D485">
            <v>404.99999932944775</v>
          </cell>
        </row>
        <row r="486">
          <cell r="A486">
            <v>35116</v>
          </cell>
          <cell r="B486" t="str">
            <v>英国</v>
          </cell>
          <cell r="C486" t="str">
            <v>面食/谷类</v>
          </cell>
          <cell r="D486">
            <v>529.19999912381172</v>
          </cell>
        </row>
        <row r="487">
          <cell r="A487">
            <v>35116</v>
          </cell>
          <cell r="B487" t="str">
            <v>英国</v>
          </cell>
          <cell r="C487" t="str">
            <v>海洋食品</v>
          </cell>
          <cell r="D487">
            <v>715.49999881535769</v>
          </cell>
        </row>
        <row r="488">
          <cell r="A488">
            <v>35116</v>
          </cell>
          <cell r="B488" t="str">
            <v>英国</v>
          </cell>
          <cell r="C488" t="str">
            <v>面食/谷类</v>
          </cell>
          <cell r="D488">
            <v>1596</v>
          </cell>
        </row>
        <row r="489">
          <cell r="A489">
            <v>35117</v>
          </cell>
          <cell r="B489" t="str">
            <v>法国</v>
          </cell>
          <cell r="C489" t="str">
            <v>饮料</v>
          </cell>
          <cell r="D489">
            <v>1151.9999957084656</v>
          </cell>
        </row>
        <row r="490">
          <cell r="A490">
            <v>35117</v>
          </cell>
          <cell r="B490" t="str">
            <v>法国</v>
          </cell>
          <cell r="C490" t="str">
            <v>糖果</v>
          </cell>
          <cell r="D490">
            <v>88.319999670982369</v>
          </cell>
        </row>
        <row r="491">
          <cell r="A491">
            <v>35117</v>
          </cell>
          <cell r="B491" t="str">
            <v>法国</v>
          </cell>
          <cell r="C491" t="str">
            <v>海洋食品</v>
          </cell>
          <cell r="D491">
            <v>1247.9999953508377</v>
          </cell>
        </row>
        <row r="492">
          <cell r="A492">
            <v>35117</v>
          </cell>
          <cell r="B492" t="str">
            <v>法国</v>
          </cell>
          <cell r="C492" t="str">
            <v>海洋食品</v>
          </cell>
          <cell r="D492">
            <v>273.59999898076057</v>
          </cell>
        </row>
        <row r="493">
          <cell r="A493">
            <v>35117</v>
          </cell>
          <cell r="B493" t="str">
            <v>法国</v>
          </cell>
          <cell r="C493" t="str">
            <v>乳制品</v>
          </cell>
          <cell r="D493">
            <v>1223.9999954402447</v>
          </cell>
        </row>
        <row r="494">
          <cell r="A494">
            <v>35117</v>
          </cell>
          <cell r="B494" t="str">
            <v>法国</v>
          </cell>
          <cell r="C494" t="str">
            <v>乳制品</v>
          </cell>
          <cell r="D494">
            <v>945.99999647587538</v>
          </cell>
        </row>
        <row r="495">
          <cell r="A495">
            <v>35118</v>
          </cell>
          <cell r="B495" t="str">
            <v>英国</v>
          </cell>
          <cell r="C495" t="str">
            <v>香料</v>
          </cell>
          <cell r="D495">
            <v>490</v>
          </cell>
        </row>
        <row r="496">
          <cell r="A496">
            <v>35118</v>
          </cell>
          <cell r="B496" t="str">
            <v>英国</v>
          </cell>
          <cell r="C496" t="str">
            <v>糖果</v>
          </cell>
          <cell r="D496">
            <v>477.81899664938447</v>
          </cell>
        </row>
        <row r="497">
          <cell r="A497">
            <v>35121</v>
          </cell>
          <cell r="B497" t="str">
            <v>法国</v>
          </cell>
          <cell r="C497" t="str">
            <v>饮料</v>
          </cell>
          <cell r="D497">
            <v>285</v>
          </cell>
        </row>
        <row r="498">
          <cell r="A498">
            <v>35121</v>
          </cell>
          <cell r="B498" t="str">
            <v>法国</v>
          </cell>
          <cell r="C498" t="str">
            <v>肉/家禽</v>
          </cell>
          <cell r="D498">
            <v>234</v>
          </cell>
        </row>
        <row r="499">
          <cell r="A499">
            <v>35121</v>
          </cell>
          <cell r="B499" t="str">
            <v>法国</v>
          </cell>
          <cell r="C499" t="str">
            <v>糖果</v>
          </cell>
          <cell r="D499">
            <v>2465</v>
          </cell>
        </row>
        <row r="500">
          <cell r="A500">
            <v>35122</v>
          </cell>
          <cell r="B500" t="str">
            <v>英国</v>
          </cell>
          <cell r="C500" t="str">
            <v>海洋食品</v>
          </cell>
          <cell r="D500">
            <v>625</v>
          </cell>
        </row>
        <row r="501">
          <cell r="A501">
            <v>35122</v>
          </cell>
          <cell r="B501" t="str">
            <v>法国</v>
          </cell>
          <cell r="C501" t="str">
            <v>糖果</v>
          </cell>
          <cell r="D501">
            <v>872.5</v>
          </cell>
        </row>
        <row r="502">
          <cell r="A502">
            <v>35122</v>
          </cell>
          <cell r="B502" t="str">
            <v>法国</v>
          </cell>
          <cell r="C502" t="str">
            <v>乳制品</v>
          </cell>
          <cell r="D502">
            <v>175</v>
          </cell>
        </row>
        <row r="503">
          <cell r="A503">
            <v>35122</v>
          </cell>
          <cell r="B503" t="str">
            <v>法国</v>
          </cell>
          <cell r="C503" t="str">
            <v>面食/谷类</v>
          </cell>
          <cell r="D503">
            <v>912</v>
          </cell>
        </row>
        <row r="504">
          <cell r="A504">
            <v>35122</v>
          </cell>
          <cell r="B504" t="str">
            <v>法国</v>
          </cell>
          <cell r="C504" t="str">
            <v>香料</v>
          </cell>
          <cell r="D504">
            <v>268.38749811798334</v>
          </cell>
        </row>
        <row r="505">
          <cell r="A505">
            <v>35124</v>
          </cell>
          <cell r="B505" t="str">
            <v>英国</v>
          </cell>
          <cell r="C505" t="str">
            <v>饮料</v>
          </cell>
          <cell r="D505">
            <v>135</v>
          </cell>
        </row>
        <row r="506">
          <cell r="A506">
            <v>35124</v>
          </cell>
          <cell r="B506" t="str">
            <v>英国</v>
          </cell>
          <cell r="C506" t="str">
            <v>肉/家禽</v>
          </cell>
          <cell r="D506">
            <v>195.5625</v>
          </cell>
        </row>
        <row r="507">
          <cell r="A507">
            <v>35124</v>
          </cell>
          <cell r="B507" t="str">
            <v>英国</v>
          </cell>
          <cell r="C507" t="str">
            <v>面食/谷类</v>
          </cell>
          <cell r="D507">
            <v>748.125</v>
          </cell>
        </row>
        <row r="508">
          <cell r="A508">
            <v>35125</v>
          </cell>
          <cell r="B508" t="str">
            <v>法国</v>
          </cell>
          <cell r="C508" t="str">
            <v>肉/家禽</v>
          </cell>
          <cell r="D508">
            <v>1638</v>
          </cell>
        </row>
        <row r="509">
          <cell r="A509">
            <v>35125</v>
          </cell>
          <cell r="B509" t="str">
            <v>法国</v>
          </cell>
          <cell r="C509" t="str">
            <v>海洋食品</v>
          </cell>
          <cell r="D509">
            <v>1250</v>
          </cell>
        </row>
        <row r="510">
          <cell r="A510">
            <v>35125</v>
          </cell>
          <cell r="B510" t="str">
            <v>法国</v>
          </cell>
          <cell r="C510" t="str">
            <v>糖果</v>
          </cell>
          <cell r="D510">
            <v>400</v>
          </cell>
        </row>
        <row r="511">
          <cell r="A511">
            <v>35125</v>
          </cell>
          <cell r="B511" t="str">
            <v>法国</v>
          </cell>
          <cell r="C511" t="str">
            <v>乳制品</v>
          </cell>
          <cell r="D511">
            <v>87.5</v>
          </cell>
        </row>
        <row r="512">
          <cell r="A512">
            <v>35125</v>
          </cell>
          <cell r="B512" t="str">
            <v>法国</v>
          </cell>
          <cell r="C512" t="str">
            <v>糖果</v>
          </cell>
          <cell r="D512">
            <v>147.9</v>
          </cell>
        </row>
        <row r="513">
          <cell r="A513">
            <v>35125</v>
          </cell>
          <cell r="B513" t="str">
            <v>英国</v>
          </cell>
          <cell r="C513" t="str">
            <v>乳制品</v>
          </cell>
          <cell r="D513">
            <v>525</v>
          </cell>
        </row>
        <row r="514">
          <cell r="A514">
            <v>35125</v>
          </cell>
          <cell r="B514" t="str">
            <v>英国</v>
          </cell>
          <cell r="C514" t="str">
            <v>面食/谷类</v>
          </cell>
          <cell r="D514">
            <v>56</v>
          </cell>
        </row>
        <row r="515">
          <cell r="A515">
            <v>35128</v>
          </cell>
          <cell r="B515" t="str">
            <v>英国</v>
          </cell>
          <cell r="C515" t="str">
            <v>饮料</v>
          </cell>
          <cell r="D515">
            <v>15019.499988220632</v>
          </cell>
        </row>
        <row r="516">
          <cell r="A516">
            <v>35128</v>
          </cell>
          <cell r="B516" t="str">
            <v>英国</v>
          </cell>
          <cell r="C516" t="str">
            <v>饮料</v>
          </cell>
          <cell r="D516">
            <v>1367.9999989271164</v>
          </cell>
        </row>
        <row r="517">
          <cell r="A517">
            <v>35129</v>
          </cell>
          <cell r="B517" t="str">
            <v>法国</v>
          </cell>
          <cell r="C517" t="str">
            <v>肉/家禽</v>
          </cell>
          <cell r="D517">
            <v>98.4</v>
          </cell>
        </row>
        <row r="518">
          <cell r="A518">
            <v>35136</v>
          </cell>
          <cell r="B518" t="str">
            <v>英国</v>
          </cell>
          <cell r="C518" t="str">
            <v>糖果</v>
          </cell>
          <cell r="D518">
            <v>1538.9999987930059</v>
          </cell>
        </row>
        <row r="519">
          <cell r="A519">
            <v>35137</v>
          </cell>
          <cell r="B519" t="str">
            <v>法国</v>
          </cell>
          <cell r="C519" t="str">
            <v>面食/谷类</v>
          </cell>
          <cell r="D519">
            <v>350</v>
          </cell>
        </row>
        <row r="520">
          <cell r="A520">
            <v>35137</v>
          </cell>
          <cell r="B520" t="str">
            <v>法国</v>
          </cell>
          <cell r="C520" t="str">
            <v>糖果</v>
          </cell>
          <cell r="D520">
            <v>339.99999761581421</v>
          </cell>
        </row>
        <row r="521">
          <cell r="A521">
            <v>35137</v>
          </cell>
          <cell r="B521" t="str">
            <v>法国</v>
          </cell>
          <cell r="C521" t="str">
            <v>肉/家禽</v>
          </cell>
          <cell r="D521">
            <v>202.63999857902527</v>
          </cell>
        </row>
        <row r="522">
          <cell r="A522">
            <v>35138</v>
          </cell>
          <cell r="B522" t="str">
            <v>法国</v>
          </cell>
          <cell r="C522" t="str">
            <v>饮料</v>
          </cell>
          <cell r="D522">
            <v>36</v>
          </cell>
        </row>
        <row r="523">
          <cell r="A523">
            <v>35138</v>
          </cell>
          <cell r="B523" t="str">
            <v>法国</v>
          </cell>
          <cell r="C523" t="str">
            <v>糖果</v>
          </cell>
          <cell r="D523">
            <v>379.99999970197678</v>
          </cell>
        </row>
        <row r="524">
          <cell r="A524">
            <v>35138</v>
          </cell>
          <cell r="B524" t="str">
            <v>法国</v>
          </cell>
          <cell r="C524" t="str">
            <v>面食/谷类</v>
          </cell>
          <cell r="D524">
            <v>758.09999940544367</v>
          </cell>
        </row>
        <row r="525">
          <cell r="A525">
            <v>35138</v>
          </cell>
          <cell r="B525" t="str">
            <v>法国</v>
          </cell>
          <cell r="C525" t="str">
            <v>香料</v>
          </cell>
          <cell r="D525">
            <v>239.96999981179832</v>
          </cell>
        </row>
        <row r="526">
          <cell r="A526">
            <v>35142</v>
          </cell>
          <cell r="B526" t="str">
            <v>法国</v>
          </cell>
          <cell r="C526" t="str">
            <v>乳制品</v>
          </cell>
          <cell r="D526">
            <v>840</v>
          </cell>
        </row>
        <row r="527">
          <cell r="A527">
            <v>35142</v>
          </cell>
          <cell r="B527" t="str">
            <v>法国</v>
          </cell>
          <cell r="C527" t="str">
            <v>饮料</v>
          </cell>
          <cell r="D527">
            <v>10540</v>
          </cell>
        </row>
        <row r="528">
          <cell r="A528">
            <v>35143</v>
          </cell>
          <cell r="B528" t="str">
            <v>英国</v>
          </cell>
          <cell r="C528" t="str">
            <v>海洋食品</v>
          </cell>
          <cell r="D528">
            <v>368.93249971065671</v>
          </cell>
        </row>
        <row r="529">
          <cell r="A529">
            <v>35144</v>
          </cell>
          <cell r="B529" t="str">
            <v>英国</v>
          </cell>
          <cell r="C529" t="str">
            <v>香料</v>
          </cell>
          <cell r="D529">
            <v>1200</v>
          </cell>
        </row>
        <row r="530">
          <cell r="A530">
            <v>35144</v>
          </cell>
          <cell r="B530" t="str">
            <v>英国</v>
          </cell>
          <cell r="C530" t="str">
            <v>饮料</v>
          </cell>
          <cell r="D530">
            <v>45</v>
          </cell>
        </row>
        <row r="531">
          <cell r="A531">
            <v>35144</v>
          </cell>
          <cell r="B531" t="str">
            <v>英国</v>
          </cell>
          <cell r="C531" t="str">
            <v>肉/家禽</v>
          </cell>
          <cell r="D531">
            <v>2970.96</v>
          </cell>
        </row>
        <row r="532">
          <cell r="A532">
            <v>35144</v>
          </cell>
          <cell r="B532" t="str">
            <v>英国</v>
          </cell>
          <cell r="C532" t="str">
            <v>海洋食品</v>
          </cell>
          <cell r="D532">
            <v>906.15</v>
          </cell>
        </row>
        <row r="533">
          <cell r="A533">
            <v>35144</v>
          </cell>
          <cell r="B533" t="str">
            <v>英国</v>
          </cell>
          <cell r="C533" t="str">
            <v>海洋食品</v>
          </cell>
          <cell r="D533">
            <v>380</v>
          </cell>
        </row>
        <row r="534">
          <cell r="A534">
            <v>35144</v>
          </cell>
          <cell r="B534" t="str">
            <v>法国</v>
          </cell>
          <cell r="C534" t="str">
            <v>海洋食品</v>
          </cell>
          <cell r="D534">
            <v>159.59999987483025</v>
          </cell>
        </row>
        <row r="535">
          <cell r="A535">
            <v>35144</v>
          </cell>
          <cell r="B535" t="str">
            <v>法国</v>
          </cell>
          <cell r="C535" t="str">
            <v>乳制品</v>
          </cell>
          <cell r="D535">
            <v>1709.9999986588955</v>
          </cell>
        </row>
        <row r="536">
          <cell r="A536">
            <v>35144</v>
          </cell>
          <cell r="B536" t="str">
            <v>法国</v>
          </cell>
          <cell r="C536" t="str">
            <v>饮料</v>
          </cell>
          <cell r="D536">
            <v>883.499999307096</v>
          </cell>
        </row>
        <row r="537">
          <cell r="A537">
            <v>35150</v>
          </cell>
          <cell r="B537" t="str">
            <v>法国</v>
          </cell>
          <cell r="C537" t="str">
            <v>海洋食品</v>
          </cell>
          <cell r="D537">
            <v>198.75</v>
          </cell>
        </row>
        <row r="538">
          <cell r="A538">
            <v>35150</v>
          </cell>
          <cell r="B538" t="str">
            <v>法国</v>
          </cell>
          <cell r="C538" t="str">
            <v>糖果</v>
          </cell>
          <cell r="D538">
            <v>1725.5</v>
          </cell>
        </row>
        <row r="539">
          <cell r="A539">
            <v>35159</v>
          </cell>
          <cell r="B539" t="str">
            <v>英国</v>
          </cell>
          <cell r="C539" t="str">
            <v>糖果</v>
          </cell>
          <cell r="D539">
            <v>600</v>
          </cell>
        </row>
        <row r="540">
          <cell r="A540">
            <v>35159</v>
          </cell>
          <cell r="B540" t="str">
            <v>英国</v>
          </cell>
          <cell r="C540" t="str">
            <v>饮料</v>
          </cell>
          <cell r="D540">
            <v>379.75</v>
          </cell>
        </row>
        <row r="541">
          <cell r="A541">
            <v>35159</v>
          </cell>
          <cell r="B541" t="str">
            <v>英国</v>
          </cell>
          <cell r="C541" t="str">
            <v>香料</v>
          </cell>
          <cell r="D541">
            <v>195</v>
          </cell>
        </row>
        <row r="542">
          <cell r="A542">
            <v>35163</v>
          </cell>
          <cell r="B542" t="str">
            <v>英国</v>
          </cell>
          <cell r="C542" t="str">
            <v>香料</v>
          </cell>
          <cell r="D542">
            <v>500</v>
          </cell>
        </row>
        <row r="543">
          <cell r="A543">
            <v>35163</v>
          </cell>
          <cell r="B543" t="str">
            <v>法国</v>
          </cell>
          <cell r="C543" t="str">
            <v>海洋食品</v>
          </cell>
          <cell r="D543">
            <v>455.99999830126762</v>
          </cell>
        </row>
        <row r="544">
          <cell r="A544">
            <v>35164</v>
          </cell>
          <cell r="B544" t="str">
            <v>英国</v>
          </cell>
          <cell r="C544" t="str">
            <v>海洋食品</v>
          </cell>
          <cell r="D544">
            <v>90</v>
          </cell>
        </row>
        <row r="545">
          <cell r="A545">
            <v>35164</v>
          </cell>
          <cell r="B545" t="str">
            <v>英国</v>
          </cell>
          <cell r="C545" t="str">
            <v>饮料</v>
          </cell>
          <cell r="D545">
            <v>828</v>
          </cell>
        </row>
        <row r="546">
          <cell r="A546">
            <v>35164</v>
          </cell>
          <cell r="B546" t="str">
            <v>英国</v>
          </cell>
          <cell r="C546" t="str">
            <v>乳制品</v>
          </cell>
          <cell r="D546">
            <v>1249.5</v>
          </cell>
        </row>
        <row r="547">
          <cell r="A547">
            <v>35164</v>
          </cell>
          <cell r="B547" t="str">
            <v>英国</v>
          </cell>
          <cell r="C547" t="str">
            <v>乳制品</v>
          </cell>
          <cell r="D547">
            <v>564.375</v>
          </cell>
        </row>
        <row r="548">
          <cell r="A548">
            <v>35165</v>
          </cell>
          <cell r="B548" t="str">
            <v>法国</v>
          </cell>
          <cell r="C548" t="str">
            <v>乳制品</v>
          </cell>
          <cell r="D548">
            <v>412.5</v>
          </cell>
        </row>
        <row r="549">
          <cell r="A549">
            <v>35165</v>
          </cell>
          <cell r="B549" t="str">
            <v>法国</v>
          </cell>
          <cell r="C549" t="str">
            <v>糖果</v>
          </cell>
          <cell r="D549">
            <v>1109.25</v>
          </cell>
        </row>
        <row r="550">
          <cell r="A550">
            <v>35165</v>
          </cell>
          <cell r="B550" t="str">
            <v>法国</v>
          </cell>
          <cell r="C550" t="str">
            <v>糖果</v>
          </cell>
          <cell r="D550">
            <v>750</v>
          </cell>
        </row>
        <row r="551">
          <cell r="A551">
            <v>35165</v>
          </cell>
          <cell r="B551" t="str">
            <v>法国</v>
          </cell>
          <cell r="C551" t="str">
            <v>乳制品</v>
          </cell>
          <cell r="D551">
            <v>1740</v>
          </cell>
        </row>
        <row r="552">
          <cell r="A552">
            <v>35166</v>
          </cell>
          <cell r="B552" t="str">
            <v>英国</v>
          </cell>
          <cell r="C552" t="str">
            <v>海洋食品</v>
          </cell>
          <cell r="D552">
            <v>120</v>
          </cell>
        </row>
        <row r="553">
          <cell r="A553">
            <v>35166</v>
          </cell>
          <cell r="B553" t="str">
            <v>英国</v>
          </cell>
          <cell r="C553" t="str">
            <v>乳制品</v>
          </cell>
          <cell r="D553">
            <v>125</v>
          </cell>
        </row>
        <row r="554">
          <cell r="A554">
            <v>35170</v>
          </cell>
          <cell r="B554" t="str">
            <v>英国</v>
          </cell>
          <cell r="C554" t="str">
            <v>香料</v>
          </cell>
          <cell r="D554">
            <v>379.99999970197678</v>
          </cell>
        </row>
        <row r="555">
          <cell r="A555">
            <v>35170</v>
          </cell>
          <cell r="B555" t="str">
            <v>英国</v>
          </cell>
          <cell r="C555" t="str">
            <v>农产品</v>
          </cell>
          <cell r="D555">
            <v>91.2</v>
          </cell>
        </row>
        <row r="556">
          <cell r="A556">
            <v>35171</v>
          </cell>
          <cell r="B556" t="str">
            <v>英国</v>
          </cell>
          <cell r="C556" t="str">
            <v>糖果</v>
          </cell>
          <cell r="D556">
            <v>120</v>
          </cell>
        </row>
        <row r="557">
          <cell r="A557">
            <v>35171</v>
          </cell>
          <cell r="B557" t="str">
            <v>英国</v>
          </cell>
          <cell r="C557" t="str">
            <v>糖果</v>
          </cell>
          <cell r="D557">
            <v>133</v>
          </cell>
        </row>
        <row r="558">
          <cell r="A558">
            <v>35171</v>
          </cell>
          <cell r="B558" t="str">
            <v>英国</v>
          </cell>
          <cell r="C558" t="str">
            <v>农产品</v>
          </cell>
          <cell r="D558">
            <v>424</v>
          </cell>
        </row>
        <row r="559">
          <cell r="A559">
            <v>35173</v>
          </cell>
          <cell r="B559" t="str">
            <v>英国</v>
          </cell>
          <cell r="C559" t="str">
            <v>农产品</v>
          </cell>
          <cell r="D559">
            <v>1350</v>
          </cell>
        </row>
        <row r="560">
          <cell r="A560">
            <v>35173</v>
          </cell>
          <cell r="B560" t="str">
            <v>英国</v>
          </cell>
          <cell r="C560" t="str">
            <v>海洋食品</v>
          </cell>
          <cell r="D560">
            <v>462</v>
          </cell>
        </row>
        <row r="561">
          <cell r="A561">
            <v>35173</v>
          </cell>
          <cell r="B561" t="str">
            <v>英国</v>
          </cell>
          <cell r="C561" t="str">
            <v>肉/家禽</v>
          </cell>
          <cell r="D561">
            <v>656</v>
          </cell>
        </row>
        <row r="562">
          <cell r="A562">
            <v>35173</v>
          </cell>
          <cell r="B562" t="str">
            <v>英国</v>
          </cell>
          <cell r="C562" t="str">
            <v>乳制品</v>
          </cell>
          <cell r="D562">
            <v>324</v>
          </cell>
        </row>
        <row r="563">
          <cell r="A563">
            <v>35173</v>
          </cell>
          <cell r="B563" t="str">
            <v>英国</v>
          </cell>
          <cell r="C563" t="str">
            <v>饮料</v>
          </cell>
          <cell r="D563">
            <v>792</v>
          </cell>
        </row>
        <row r="564">
          <cell r="A564">
            <v>35174</v>
          </cell>
          <cell r="B564" t="str">
            <v>法国</v>
          </cell>
          <cell r="C564" t="str">
            <v>农产品</v>
          </cell>
          <cell r="D564">
            <v>848</v>
          </cell>
        </row>
        <row r="565">
          <cell r="A565">
            <v>35177</v>
          </cell>
          <cell r="B565" t="str">
            <v>英国</v>
          </cell>
          <cell r="C565" t="str">
            <v>糖果</v>
          </cell>
          <cell r="D565">
            <v>110.4</v>
          </cell>
        </row>
        <row r="566">
          <cell r="A566">
            <v>35177</v>
          </cell>
          <cell r="B566" t="str">
            <v>英国</v>
          </cell>
          <cell r="C566" t="str">
            <v>糖果</v>
          </cell>
          <cell r="D566">
            <v>800</v>
          </cell>
        </row>
        <row r="567">
          <cell r="A567">
            <v>35179</v>
          </cell>
          <cell r="B567" t="str">
            <v>法国</v>
          </cell>
          <cell r="C567" t="str">
            <v>香料</v>
          </cell>
          <cell r="D567">
            <v>439</v>
          </cell>
        </row>
        <row r="568">
          <cell r="A568">
            <v>35181</v>
          </cell>
          <cell r="B568" t="str">
            <v>法国</v>
          </cell>
          <cell r="C568" t="str">
            <v>海洋食品</v>
          </cell>
          <cell r="D568">
            <v>428.3999969959259</v>
          </cell>
        </row>
        <row r="569">
          <cell r="A569">
            <v>35181</v>
          </cell>
          <cell r="B569" t="str">
            <v>法国</v>
          </cell>
          <cell r="C569" t="str">
            <v>面食/谷类</v>
          </cell>
          <cell r="D569">
            <v>292.5</v>
          </cell>
        </row>
        <row r="570">
          <cell r="A570">
            <v>35184</v>
          </cell>
          <cell r="B570" t="str">
            <v>法国</v>
          </cell>
          <cell r="C570" t="str">
            <v>糖果</v>
          </cell>
          <cell r="D570">
            <v>959.75</v>
          </cell>
        </row>
        <row r="571">
          <cell r="A571">
            <v>35184</v>
          </cell>
          <cell r="B571" t="str">
            <v>法国</v>
          </cell>
          <cell r="C571" t="str">
            <v>饮料</v>
          </cell>
          <cell r="D571">
            <v>90</v>
          </cell>
        </row>
        <row r="572">
          <cell r="A572">
            <v>35184</v>
          </cell>
          <cell r="B572" t="str">
            <v>法国</v>
          </cell>
          <cell r="C572" t="str">
            <v>海洋食品</v>
          </cell>
          <cell r="D572">
            <v>760</v>
          </cell>
        </row>
        <row r="573">
          <cell r="A573">
            <v>35185</v>
          </cell>
          <cell r="B573" t="str">
            <v>法国</v>
          </cell>
          <cell r="C573" t="str">
            <v>农产品</v>
          </cell>
          <cell r="D573">
            <v>1800</v>
          </cell>
        </row>
        <row r="574">
          <cell r="A574">
            <v>35185</v>
          </cell>
          <cell r="B574" t="str">
            <v>法国</v>
          </cell>
          <cell r="C574" t="str">
            <v>糖果</v>
          </cell>
          <cell r="D574">
            <v>1774.799997061491</v>
          </cell>
        </row>
        <row r="575">
          <cell r="A575">
            <v>35186</v>
          </cell>
          <cell r="B575" t="str">
            <v>英国</v>
          </cell>
          <cell r="C575" t="str">
            <v>饮料</v>
          </cell>
          <cell r="D575">
            <v>759.99999716877937</v>
          </cell>
        </row>
        <row r="576">
          <cell r="A576">
            <v>35186</v>
          </cell>
          <cell r="B576" t="str">
            <v>英国</v>
          </cell>
          <cell r="C576" t="str">
            <v>饮料</v>
          </cell>
          <cell r="D576">
            <v>239.99999910593033</v>
          </cell>
        </row>
        <row r="577">
          <cell r="A577">
            <v>35186</v>
          </cell>
          <cell r="B577" t="str">
            <v>英国</v>
          </cell>
          <cell r="C577" t="str">
            <v>饮料</v>
          </cell>
          <cell r="D577">
            <v>1295.9999951720238</v>
          </cell>
        </row>
        <row r="578">
          <cell r="A578">
            <v>35186</v>
          </cell>
          <cell r="B578" t="str">
            <v>法国</v>
          </cell>
          <cell r="C578" t="str">
            <v>乳制品</v>
          </cell>
          <cell r="D578">
            <v>69.599999999999994</v>
          </cell>
        </row>
        <row r="579">
          <cell r="A579">
            <v>35187</v>
          </cell>
          <cell r="B579" t="str">
            <v>英国</v>
          </cell>
          <cell r="C579" t="str">
            <v>面食/谷类</v>
          </cell>
          <cell r="D579">
            <v>560</v>
          </cell>
        </row>
        <row r="580">
          <cell r="A580">
            <v>35188</v>
          </cell>
          <cell r="B580" t="str">
            <v>英国</v>
          </cell>
          <cell r="C580" t="str">
            <v>海洋食品</v>
          </cell>
          <cell r="D580">
            <v>183.34999985620379</v>
          </cell>
        </row>
        <row r="581">
          <cell r="A581">
            <v>35188</v>
          </cell>
          <cell r="B581" t="str">
            <v>英国</v>
          </cell>
          <cell r="C581" t="str">
            <v>农产品</v>
          </cell>
          <cell r="D581">
            <v>755.24999940767884</v>
          </cell>
        </row>
        <row r="582">
          <cell r="A582">
            <v>35188</v>
          </cell>
          <cell r="B582" t="str">
            <v>英国</v>
          </cell>
          <cell r="C582" t="str">
            <v>香料</v>
          </cell>
          <cell r="D582">
            <v>259.34999979659915</v>
          </cell>
        </row>
        <row r="583">
          <cell r="A583">
            <v>35191</v>
          </cell>
          <cell r="B583" t="str">
            <v>法国</v>
          </cell>
          <cell r="C583" t="str">
            <v>香料</v>
          </cell>
          <cell r="D583">
            <v>412.5</v>
          </cell>
        </row>
        <row r="584">
          <cell r="A584">
            <v>35191</v>
          </cell>
          <cell r="B584" t="str">
            <v>法国</v>
          </cell>
          <cell r="C584" t="str">
            <v>饮料</v>
          </cell>
          <cell r="D584">
            <v>101.25</v>
          </cell>
        </row>
        <row r="585">
          <cell r="A585">
            <v>35191</v>
          </cell>
          <cell r="B585" t="str">
            <v>法国</v>
          </cell>
          <cell r="C585" t="str">
            <v>香料</v>
          </cell>
          <cell r="D585">
            <v>390</v>
          </cell>
        </row>
        <row r="586">
          <cell r="A586">
            <v>35191</v>
          </cell>
          <cell r="B586" t="str">
            <v>法国</v>
          </cell>
          <cell r="C586" t="str">
            <v>海洋食品</v>
          </cell>
          <cell r="D586">
            <v>336</v>
          </cell>
        </row>
        <row r="587">
          <cell r="A587">
            <v>35191</v>
          </cell>
          <cell r="B587" t="str">
            <v>法国</v>
          </cell>
          <cell r="C587" t="str">
            <v>饮料</v>
          </cell>
          <cell r="D587">
            <v>229.49999839067459</v>
          </cell>
        </row>
        <row r="588">
          <cell r="A588">
            <v>35191</v>
          </cell>
          <cell r="B588" t="str">
            <v>法国</v>
          </cell>
          <cell r="C588" t="str">
            <v>面食/谷类</v>
          </cell>
          <cell r="D588">
            <v>285.59999799728394</v>
          </cell>
        </row>
        <row r="589">
          <cell r="A589">
            <v>35191</v>
          </cell>
          <cell r="B589" t="str">
            <v>法国</v>
          </cell>
          <cell r="C589" t="str">
            <v>肉/家禽</v>
          </cell>
          <cell r="D589">
            <v>960</v>
          </cell>
        </row>
        <row r="590">
          <cell r="A590">
            <v>35191</v>
          </cell>
          <cell r="B590" t="str">
            <v>法国</v>
          </cell>
          <cell r="C590" t="str">
            <v>饮料</v>
          </cell>
          <cell r="D590">
            <v>72</v>
          </cell>
        </row>
        <row r="591">
          <cell r="A591">
            <v>35191</v>
          </cell>
          <cell r="B591" t="str">
            <v>法国</v>
          </cell>
          <cell r="C591" t="str">
            <v>海洋食品</v>
          </cell>
          <cell r="D591">
            <v>184</v>
          </cell>
        </row>
        <row r="592">
          <cell r="A592">
            <v>35191</v>
          </cell>
          <cell r="B592" t="str">
            <v>法国</v>
          </cell>
          <cell r="C592" t="str">
            <v>面食/谷类</v>
          </cell>
          <cell r="D592">
            <v>70</v>
          </cell>
        </row>
        <row r="593">
          <cell r="A593">
            <v>35192</v>
          </cell>
          <cell r="B593" t="str">
            <v>法国</v>
          </cell>
          <cell r="C593" t="str">
            <v>饮料</v>
          </cell>
          <cell r="D593">
            <v>144</v>
          </cell>
        </row>
        <row r="594">
          <cell r="A594">
            <v>35192</v>
          </cell>
          <cell r="B594" t="str">
            <v>法国</v>
          </cell>
          <cell r="C594" t="str">
            <v>肉/家禽</v>
          </cell>
          <cell r="D594">
            <v>185.685</v>
          </cell>
        </row>
        <row r="595">
          <cell r="A595">
            <v>35194</v>
          </cell>
          <cell r="B595" t="str">
            <v>英国</v>
          </cell>
          <cell r="C595" t="str">
            <v>糖果</v>
          </cell>
          <cell r="D595">
            <v>436.99999965727329</v>
          </cell>
        </row>
        <row r="596">
          <cell r="A596">
            <v>35194</v>
          </cell>
          <cell r="B596" t="str">
            <v>英国</v>
          </cell>
          <cell r="C596" t="str">
            <v>乳制品</v>
          </cell>
          <cell r="D596">
            <v>1162.7999990880489</v>
          </cell>
        </row>
        <row r="597">
          <cell r="A597">
            <v>35194</v>
          </cell>
          <cell r="B597" t="str">
            <v>英国</v>
          </cell>
          <cell r="C597" t="str">
            <v>乳制品</v>
          </cell>
          <cell r="D597">
            <v>1225.4999990388751</v>
          </cell>
        </row>
        <row r="598">
          <cell r="A598">
            <v>35198</v>
          </cell>
          <cell r="B598" t="str">
            <v>法国</v>
          </cell>
          <cell r="C598" t="str">
            <v>乳制品</v>
          </cell>
          <cell r="D598">
            <v>760</v>
          </cell>
        </row>
        <row r="599">
          <cell r="A599">
            <v>35198</v>
          </cell>
          <cell r="B599" t="str">
            <v>法国</v>
          </cell>
          <cell r="C599" t="str">
            <v>海洋食品</v>
          </cell>
          <cell r="D599">
            <v>625</v>
          </cell>
        </row>
        <row r="600">
          <cell r="A600">
            <v>35198</v>
          </cell>
          <cell r="B600" t="str">
            <v>法国</v>
          </cell>
          <cell r="C600" t="str">
            <v>面食/谷类</v>
          </cell>
          <cell r="D600">
            <v>190</v>
          </cell>
        </row>
        <row r="601">
          <cell r="A601">
            <v>35199</v>
          </cell>
          <cell r="B601" t="str">
            <v>英国</v>
          </cell>
          <cell r="C601" t="str">
            <v>海洋食品</v>
          </cell>
          <cell r="D601">
            <v>632.39999556541443</v>
          </cell>
        </row>
        <row r="602">
          <cell r="A602">
            <v>35199</v>
          </cell>
          <cell r="B602" t="str">
            <v>英国</v>
          </cell>
          <cell r="C602" t="str">
            <v>饮料</v>
          </cell>
          <cell r="D602">
            <v>156.75</v>
          </cell>
        </row>
        <row r="603">
          <cell r="A603">
            <v>35199</v>
          </cell>
          <cell r="B603" t="str">
            <v>英国</v>
          </cell>
          <cell r="C603" t="str">
            <v>糖果</v>
          </cell>
          <cell r="D603">
            <v>1215</v>
          </cell>
        </row>
        <row r="604">
          <cell r="A604">
            <v>35199</v>
          </cell>
          <cell r="B604" t="str">
            <v>英国</v>
          </cell>
          <cell r="C604" t="str">
            <v>糖果</v>
          </cell>
          <cell r="D604">
            <v>1967.49</v>
          </cell>
        </row>
        <row r="605">
          <cell r="A605">
            <v>35199</v>
          </cell>
          <cell r="B605" t="str">
            <v>英国</v>
          </cell>
          <cell r="C605" t="str">
            <v>农产品</v>
          </cell>
          <cell r="D605">
            <v>1749</v>
          </cell>
        </row>
        <row r="606">
          <cell r="A606">
            <v>35199</v>
          </cell>
          <cell r="B606" t="str">
            <v>英国</v>
          </cell>
          <cell r="C606" t="str">
            <v>乳制品</v>
          </cell>
          <cell r="D606">
            <v>1218</v>
          </cell>
        </row>
        <row r="607">
          <cell r="A607">
            <v>35201</v>
          </cell>
          <cell r="B607" t="str">
            <v>英国</v>
          </cell>
          <cell r="C607" t="str">
            <v>肉/家禽</v>
          </cell>
          <cell r="D607">
            <v>840</v>
          </cell>
        </row>
        <row r="608">
          <cell r="A608">
            <v>35201</v>
          </cell>
          <cell r="B608" t="str">
            <v>英国</v>
          </cell>
          <cell r="C608" t="str">
            <v>乳制品</v>
          </cell>
          <cell r="D608">
            <v>1320</v>
          </cell>
        </row>
        <row r="609">
          <cell r="A609">
            <v>35202</v>
          </cell>
          <cell r="B609" t="str">
            <v>法国</v>
          </cell>
          <cell r="C609" t="str">
            <v>饮料</v>
          </cell>
          <cell r="D609">
            <v>1425</v>
          </cell>
        </row>
        <row r="610">
          <cell r="A610">
            <v>35202</v>
          </cell>
          <cell r="B610" t="str">
            <v>法国</v>
          </cell>
          <cell r="C610" t="str">
            <v>香料</v>
          </cell>
          <cell r="D610">
            <v>1494.5</v>
          </cell>
        </row>
        <row r="611">
          <cell r="A611">
            <v>35202</v>
          </cell>
          <cell r="B611" t="str">
            <v>法国</v>
          </cell>
          <cell r="C611" t="str">
            <v>肉/家禽</v>
          </cell>
          <cell r="D611">
            <v>5570.55</v>
          </cell>
        </row>
        <row r="612">
          <cell r="A612">
            <v>35202</v>
          </cell>
          <cell r="B612" t="str">
            <v>法国</v>
          </cell>
          <cell r="C612" t="str">
            <v>乳制品</v>
          </cell>
          <cell r="D612">
            <v>4125</v>
          </cell>
        </row>
        <row r="613">
          <cell r="A613">
            <v>35202</v>
          </cell>
          <cell r="B613" t="str">
            <v>法国</v>
          </cell>
          <cell r="C613" t="str">
            <v>饮料</v>
          </cell>
          <cell r="D613">
            <v>810</v>
          </cell>
        </row>
        <row r="614">
          <cell r="A614">
            <v>35202</v>
          </cell>
          <cell r="B614" t="str">
            <v>法国</v>
          </cell>
          <cell r="C614" t="str">
            <v>海洋食品</v>
          </cell>
          <cell r="D614">
            <v>480</v>
          </cell>
        </row>
        <row r="615">
          <cell r="A615">
            <v>35202</v>
          </cell>
          <cell r="B615" t="str">
            <v>法国</v>
          </cell>
          <cell r="C615" t="str">
            <v>饮料</v>
          </cell>
          <cell r="D615">
            <v>94.5</v>
          </cell>
        </row>
        <row r="616">
          <cell r="A616">
            <v>35202</v>
          </cell>
          <cell r="B616" t="str">
            <v>法国</v>
          </cell>
          <cell r="C616" t="str">
            <v>面食/谷类</v>
          </cell>
          <cell r="D616">
            <v>665</v>
          </cell>
        </row>
        <row r="617">
          <cell r="A617">
            <v>35202</v>
          </cell>
          <cell r="B617" t="str">
            <v>法国</v>
          </cell>
          <cell r="C617" t="str">
            <v>乳制品</v>
          </cell>
          <cell r="D617">
            <v>344</v>
          </cell>
        </row>
        <row r="618">
          <cell r="A618">
            <v>35202</v>
          </cell>
          <cell r="B618" t="str">
            <v>法国</v>
          </cell>
          <cell r="C618" t="str">
            <v>海洋食品</v>
          </cell>
          <cell r="D618">
            <v>665</v>
          </cell>
        </row>
        <row r="619">
          <cell r="A619">
            <v>35202</v>
          </cell>
          <cell r="B619" t="str">
            <v>法国</v>
          </cell>
          <cell r="C619" t="str">
            <v>饮料</v>
          </cell>
          <cell r="D619">
            <v>6587.5</v>
          </cell>
        </row>
        <row r="620">
          <cell r="A620">
            <v>35202</v>
          </cell>
          <cell r="B620" t="str">
            <v>法国</v>
          </cell>
          <cell r="C620" t="str">
            <v>乳制品</v>
          </cell>
          <cell r="D620">
            <v>1650</v>
          </cell>
        </row>
        <row r="621">
          <cell r="A621">
            <v>35205</v>
          </cell>
          <cell r="B621" t="str">
            <v>法国</v>
          </cell>
          <cell r="C621" t="str">
            <v>糖果</v>
          </cell>
          <cell r="D621">
            <v>134.99999977648258</v>
          </cell>
        </row>
        <row r="622">
          <cell r="A622">
            <v>35205</v>
          </cell>
          <cell r="B622" t="str">
            <v>法国</v>
          </cell>
          <cell r="C622" t="str">
            <v>香料</v>
          </cell>
          <cell r="D622">
            <v>233.4</v>
          </cell>
        </row>
        <row r="623">
          <cell r="A623">
            <v>35205</v>
          </cell>
          <cell r="B623" t="str">
            <v>法国</v>
          </cell>
          <cell r="C623" t="str">
            <v>香料</v>
          </cell>
          <cell r="D623">
            <v>171</v>
          </cell>
        </row>
        <row r="624">
          <cell r="A624">
            <v>35205</v>
          </cell>
          <cell r="B624" t="str">
            <v>英国</v>
          </cell>
          <cell r="C624" t="str">
            <v>海洋食品</v>
          </cell>
          <cell r="D624">
            <v>42</v>
          </cell>
        </row>
        <row r="625">
          <cell r="A625">
            <v>35205</v>
          </cell>
          <cell r="B625" t="str">
            <v>英国</v>
          </cell>
          <cell r="C625" t="str">
            <v>乳制品</v>
          </cell>
          <cell r="D625">
            <v>1650</v>
          </cell>
        </row>
        <row r="626">
          <cell r="A626">
            <v>35207</v>
          </cell>
          <cell r="B626" t="str">
            <v>法国</v>
          </cell>
          <cell r="C626" t="str">
            <v>糖果</v>
          </cell>
          <cell r="D626">
            <v>200</v>
          </cell>
        </row>
        <row r="627">
          <cell r="A627">
            <v>35208</v>
          </cell>
          <cell r="B627" t="str">
            <v>英国</v>
          </cell>
          <cell r="C627" t="str">
            <v>乳制品</v>
          </cell>
          <cell r="D627">
            <v>721.99999943375587</v>
          </cell>
        </row>
        <row r="628">
          <cell r="A628">
            <v>35208</v>
          </cell>
          <cell r="B628" t="str">
            <v>英国</v>
          </cell>
          <cell r="C628" t="str">
            <v>乳制品</v>
          </cell>
          <cell r="D628">
            <v>455.99999964237213</v>
          </cell>
        </row>
        <row r="629">
          <cell r="A629">
            <v>35208</v>
          </cell>
          <cell r="B629" t="str">
            <v>英国</v>
          </cell>
          <cell r="C629" t="str">
            <v>饮料</v>
          </cell>
          <cell r="D629">
            <v>307.79999975860119</v>
          </cell>
        </row>
        <row r="630">
          <cell r="A630">
            <v>35214</v>
          </cell>
          <cell r="B630" t="str">
            <v>英国</v>
          </cell>
          <cell r="C630" t="str">
            <v>糖果</v>
          </cell>
          <cell r="D630">
            <v>30</v>
          </cell>
        </row>
        <row r="631">
          <cell r="A631">
            <v>35214</v>
          </cell>
          <cell r="B631" t="str">
            <v>英国</v>
          </cell>
          <cell r="C631" t="str">
            <v>乳制品</v>
          </cell>
          <cell r="D631">
            <v>714</v>
          </cell>
        </row>
        <row r="632">
          <cell r="A632">
            <v>35214</v>
          </cell>
          <cell r="B632" t="str">
            <v>英国</v>
          </cell>
          <cell r="C632" t="str">
            <v>香料</v>
          </cell>
          <cell r="D632">
            <v>114</v>
          </cell>
        </row>
        <row r="633">
          <cell r="A633">
            <v>35215</v>
          </cell>
          <cell r="B633" t="str">
            <v>法国</v>
          </cell>
          <cell r="C633" t="str">
            <v>乳制品</v>
          </cell>
          <cell r="D633">
            <v>510</v>
          </cell>
        </row>
        <row r="634">
          <cell r="A634">
            <v>35216</v>
          </cell>
          <cell r="B634" t="str">
            <v>法国</v>
          </cell>
          <cell r="C634" t="str">
            <v>肉/家禽</v>
          </cell>
          <cell r="D634">
            <v>2702.6999955251813</v>
          </cell>
        </row>
        <row r="635">
          <cell r="A635">
            <v>35216</v>
          </cell>
          <cell r="B635" t="str">
            <v>法国</v>
          </cell>
          <cell r="C635" t="str">
            <v>海洋食品</v>
          </cell>
          <cell r="D635">
            <v>115.8</v>
          </cell>
        </row>
        <row r="636">
          <cell r="A636">
            <v>35216</v>
          </cell>
          <cell r="B636" t="str">
            <v>法国</v>
          </cell>
          <cell r="C636" t="str">
            <v>肉/家禽</v>
          </cell>
          <cell r="D636">
            <v>737.99999877810478</v>
          </cell>
        </row>
        <row r="637">
          <cell r="A637">
            <v>35216</v>
          </cell>
          <cell r="B637" t="str">
            <v>法国</v>
          </cell>
          <cell r="C637" t="str">
            <v>肉/家禽</v>
          </cell>
          <cell r="D637">
            <v>86.399999856948853</v>
          </cell>
        </row>
        <row r="638">
          <cell r="A638">
            <v>35216</v>
          </cell>
          <cell r="B638" t="str">
            <v>法国</v>
          </cell>
          <cell r="C638" t="str">
            <v>糖果</v>
          </cell>
          <cell r="D638">
            <v>687.5</v>
          </cell>
        </row>
        <row r="639">
          <cell r="A639">
            <v>35216</v>
          </cell>
          <cell r="B639" t="str">
            <v>法国</v>
          </cell>
          <cell r="C639" t="str">
            <v>糖果</v>
          </cell>
          <cell r="D639">
            <v>52.35</v>
          </cell>
        </row>
        <row r="640">
          <cell r="A640">
            <v>35216</v>
          </cell>
          <cell r="B640" t="str">
            <v>法国</v>
          </cell>
          <cell r="C640" t="str">
            <v>糖果</v>
          </cell>
          <cell r="D640">
            <v>386.4</v>
          </cell>
        </row>
        <row r="641">
          <cell r="A641">
            <v>35216</v>
          </cell>
          <cell r="B641" t="str">
            <v>法国</v>
          </cell>
          <cell r="C641" t="str">
            <v>饮料</v>
          </cell>
          <cell r="D641">
            <v>490</v>
          </cell>
        </row>
        <row r="642">
          <cell r="A642">
            <v>35219</v>
          </cell>
          <cell r="B642" t="str">
            <v>英国</v>
          </cell>
          <cell r="C642" t="str">
            <v>海洋食品</v>
          </cell>
          <cell r="D642">
            <v>86.85</v>
          </cell>
        </row>
        <row r="643">
          <cell r="A643">
            <v>35220</v>
          </cell>
          <cell r="B643" t="str">
            <v>英国</v>
          </cell>
          <cell r="C643" t="str">
            <v>饮料</v>
          </cell>
          <cell r="D643">
            <v>611.99999570846558</v>
          </cell>
        </row>
        <row r="644">
          <cell r="A644">
            <v>35220</v>
          </cell>
          <cell r="B644" t="str">
            <v>英国</v>
          </cell>
          <cell r="C644" t="str">
            <v>饮料</v>
          </cell>
          <cell r="D644">
            <v>322.9999977350235</v>
          </cell>
        </row>
        <row r="645">
          <cell r="A645">
            <v>35220</v>
          </cell>
          <cell r="B645" t="str">
            <v>英国</v>
          </cell>
          <cell r="C645" t="str">
            <v>糖果</v>
          </cell>
          <cell r="D645">
            <v>444.97499687969685</v>
          </cell>
        </row>
        <row r="646">
          <cell r="A646">
            <v>35220</v>
          </cell>
          <cell r="B646" t="str">
            <v>英国</v>
          </cell>
          <cell r="C646" t="str">
            <v>乳制品</v>
          </cell>
          <cell r="D646">
            <v>250</v>
          </cell>
        </row>
        <row r="647">
          <cell r="A647">
            <v>35221</v>
          </cell>
          <cell r="B647" t="str">
            <v>法国</v>
          </cell>
          <cell r="C647" t="str">
            <v>饮料</v>
          </cell>
          <cell r="D647">
            <v>364.7999986410141</v>
          </cell>
        </row>
        <row r="648">
          <cell r="A648">
            <v>35221</v>
          </cell>
          <cell r="B648" t="str">
            <v>法国</v>
          </cell>
          <cell r="C648" t="str">
            <v>香料</v>
          </cell>
          <cell r="D648">
            <v>40</v>
          </cell>
        </row>
        <row r="649">
          <cell r="A649">
            <v>35221</v>
          </cell>
          <cell r="B649" t="str">
            <v>法国</v>
          </cell>
          <cell r="C649" t="str">
            <v>香料</v>
          </cell>
          <cell r="D649">
            <v>22</v>
          </cell>
        </row>
        <row r="650">
          <cell r="A650">
            <v>35221</v>
          </cell>
          <cell r="B650" t="str">
            <v>法国</v>
          </cell>
          <cell r="C650" t="str">
            <v>香料</v>
          </cell>
          <cell r="D650">
            <v>24.500000011175871</v>
          </cell>
        </row>
        <row r="651">
          <cell r="A651">
            <v>35221</v>
          </cell>
          <cell r="B651" t="str">
            <v>法国</v>
          </cell>
          <cell r="C651" t="str">
            <v>农产品</v>
          </cell>
          <cell r="D651">
            <v>28.499999977648258</v>
          </cell>
        </row>
        <row r="652">
          <cell r="A652">
            <v>35221</v>
          </cell>
          <cell r="B652" t="str">
            <v>法国</v>
          </cell>
          <cell r="C652" t="str">
            <v>香料</v>
          </cell>
          <cell r="D652">
            <v>71.99999988079071</v>
          </cell>
        </row>
        <row r="653">
          <cell r="A653">
            <v>35221</v>
          </cell>
          <cell r="B653" t="str">
            <v>法国</v>
          </cell>
          <cell r="C653" t="str">
            <v>海洋食品</v>
          </cell>
          <cell r="D653">
            <v>31</v>
          </cell>
        </row>
        <row r="654">
          <cell r="A654">
            <v>35221</v>
          </cell>
          <cell r="B654" t="str">
            <v>法国</v>
          </cell>
          <cell r="C654" t="str">
            <v>乳制品</v>
          </cell>
          <cell r="D654">
            <v>72.199999943375587</v>
          </cell>
        </row>
        <row r="655">
          <cell r="A655">
            <v>35221</v>
          </cell>
          <cell r="B655" t="str">
            <v>法国</v>
          </cell>
          <cell r="C655" t="str">
            <v>海洋食品</v>
          </cell>
          <cell r="D655">
            <v>24</v>
          </cell>
        </row>
        <row r="656">
          <cell r="A656">
            <v>35221</v>
          </cell>
          <cell r="B656" t="str">
            <v>法国</v>
          </cell>
          <cell r="C656" t="str">
            <v>农产品</v>
          </cell>
          <cell r="D656">
            <v>22.55250001559034</v>
          </cell>
        </row>
        <row r="657">
          <cell r="A657">
            <v>35221</v>
          </cell>
          <cell r="B657" t="str">
            <v>法国</v>
          </cell>
          <cell r="C657" t="str">
            <v>糖果</v>
          </cell>
          <cell r="D657">
            <v>33.853000023402274</v>
          </cell>
        </row>
        <row r="658">
          <cell r="A658">
            <v>35221</v>
          </cell>
          <cell r="B658" t="str">
            <v>法国</v>
          </cell>
          <cell r="C658" t="str">
            <v>糖果</v>
          </cell>
          <cell r="D658">
            <v>77.760000072419643</v>
          </cell>
        </row>
        <row r="659">
          <cell r="A659">
            <v>35221</v>
          </cell>
          <cell r="B659" t="str">
            <v>法国</v>
          </cell>
          <cell r="C659" t="str">
            <v>面食/谷类</v>
          </cell>
          <cell r="D659">
            <v>18</v>
          </cell>
        </row>
        <row r="660">
          <cell r="A660">
            <v>35221</v>
          </cell>
          <cell r="B660" t="str">
            <v>法国</v>
          </cell>
          <cell r="C660" t="str">
            <v>乳制品</v>
          </cell>
          <cell r="D660">
            <v>32</v>
          </cell>
        </row>
        <row r="661">
          <cell r="A661">
            <v>35221</v>
          </cell>
          <cell r="B661" t="str">
            <v>法国</v>
          </cell>
          <cell r="C661" t="str">
            <v>饮料</v>
          </cell>
          <cell r="D661">
            <v>34.19999997317791</v>
          </cell>
        </row>
        <row r="662">
          <cell r="A662">
            <v>35221</v>
          </cell>
          <cell r="B662" t="str">
            <v>法国</v>
          </cell>
          <cell r="C662" t="str">
            <v>海洋食品</v>
          </cell>
          <cell r="D662">
            <v>28.95</v>
          </cell>
        </row>
        <row r="663">
          <cell r="A663">
            <v>35221</v>
          </cell>
          <cell r="B663" t="str">
            <v>法国</v>
          </cell>
          <cell r="C663" t="str">
            <v>海洋食品</v>
          </cell>
          <cell r="D663">
            <v>35.280000016093254</v>
          </cell>
        </row>
        <row r="664">
          <cell r="A664">
            <v>35221</v>
          </cell>
          <cell r="B664" t="str">
            <v>法国</v>
          </cell>
          <cell r="C664" t="str">
            <v>面食/谷类</v>
          </cell>
          <cell r="D664">
            <v>14</v>
          </cell>
        </row>
        <row r="665">
          <cell r="A665">
            <v>35221</v>
          </cell>
          <cell r="B665" t="str">
            <v>法国</v>
          </cell>
          <cell r="C665" t="str">
            <v>肉/家禽</v>
          </cell>
          <cell r="D665">
            <v>48</v>
          </cell>
        </row>
        <row r="666">
          <cell r="A666">
            <v>35221</v>
          </cell>
          <cell r="B666" t="str">
            <v>法国</v>
          </cell>
          <cell r="C666" t="str">
            <v>乳制品</v>
          </cell>
          <cell r="D666">
            <v>63.920000091195107</v>
          </cell>
        </row>
        <row r="667">
          <cell r="A667">
            <v>35221</v>
          </cell>
          <cell r="B667" t="str">
            <v>法国</v>
          </cell>
          <cell r="C667" t="str">
            <v>面食/谷类</v>
          </cell>
          <cell r="D667">
            <v>64.505000044591725</v>
          </cell>
        </row>
        <row r="668">
          <cell r="A668">
            <v>35221</v>
          </cell>
          <cell r="B668" t="str">
            <v>法国</v>
          </cell>
          <cell r="C668" t="str">
            <v>香料</v>
          </cell>
          <cell r="D668">
            <v>17</v>
          </cell>
        </row>
        <row r="669">
          <cell r="A669">
            <v>35221</v>
          </cell>
          <cell r="B669" t="str">
            <v>法国</v>
          </cell>
          <cell r="C669" t="str">
            <v>海洋食品</v>
          </cell>
          <cell r="D669">
            <v>29.700000006705523</v>
          </cell>
        </row>
        <row r="670">
          <cell r="A670">
            <v>35221</v>
          </cell>
          <cell r="B670" t="str">
            <v>法国</v>
          </cell>
          <cell r="C670" t="str">
            <v>饮料</v>
          </cell>
          <cell r="D670">
            <v>31</v>
          </cell>
        </row>
        <row r="671">
          <cell r="A671">
            <v>35221</v>
          </cell>
          <cell r="B671" t="str">
            <v>法国</v>
          </cell>
          <cell r="C671" t="str">
            <v>香料</v>
          </cell>
          <cell r="D671">
            <v>26</v>
          </cell>
        </row>
      </sheetData>
      <sheetData sheetId="3"/>
      <sheetData sheetId="4"/>
      <sheetData sheetId="5"/>
      <sheetData sheetId="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注意事项"/>
      <sheetName val="第1题"/>
      <sheetName val="第2题"/>
      <sheetName val="第3题"/>
      <sheetName val="第4题"/>
      <sheetName val="第5题"/>
      <sheetName val="第6题"/>
      <sheetName val="第7题"/>
      <sheetName val="数据"/>
    </sheetNames>
    <sheetDataSet>
      <sheetData sheetId="0" refreshError="1"/>
      <sheetData sheetId="1">
        <row r="3">
          <cell r="C3" t="str">
            <v>98经济法</v>
          </cell>
          <cell r="D3" t="str">
            <v>98经济法</v>
          </cell>
          <cell r="E3" t="str">
            <v>99外国语言文学类</v>
          </cell>
          <cell r="F3" t="str">
            <v>98经贸外语</v>
          </cell>
        </row>
        <row r="4">
          <cell r="C4" t="str">
            <v>98国际经济法</v>
          </cell>
          <cell r="D4" t="str">
            <v>98国际经济法</v>
          </cell>
          <cell r="E4" t="str">
            <v>99市场营销</v>
          </cell>
          <cell r="F4" t="str">
            <v>99经贸英语</v>
          </cell>
        </row>
        <row r="5">
          <cell r="C5" t="str">
            <v>98国际金融(1)</v>
          </cell>
          <cell r="D5" t="str">
            <v>98国际金融(1)</v>
          </cell>
          <cell r="E5" t="str">
            <v>99银行与国际金融2</v>
          </cell>
          <cell r="F5" t="str">
            <v>99国际经济与贸易</v>
          </cell>
        </row>
        <row r="6">
          <cell r="C6" t="str">
            <v>98国际金融(2)</v>
          </cell>
          <cell r="D6" t="str">
            <v>98国际金融(2)</v>
          </cell>
          <cell r="E6" t="str">
            <v>99保险</v>
          </cell>
          <cell r="F6" t="str">
            <v>99证券与投资</v>
          </cell>
        </row>
        <row r="7">
          <cell r="C7" t="str">
            <v>98市场营销(2)</v>
          </cell>
          <cell r="D7" t="str">
            <v>98万泰投资学院2班</v>
          </cell>
          <cell r="E7" t="str">
            <v>99工程管理</v>
          </cell>
          <cell r="F7" t="str">
            <v>99市场营销</v>
          </cell>
        </row>
        <row r="8">
          <cell r="C8" t="str">
            <v>98市场营销(1)</v>
          </cell>
          <cell r="D8" t="str">
            <v>98市场营销(1)</v>
          </cell>
          <cell r="E8" t="str">
            <v>99工商管理</v>
          </cell>
          <cell r="F8" t="str">
            <v>99银行与国际金融2</v>
          </cell>
        </row>
        <row r="9">
          <cell r="C9" t="str">
            <v>98国际企业管理</v>
          </cell>
          <cell r="D9" t="str">
            <v>98企业管理</v>
          </cell>
          <cell r="E9" t="str">
            <v>99人力资源管理</v>
          </cell>
          <cell r="F9" t="str">
            <v>99工程管理</v>
          </cell>
        </row>
        <row r="10">
          <cell r="C10" t="str">
            <v>98企业管理</v>
          </cell>
          <cell r="D10" t="str">
            <v>98国际企业管理</v>
          </cell>
          <cell r="E10" t="str">
            <v>99国际经济与贸易</v>
          </cell>
          <cell r="F10" t="str">
            <v>99工商管理</v>
          </cell>
        </row>
        <row r="11">
          <cell r="C11" t="str">
            <v>98国际贸易</v>
          </cell>
          <cell r="D11" t="str">
            <v>98市场营销(2)</v>
          </cell>
          <cell r="E11" t="str">
            <v>99银行与国际金融1</v>
          </cell>
          <cell r="F11" t="str">
            <v>99人力资源管理</v>
          </cell>
        </row>
      </sheetData>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例4-8"/>
      <sheetName val="纳税数据变化图"/>
      <sheetName val="季节指数计算模型"/>
      <sheetName val="消除季节影响的纳税总额变化图"/>
      <sheetName val="纳税总额观测值及其季节预测值图形"/>
    </sheetNames>
    <sheetDataSet>
      <sheetData sheetId="0" refreshError="1"/>
      <sheetData sheetId="1" refreshError="1"/>
      <sheetData sheetId="2">
        <row r="5">
          <cell r="E5">
            <v>1.0714285714285714</v>
          </cell>
        </row>
        <row r="6">
          <cell r="E6">
            <v>1.1168384879725086</v>
          </cell>
        </row>
        <row r="7">
          <cell r="E7">
            <v>0.96989966555183948</v>
          </cell>
        </row>
        <row r="8">
          <cell r="E8">
            <v>0.84690553745928343</v>
          </cell>
        </row>
        <row r="10">
          <cell r="E10">
            <v>1.0691823899371067</v>
          </cell>
        </row>
        <row r="11">
          <cell r="E11">
            <v>1.1490683229813665</v>
          </cell>
        </row>
        <row r="12">
          <cell r="E12">
            <v>0.91185410334346506</v>
          </cell>
        </row>
        <row r="13">
          <cell r="E13">
            <v>0.83333333333333315</v>
          </cell>
        </row>
        <row r="15">
          <cell r="E15">
            <v>1.0932944606413995</v>
          </cell>
        </row>
        <row r="16">
          <cell r="E16">
            <v>1.1271676300578035</v>
          </cell>
        </row>
        <row r="17">
          <cell r="E17">
            <v>0.9</v>
          </cell>
        </row>
        <row r="18">
          <cell r="E18">
            <v>0.83098591549295786</v>
          </cell>
        </row>
      </sheetData>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答案"/>
      <sheetName val="第2题答案"/>
      <sheetName val="第3题答案"/>
      <sheetName val="第4题答案"/>
      <sheetName val="第5题答案"/>
      <sheetName val="第6题答案"/>
      <sheetName val="第7题答案"/>
      <sheetName val="第8题答案"/>
      <sheetName val="第9题答案"/>
    </sheetNames>
    <sheetDataSet>
      <sheetData sheetId="0"/>
      <sheetData sheetId="1"/>
      <sheetData sheetId="2"/>
      <sheetData sheetId="3"/>
      <sheetData sheetId="4">
        <row r="1">
          <cell r="O1" t="str">
            <v>外购</v>
          </cell>
          <cell r="P1" t="str">
            <v>自行生产</v>
          </cell>
        </row>
        <row r="3">
          <cell r="N3">
            <v>1000</v>
          </cell>
          <cell r="O3">
            <v>70000</v>
          </cell>
          <cell r="P3">
            <v>72000</v>
          </cell>
        </row>
        <row r="4">
          <cell r="N4">
            <v>1100</v>
          </cell>
          <cell r="O4">
            <v>77000</v>
          </cell>
          <cell r="P4">
            <v>78000</v>
          </cell>
        </row>
        <row r="5">
          <cell r="N5">
            <v>1200</v>
          </cell>
          <cell r="O5">
            <v>84000</v>
          </cell>
          <cell r="P5">
            <v>84000</v>
          </cell>
        </row>
        <row r="6">
          <cell r="N6">
            <v>1300</v>
          </cell>
          <cell r="O6">
            <v>91000</v>
          </cell>
          <cell r="P6">
            <v>90000</v>
          </cell>
        </row>
        <row r="7">
          <cell r="N7">
            <v>1400</v>
          </cell>
          <cell r="O7">
            <v>98000</v>
          </cell>
          <cell r="P7">
            <v>96000</v>
          </cell>
        </row>
        <row r="8">
          <cell r="N8">
            <v>1500</v>
          </cell>
          <cell r="O8">
            <v>105000</v>
          </cell>
          <cell r="P8">
            <v>102000</v>
          </cell>
        </row>
        <row r="9">
          <cell r="N9">
            <v>1600</v>
          </cell>
          <cell r="O9">
            <v>112000</v>
          </cell>
          <cell r="P9">
            <v>108000</v>
          </cell>
        </row>
        <row r="10">
          <cell r="N10">
            <v>1700</v>
          </cell>
          <cell r="O10">
            <v>119000</v>
          </cell>
          <cell r="P10">
            <v>114000</v>
          </cell>
        </row>
        <row r="11">
          <cell r="N11">
            <v>1800</v>
          </cell>
          <cell r="O11">
            <v>126000</v>
          </cell>
          <cell r="P11">
            <v>120000</v>
          </cell>
        </row>
        <row r="12">
          <cell r="N12">
            <v>1900</v>
          </cell>
          <cell r="O12">
            <v>133000</v>
          </cell>
          <cell r="P12">
            <v>126000</v>
          </cell>
        </row>
        <row r="13">
          <cell r="N13">
            <v>2000</v>
          </cell>
          <cell r="O13">
            <v>140000</v>
          </cell>
          <cell r="P13">
            <v>132000</v>
          </cell>
        </row>
        <row r="14">
          <cell r="N14">
            <v>2100</v>
          </cell>
          <cell r="O14">
            <v>147000</v>
          </cell>
          <cell r="P14">
            <v>138000</v>
          </cell>
        </row>
        <row r="15">
          <cell r="N15">
            <v>2200</v>
          </cell>
          <cell r="O15">
            <v>154000</v>
          </cell>
          <cell r="P15">
            <v>144000</v>
          </cell>
        </row>
        <row r="16">
          <cell r="N16">
            <v>2300</v>
          </cell>
          <cell r="O16">
            <v>161000</v>
          </cell>
          <cell r="P16">
            <v>150000</v>
          </cell>
        </row>
        <row r="17">
          <cell r="N17">
            <v>2400</v>
          </cell>
          <cell r="O17">
            <v>168000</v>
          </cell>
          <cell r="P17">
            <v>156000</v>
          </cell>
        </row>
        <row r="18">
          <cell r="N18">
            <v>2500</v>
          </cell>
          <cell r="O18">
            <v>175000</v>
          </cell>
          <cell r="P18">
            <v>162000</v>
          </cell>
        </row>
        <row r="19">
          <cell r="C19">
            <v>1200</v>
          </cell>
          <cell r="D19">
            <v>210000</v>
          </cell>
          <cell r="N19">
            <v>2600</v>
          </cell>
          <cell r="O19">
            <v>182000</v>
          </cell>
          <cell r="P19">
            <v>168000</v>
          </cell>
        </row>
        <row r="20">
          <cell r="C20">
            <v>1200</v>
          </cell>
          <cell r="D20">
            <v>84000</v>
          </cell>
          <cell r="N20">
            <v>2700</v>
          </cell>
          <cell r="O20">
            <v>189000</v>
          </cell>
          <cell r="P20">
            <v>174000</v>
          </cell>
        </row>
        <row r="21">
          <cell r="C21">
            <v>1200</v>
          </cell>
          <cell r="D21">
            <v>0</v>
          </cell>
          <cell r="N21">
            <v>2800</v>
          </cell>
          <cell r="O21">
            <v>196000</v>
          </cell>
          <cell r="P21">
            <v>180000</v>
          </cell>
        </row>
        <row r="22">
          <cell r="N22">
            <v>2900</v>
          </cell>
          <cell r="O22">
            <v>203000</v>
          </cell>
          <cell r="P22">
            <v>186000</v>
          </cell>
        </row>
        <row r="23">
          <cell r="N23">
            <v>3000</v>
          </cell>
          <cell r="O23">
            <v>210000</v>
          </cell>
          <cell r="P23">
            <v>192000</v>
          </cell>
        </row>
        <row r="24">
          <cell r="C24">
            <v>1300</v>
          </cell>
          <cell r="D24">
            <v>90000</v>
          </cell>
        </row>
      </sheetData>
      <sheetData sheetId="5"/>
      <sheetData sheetId="6"/>
      <sheetData sheetId="7"/>
      <sheetData sheetId="8"/>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 val="第6题"/>
      <sheetName val="第7题"/>
    </sheetNames>
    <sheetDataSet>
      <sheetData sheetId="0" refreshError="1"/>
      <sheetData sheetId="1" refreshError="1"/>
      <sheetData sheetId="2">
        <row r="3">
          <cell r="N3">
            <v>1000</v>
          </cell>
          <cell r="O3">
            <v>70000</v>
          </cell>
          <cell r="P3">
            <v>72000</v>
          </cell>
        </row>
        <row r="4">
          <cell r="N4">
            <v>1100</v>
          </cell>
          <cell r="O4">
            <v>77000</v>
          </cell>
          <cell r="P4">
            <v>78000</v>
          </cell>
        </row>
        <row r="5">
          <cell r="N5">
            <v>1200</v>
          </cell>
          <cell r="O5">
            <v>84000</v>
          </cell>
          <cell r="P5">
            <v>84000</v>
          </cell>
        </row>
        <row r="6">
          <cell r="N6">
            <v>1300</v>
          </cell>
          <cell r="O6">
            <v>91000</v>
          </cell>
          <cell r="P6">
            <v>90000</v>
          </cell>
        </row>
        <row r="7">
          <cell r="N7">
            <v>1400</v>
          </cell>
          <cell r="O7">
            <v>98000</v>
          </cell>
          <cell r="P7">
            <v>96000</v>
          </cell>
        </row>
        <row r="8">
          <cell r="N8">
            <v>1500</v>
          </cell>
          <cell r="O8">
            <v>105000</v>
          </cell>
          <cell r="P8">
            <v>102000</v>
          </cell>
        </row>
        <row r="9">
          <cell r="N9">
            <v>1600</v>
          </cell>
          <cell r="O9">
            <v>112000</v>
          </cell>
          <cell r="P9">
            <v>108000</v>
          </cell>
        </row>
        <row r="10">
          <cell r="N10">
            <v>1700</v>
          </cell>
          <cell r="O10">
            <v>119000</v>
          </cell>
          <cell r="P10">
            <v>114000</v>
          </cell>
        </row>
        <row r="11">
          <cell r="N11">
            <v>1800</v>
          </cell>
          <cell r="O11">
            <v>126000</v>
          </cell>
          <cell r="P11">
            <v>120000</v>
          </cell>
        </row>
        <row r="12">
          <cell r="N12">
            <v>1900</v>
          </cell>
          <cell r="O12">
            <v>133000</v>
          </cell>
          <cell r="P12">
            <v>126000</v>
          </cell>
        </row>
        <row r="13">
          <cell r="N13">
            <v>2000</v>
          </cell>
          <cell r="O13">
            <v>140000</v>
          </cell>
          <cell r="P13">
            <v>132000</v>
          </cell>
        </row>
        <row r="14">
          <cell r="N14">
            <v>2100</v>
          </cell>
          <cell r="O14">
            <v>147000</v>
          </cell>
          <cell r="P14">
            <v>138000</v>
          </cell>
        </row>
        <row r="15">
          <cell r="N15">
            <v>2200</v>
          </cell>
          <cell r="O15">
            <v>154000</v>
          </cell>
          <cell r="P15">
            <v>144000</v>
          </cell>
        </row>
        <row r="16">
          <cell r="N16">
            <v>2300</v>
          </cell>
          <cell r="O16">
            <v>161000</v>
          </cell>
          <cell r="P16">
            <v>150000</v>
          </cell>
        </row>
        <row r="17">
          <cell r="N17">
            <v>2400</v>
          </cell>
          <cell r="O17">
            <v>168000</v>
          </cell>
          <cell r="P17">
            <v>156000</v>
          </cell>
        </row>
        <row r="18">
          <cell r="N18">
            <v>2500</v>
          </cell>
          <cell r="O18">
            <v>175000</v>
          </cell>
          <cell r="P18">
            <v>162000</v>
          </cell>
        </row>
        <row r="19">
          <cell r="N19">
            <v>2600</v>
          </cell>
          <cell r="O19">
            <v>182000</v>
          </cell>
          <cell r="P19">
            <v>168000</v>
          </cell>
        </row>
        <row r="20">
          <cell r="N20">
            <v>2700</v>
          </cell>
          <cell r="O20">
            <v>189000</v>
          </cell>
          <cell r="P20">
            <v>174000</v>
          </cell>
        </row>
        <row r="21">
          <cell r="N21">
            <v>2800</v>
          </cell>
          <cell r="O21">
            <v>196000</v>
          </cell>
          <cell r="P21">
            <v>180000</v>
          </cell>
        </row>
        <row r="22">
          <cell r="N22">
            <v>2900</v>
          </cell>
          <cell r="O22">
            <v>203000</v>
          </cell>
          <cell r="P22">
            <v>186000</v>
          </cell>
        </row>
        <row r="23">
          <cell r="N23">
            <v>3000</v>
          </cell>
          <cell r="O23">
            <v>210000</v>
          </cell>
          <cell r="P23">
            <v>192000</v>
          </cell>
        </row>
      </sheetData>
      <sheetData sheetId="3" refreshError="1"/>
      <sheetData sheetId="4" refreshError="1"/>
      <sheetData sheetId="5" refreshError="1"/>
      <sheetData sheetId="6"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 val="第6题"/>
      <sheetName val="第7题"/>
    </sheetNames>
    <sheetDataSet>
      <sheetData sheetId="0"/>
      <sheetData sheetId="1"/>
      <sheetData sheetId="2"/>
      <sheetData sheetId="3">
        <row r="19">
          <cell r="C19">
            <v>0</v>
          </cell>
          <cell r="D19">
            <v>139696.93845669908</v>
          </cell>
        </row>
        <row r="20">
          <cell r="C20">
            <v>350</v>
          </cell>
          <cell r="D20">
            <v>139696.93845669908</v>
          </cell>
        </row>
        <row r="39">
          <cell r="L39">
            <v>20</v>
          </cell>
          <cell r="M39">
            <v>156800</v>
          </cell>
        </row>
        <row r="40">
          <cell r="L40">
            <v>30</v>
          </cell>
          <cell r="M40">
            <v>147700</v>
          </cell>
        </row>
        <row r="41">
          <cell r="L41">
            <v>40</v>
          </cell>
          <cell r="M41">
            <v>143600</v>
          </cell>
        </row>
        <row r="42">
          <cell r="L42">
            <v>50</v>
          </cell>
          <cell r="M42">
            <v>141500</v>
          </cell>
        </row>
        <row r="43">
          <cell r="L43">
            <v>60</v>
          </cell>
          <cell r="M43">
            <v>140400</v>
          </cell>
        </row>
        <row r="44">
          <cell r="L44">
            <v>70</v>
          </cell>
          <cell r="M44">
            <v>139871.42857142858</v>
          </cell>
        </row>
        <row r="45">
          <cell r="L45">
            <v>80</v>
          </cell>
          <cell r="M45">
            <v>139700</v>
          </cell>
        </row>
        <row r="46">
          <cell r="L46">
            <v>90</v>
          </cell>
          <cell r="M46">
            <v>139766.66666666666</v>
          </cell>
        </row>
        <row r="47">
          <cell r="L47">
            <v>100</v>
          </cell>
          <cell r="M47">
            <v>140000</v>
          </cell>
        </row>
        <row r="48">
          <cell r="L48">
            <v>110</v>
          </cell>
          <cell r="M48">
            <v>140354.54545454544</v>
          </cell>
        </row>
        <row r="49">
          <cell r="L49">
            <v>120</v>
          </cell>
          <cell r="M49">
            <v>140800</v>
          </cell>
        </row>
        <row r="50">
          <cell r="L50">
            <v>130</v>
          </cell>
          <cell r="M50">
            <v>141315.38461538462</v>
          </cell>
        </row>
        <row r="51">
          <cell r="L51">
            <v>140</v>
          </cell>
          <cell r="M51">
            <v>141885.71428571429</v>
          </cell>
        </row>
        <row r="52">
          <cell r="L52">
            <v>150</v>
          </cell>
          <cell r="M52">
            <v>142500</v>
          </cell>
        </row>
        <row r="53">
          <cell r="L53">
            <v>160</v>
          </cell>
          <cell r="M53">
            <v>143150</v>
          </cell>
        </row>
        <row r="54">
          <cell r="L54">
            <v>170</v>
          </cell>
          <cell r="M54">
            <v>143829.41176470587</v>
          </cell>
        </row>
        <row r="55">
          <cell r="L55">
            <v>180</v>
          </cell>
          <cell r="M55">
            <v>144533.33333333334</v>
          </cell>
        </row>
        <row r="56">
          <cell r="L56">
            <v>190</v>
          </cell>
          <cell r="M56">
            <v>145257.89473684211</v>
          </cell>
        </row>
        <row r="57">
          <cell r="L57">
            <v>200</v>
          </cell>
          <cell r="M57">
            <v>146000</v>
          </cell>
        </row>
        <row r="58">
          <cell r="L58">
            <v>200</v>
          </cell>
          <cell r="M58">
            <v>141000</v>
          </cell>
        </row>
        <row r="59">
          <cell r="L59">
            <v>210</v>
          </cell>
          <cell r="M59">
            <v>141757.14285714287</v>
          </cell>
        </row>
        <row r="60">
          <cell r="L60">
            <v>220</v>
          </cell>
          <cell r="M60">
            <v>142527.27272727274</v>
          </cell>
        </row>
        <row r="61">
          <cell r="L61">
            <v>230</v>
          </cell>
          <cell r="M61">
            <v>143308.69565217392</v>
          </cell>
        </row>
        <row r="62">
          <cell r="L62">
            <v>240</v>
          </cell>
          <cell r="M62">
            <v>144100</v>
          </cell>
        </row>
        <row r="63">
          <cell r="L63">
            <v>250</v>
          </cell>
          <cell r="M63">
            <v>144900</v>
          </cell>
        </row>
        <row r="64">
          <cell r="L64">
            <v>260</v>
          </cell>
          <cell r="M64">
            <v>145707.69230769231</v>
          </cell>
        </row>
        <row r="65">
          <cell r="L65">
            <v>270</v>
          </cell>
          <cell r="M65">
            <v>146522.22222222222</v>
          </cell>
        </row>
        <row r="66">
          <cell r="L66">
            <v>280</v>
          </cell>
          <cell r="M66">
            <v>147342.85714285716</v>
          </cell>
        </row>
        <row r="67">
          <cell r="L67">
            <v>290</v>
          </cell>
          <cell r="M67">
            <v>148168.96551724139</v>
          </cell>
        </row>
        <row r="68">
          <cell r="L68">
            <v>300</v>
          </cell>
          <cell r="M68">
            <v>149000</v>
          </cell>
        </row>
        <row r="69">
          <cell r="L69">
            <v>310</v>
          </cell>
          <cell r="M69">
            <v>149835.48387096776</v>
          </cell>
        </row>
        <row r="70">
          <cell r="L70">
            <v>320</v>
          </cell>
          <cell r="M70">
            <v>150675</v>
          </cell>
        </row>
        <row r="71">
          <cell r="L71">
            <v>330</v>
          </cell>
          <cell r="M71">
            <v>151518.18181818182</v>
          </cell>
        </row>
        <row r="72">
          <cell r="L72">
            <v>340</v>
          </cell>
          <cell r="M72">
            <v>152364.70588235295</v>
          </cell>
        </row>
        <row r="73">
          <cell r="L73">
            <v>350</v>
          </cell>
          <cell r="M73">
            <v>153214.28571428571</v>
          </cell>
        </row>
        <row r="74">
          <cell r="L74">
            <v>360</v>
          </cell>
          <cell r="M74">
            <v>154066.66666666666</v>
          </cell>
        </row>
        <row r="75">
          <cell r="L75">
            <v>370</v>
          </cell>
          <cell r="M75">
            <v>154921.62162162163</v>
          </cell>
        </row>
        <row r="76">
          <cell r="L76">
            <v>380</v>
          </cell>
          <cell r="M76">
            <v>155778.94736842107</v>
          </cell>
        </row>
        <row r="77">
          <cell r="L77">
            <v>390</v>
          </cell>
          <cell r="M77">
            <v>156638.46153846153</v>
          </cell>
        </row>
        <row r="78">
          <cell r="L78">
            <v>400</v>
          </cell>
          <cell r="M78">
            <v>157500</v>
          </cell>
        </row>
      </sheetData>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showGridLines="0" workbookViewId="0">
      <selection activeCell="H12" sqref="H12"/>
    </sheetView>
  </sheetViews>
  <sheetFormatPr defaultRowHeight="14.4"/>
  <cols>
    <col min="1" max="1" width="5.77734375" style="1" customWidth="1"/>
    <col min="2" max="2" width="8.88671875" style="1"/>
    <col min="3" max="3" width="8.44140625" style="1" bestFit="1" customWidth="1"/>
    <col min="4" max="4" width="1.33203125" style="1" customWidth="1"/>
    <col min="5" max="5" width="15" style="1" bestFit="1" customWidth="1"/>
    <col min="6" max="6" width="8.88671875" style="1"/>
    <col min="7" max="7" width="1.109375" style="1" customWidth="1"/>
    <col min="8" max="8" width="5.88671875" style="1" customWidth="1"/>
    <col min="9" max="9" width="8.44140625" style="1" bestFit="1" customWidth="1"/>
    <col min="10" max="10" width="1.88671875" style="1" customWidth="1"/>
    <col min="11" max="256" width="8.88671875" style="1"/>
    <col min="257" max="257" width="5.77734375" style="1" customWidth="1"/>
    <col min="258" max="259" width="8.88671875" style="1"/>
    <col min="260" max="260" width="1.33203125" style="1" customWidth="1"/>
    <col min="261" max="261" width="13.88671875" style="1" customWidth="1"/>
    <col min="262" max="262" width="8.88671875" style="1"/>
    <col min="263" max="263" width="1.109375" style="1" customWidth="1"/>
    <col min="264" max="264" width="5.88671875" style="1" customWidth="1"/>
    <col min="265" max="265" width="8.88671875" style="1"/>
    <col min="266" max="266" width="1.88671875" style="1" customWidth="1"/>
    <col min="267" max="512" width="8.88671875" style="1"/>
    <col min="513" max="513" width="5.77734375" style="1" customWidth="1"/>
    <col min="514" max="515" width="8.88671875" style="1"/>
    <col min="516" max="516" width="1.33203125" style="1" customWidth="1"/>
    <col min="517" max="517" width="13.88671875" style="1" customWidth="1"/>
    <col min="518" max="518" width="8.88671875" style="1"/>
    <col min="519" max="519" width="1.109375" style="1" customWidth="1"/>
    <col min="520" max="520" width="5.88671875" style="1" customWidth="1"/>
    <col min="521" max="521" width="8.88671875" style="1"/>
    <col min="522" max="522" width="1.88671875" style="1" customWidth="1"/>
    <col min="523" max="768" width="8.88671875" style="1"/>
    <col min="769" max="769" width="5.77734375" style="1" customWidth="1"/>
    <col min="770" max="771" width="8.88671875" style="1"/>
    <col min="772" max="772" width="1.33203125" style="1" customWidth="1"/>
    <col min="773" max="773" width="13.88671875" style="1" customWidth="1"/>
    <col min="774" max="774" width="8.88671875" style="1"/>
    <col min="775" max="775" width="1.109375" style="1" customWidth="1"/>
    <col min="776" max="776" width="5.88671875" style="1" customWidth="1"/>
    <col min="777" max="777" width="8.88671875" style="1"/>
    <col min="778" max="778" width="1.88671875" style="1" customWidth="1"/>
    <col min="779" max="1024" width="8.88671875" style="1"/>
    <col min="1025" max="1025" width="5.77734375" style="1" customWidth="1"/>
    <col min="1026" max="1027" width="8.88671875" style="1"/>
    <col min="1028" max="1028" width="1.33203125" style="1" customWidth="1"/>
    <col min="1029" max="1029" width="13.88671875" style="1" customWidth="1"/>
    <col min="1030" max="1030" width="8.88671875" style="1"/>
    <col min="1031" max="1031" width="1.109375" style="1" customWidth="1"/>
    <col min="1032" max="1032" width="5.88671875" style="1" customWidth="1"/>
    <col min="1033" max="1033" width="8.88671875" style="1"/>
    <col min="1034" max="1034" width="1.88671875" style="1" customWidth="1"/>
    <col min="1035" max="1280" width="8.88671875" style="1"/>
    <col min="1281" max="1281" width="5.77734375" style="1" customWidth="1"/>
    <col min="1282" max="1283" width="8.88671875" style="1"/>
    <col min="1284" max="1284" width="1.33203125" style="1" customWidth="1"/>
    <col min="1285" max="1285" width="13.88671875" style="1" customWidth="1"/>
    <col min="1286" max="1286" width="8.88671875" style="1"/>
    <col min="1287" max="1287" width="1.109375" style="1" customWidth="1"/>
    <col min="1288" max="1288" width="5.88671875" style="1" customWidth="1"/>
    <col min="1289" max="1289" width="8.88671875" style="1"/>
    <col min="1290" max="1290" width="1.88671875" style="1" customWidth="1"/>
    <col min="1291" max="1536" width="8.88671875" style="1"/>
    <col min="1537" max="1537" width="5.77734375" style="1" customWidth="1"/>
    <col min="1538" max="1539" width="8.88671875" style="1"/>
    <col min="1540" max="1540" width="1.33203125" style="1" customWidth="1"/>
    <col min="1541" max="1541" width="13.88671875" style="1" customWidth="1"/>
    <col min="1542" max="1542" width="8.88671875" style="1"/>
    <col min="1543" max="1543" width="1.109375" style="1" customWidth="1"/>
    <col min="1544" max="1544" width="5.88671875" style="1" customWidth="1"/>
    <col min="1545" max="1545" width="8.88671875" style="1"/>
    <col min="1546" max="1546" width="1.88671875" style="1" customWidth="1"/>
    <col min="1547" max="1792" width="8.88671875" style="1"/>
    <col min="1793" max="1793" width="5.77734375" style="1" customWidth="1"/>
    <col min="1794" max="1795" width="8.88671875" style="1"/>
    <col min="1796" max="1796" width="1.33203125" style="1" customWidth="1"/>
    <col min="1797" max="1797" width="13.88671875" style="1" customWidth="1"/>
    <col min="1798" max="1798" width="8.88671875" style="1"/>
    <col min="1799" max="1799" width="1.109375" style="1" customWidth="1"/>
    <col min="1800" max="1800" width="5.88671875" style="1" customWidth="1"/>
    <col min="1801" max="1801" width="8.88671875" style="1"/>
    <col min="1802" max="1802" width="1.88671875" style="1" customWidth="1"/>
    <col min="1803" max="2048" width="8.88671875" style="1"/>
    <col min="2049" max="2049" width="5.77734375" style="1" customWidth="1"/>
    <col min="2050" max="2051" width="8.88671875" style="1"/>
    <col min="2052" max="2052" width="1.33203125" style="1" customWidth="1"/>
    <col min="2053" max="2053" width="13.88671875" style="1" customWidth="1"/>
    <col min="2054" max="2054" width="8.88671875" style="1"/>
    <col min="2055" max="2055" width="1.109375" style="1" customWidth="1"/>
    <col min="2056" max="2056" width="5.88671875" style="1" customWidth="1"/>
    <col min="2057" max="2057" width="8.88671875" style="1"/>
    <col min="2058" max="2058" width="1.88671875" style="1" customWidth="1"/>
    <col min="2059" max="2304" width="8.88671875" style="1"/>
    <col min="2305" max="2305" width="5.77734375" style="1" customWidth="1"/>
    <col min="2306" max="2307" width="8.88671875" style="1"/>
    <col min="2308" max="2308" width="1.33203125" style="1" customWidth="1"/>
    <col min="2309" max="2309" width="13.88671875" style="1" customWidth="1"/>
    <col min="2310" max="2310" width="8.88671875" style="1"/>
    <col min="2311" max="2311" width="1.109375" style="1" customWidth="1"/>
    <col min="2312" max="2312" width="5.88671875" style="1" customWidth="1"/>
    <col min="2313" max="2313" width="8.88671875" style="1"/>
    <col min="2314" max="2314" width="1.88671875" style="1" customWidth="1"/>
    <col min="2315" max="2560" width="8.88671875" style="1"/>
    <col min="2561" max="2561" width="5.77734375" style="1" customWidth="1"/>
    <col min="2562" max="2563" width="8.88671875" style="1"/>
    <col min="2564" max="2564" width="1.33203125" style="1" customWidth="1"/>
    <col min="2565" max="2565" width="13.88671875" style="1" customWidth="1"/>
    <col min="2566" max="2566" width="8.88671875" style="1"/>
    <col min="2567" max="2567" width="1.109375" style="1" customWidth="1"/>
    <col min="2568" max="2568" width="5.88671875" style="1" customWidth="1"/>
    <col min="2569" max="2569" width="8.88671875" style="1"/>
    <col min="2570" max="2570" width="1.88671875" style="1" customWidth="1"/>
    <col min="2571" max="2816" width="8.88671875" style="1"/>
    <col min="2817" max="2817" width="5.77734375" style="1" customWidth="1"/>
    <col min="2818" max="2819" width="8.88671875" style="1"/>
    <col min="2820" max="2820" width="1.33203125" style="1" customWidth="1"/>
    <col min="2821" max="2821" width="13.88671875" style="1" customWidth="1"/>
    <col min="2822" max="2822" width="8.88671875" style="1"/>
    <col min="2823" max="2823" width="1.109375" style="1" customWidth="1"/>
    <col min="2824" max="2824" width="5.88671875" style="1" customWidth="1"/>
    <col min="2825" max="2825" width="8.88671875" style="1"/>
    <col min="2826" max="2826" width="1.88671875" style="1" customWidth="1"/>
    <col min="2827" max="3072" width="8.88671875" style="1"/>
    <col min="3073" max="3073" width="5.77734375" style="1" customWidth="1"/>
    <col min="3074" max="3075" width="8.88671875" style="1"/>
    <col min="3076" max="3076" width="1.33203125" style="1" customWidth="1"/>
    <col min="3077" max="3077" width="13.88671875" style="1" customWidth="1"/>
    <col min="3078" max="3078" width="8.88671875" style="1"/>
    <col min="3079" max="3079" width="1.109375" style="1" customWidth="1"/>
    <col min="3080" max="3080" width="5.88671875" style="1" customWidth="1"/>
    <col min="3081" max="3081" width="8.88671875" style="1"/>
    <col min="3082" max="3082" width="1.88671875" style="1" customWidth="1"/>
    <col min="3083" max="3328" width="8.88671875" style="1"/>
    <col min="3329" max="3329" width="5.77734375" style="1" customWidth="1"/>
    <col min="3330" max="3331" width="8.88671875" style="1"/>
    <col min="3332" max="3332" width="1.33203125" style="1" customWidth="1"/>
    <col min="3333" max="3333" width="13.88671875" style="1" customWidth="1"/>
    <col min="3334" max="3334" width="8.88671875" style="1"/>
    <col min="3335" max="3335" width="1.109375" style="1" customWidth="1"/>
    <col min="3336" max="3336" width="5.88671875" style="1" customWidth="1"/>
    <col min="3337" max="3337" width="8.88671875" style="1"/>
    <col min="3338" max="3338" width="1.88671875" style="1" customWidth="1"/>
    <col min="3339" max="3584" width="8.88671875" style="1"/>
    <col min="3585" max="3585" width="5.77734375" style="1" customWidth="1"/>
    <col min="3586" max="3587" width="8.88671875" style="1"/>
    <col min="3588" max="3588" width="1.33203125" style="1" customWidth="1"/>
    <col min="3589" max="3589" width="13.88671875" style="1" customWidth="1"/>
    <col min="3590" max="3590" width="8.88671875" style="1"/>
    <col min="3591" max="3591" width="1.109375" style="1" customWidth="1"/>
    <col min="3592" max="3592" width="5.88671875" style="1" customWidth="1"/>
    <col min="3593" max="3593" width="8.88671875" style="1"/>
    <col min="3594" max="3594" width="1.88671875" style="1" customWidth="1"/>
    <col min="3595" max="3840" width="8.88671875" style="1"/>
    <col min="3841" max="3841" width="5.77734375" style="1" customWidth="1"/>
    <col min="3842" max="3843" width="8.88671875" style="1"/>
    <col min="3844" max="3844" width="1.33203125" style="1" customWidth="1"/>
    <col min="3845" max="3845" width="13.88671875" style="1" customWidth="1"/>
    <col min="3846" max="3846" width="8.88671875" style="1"/>
    <col min="3847" max="3847" width="1.109375" style="1" customWidth="1"/>
    <col min="3848" max="3848" width="5.88671875" style="1" customWidth="1"/>
    <col min="3849" max="3849" width="8.88671875" style="1"/>
    <col min="3850" max="3850" width="1.88671875" style="1" customWidth="1"/>
    <col min="3851" max="4096" width="8.88671875" style="1"/>
    <col min="4097" max="4097" width="5.77734375" style="1" customWidth="1"/>
    <col min="4098" max="4099" width="8.88671875" style="1"/>
    <col min="4100" max="4100" width="1.33203125" style="1" customWidth="1"/>
    <col min="4101" max="4101" width="13.88671875" style="1" customWidth="1"/>
    <col min="4102" max="4102" width="8.88671875" style="1"/>
    <col min="4103" max="4103" width="1.109375" style="1" customWidth="1"/>
    <col min="4104" max="4104" width="5.88671875" style="1" customWidth="1"/>
    <col min="4105" max="4105" width="8.88671875" style="1"/>
    <col min="4106" max="4106" width="1.88671875" style="1" customWidth="1"/>
    <col min="4107" max="4352" width="8.88671875" style="1"/>
    <col min="4353" max="4353" width="5.77734375" style="1" customWidth="1"/>
    <col min="4354" max="4355" width="8.88671875" style="1"/>
    <col min="4356" max="4356" width="1.33203125" style="1" customWidth="1"/>
    <col min="4357" max="4357" width="13.88671875" style="1" customWidth="1"/>
    <col min="4358" max="4358" width="8.88671875" style="1"/>
    <col min="4359" max="4359" width="1.109375" style="1" customWidth="1"/>
    <col min="4360" max="4360" width="5.88671875" style="1" customWidth="1"/>
    <col min="4361" max="4361" width="8.88671875" style="1"/>
    <col min="4362" max="4362" width="1.88671875" style="1" customWidth="1"/>
    <col min="4363" max="4608" width="8.88671875" style="1"/>
    <col min="4609" max="4609" width="5.77734375" style="1" customWidth="1"/>
    <col min="4610" max="4611" width="8.88671875" style="1"/>
    <col min="4612" max="4612" width="1.33203125" style="1" customWidth="1"/>
    <col min="4613" max="4613" width="13.88671875" style="1" customWidth="1"/>
    <col min="4614" max="4614" width="8.88671875" style="1"/>
    <col min="4615" max="4615" width="1.109375" style="1" customWidth="1"/>
    <col min="4616" max="4616" width="5.88671875" style="1" customWidth="1"/>
    <col min="4617" max="4617" width="8.88671875" style="1"/>
    <col min="4618" max="4618" width="1.88671875" style="1" customWidth="1"/>
    <col min="4619" max="4864" width="8.88671875" style="1"/>
    <col min="4865" max="4865" width="5.77734375" style="1" customWidth="1"/>
    <col min="4866" max="4867" width="8.88671875" style="1"/>
    <col min="4868" max="4868" width="1.33203125" style="1" customWidth="1"/>
    <col min="4869" max="4869" width="13.88671875" style="1" customWidth="1"/>
    <col min="4870" max="4870" width="8.88671875" style="1"/>
    <col min="4871" max="4871" width="1.109375" style="1" customWidth="1"/>
    <col min="4872" max="4872" width="5.88671875" style="1" customWidth="1"/>
    <col min="4873" max="4873" width="8.88671875" style="1"/>
    <col min="4874" max="4874" width="1.88671875" style="1" customWidth="1"/>
    <col min="4875" max="5120" width="8.88671875" style="1"/>
    <col min="5121" max="5121" width="5.77734375" style="1" customWidth="1"/>
    <col min="5122" max="5123" width="8.88671875" style="1"/>
    <col min="5124" max="5124" width="1.33203125" style="1" customWidth="1"/>
    <col min="5125" max="5125" width="13.88671875" style="1" customWidth="1"/>
    <col min="5126" max="5126" width="8.88671875" style="1"/>
    <col min="5127" max="5127" width="1.109375" style="1" customWidth="1"/>
    <col min="5128" max="5128" width="5.88671875" style="1" customWidth="1"/>
    <col min="5129" max="5129" width="8.88671875" style="1"/>
    <col min="5130" max="5130" width="1.88671875" style="1" customWidth="1"/>
    <col min="5131" max="5376" width="8.88671875" style="1"/>
    <col min="5377" max="5377" width="5.77734375" style="1" customWidth="1"/>
    <col min="5378" max="5379" width="8.88671875" style="1"/>
    <col min="5380" max="5380" width="1.33203125" style="1" customWidth="1"/>
    <col min="5381" max="5381" width="13.88671875" style="1" customWidth="1"/>
    <col min="5382" max="5382" width="8.88671875" style="1"/>
    <col min="5383" max="5383" width="1.109375" style="1" customWidth="1"/>
    <col min="5384" max="5384" width="5.88671875" style="1" customWidth="1"/>
    <col min="5385" max="5385" width="8.88671875" style="1"/>
    <col min="5386" max="5386" width="1.88671875" style="1" customWidth="1"/>
    <col min="5387" max="5632" width="8.88671875" style="1"/>
    <col min="5633" max="5633" width="5.77734375" style="1" customWidth="1"/>
    <col min="5634" max="5635" width="8.88671875" style="1"/>
    <col min="5636" max="5636" width="1.33203125" style="1" customWidth="1"/>
    <col min="5637" max="5637" width="13.88671875" style="1" customWidth="1"/>
    <col min="5638" max="5638" width="8.88671875" style="1"/>
    <col min="5639" max="5639" width="1.109375" style="1" customWidth="1"/>
    <col min="5640" max="5640" width="5.88671875" style="1" customWidth="1"/>
    <col min="5641" max="5641" width="8.88671875" style="1"/>
    <col min="5642" max="5642" width="1.88671875" style="1" customWidth="1"/>
    <col min="5643" max="5888" width="8.88671875" style="1"/>
    <col min="5889" max="5889" width="5.77734375" style="1" customWidth="1"/>
    <col min="5890" max="5891" width="8.88671875" style="1"/>
    <col min="5892" max="5892" width="1.33203125" style="1" customWidth="1"/>
    <col min="5893" max="5893" width="13.88671875" style="1" customWidth="1"/>
    <col min="5894" max="5894" width="8.88671875" style="1"/>
    <col min="5895" max="5895" width="1.109375" style="1" customWidth="1"/>
    <col min="5896" max="5896" width="5.88671875" style="1" customWidth="1"/>
    <col min="5897" max="5897" width="8.88671875" style="1"/>
    <col min="5898" max="5898" width="1.88671875" style="1" customWidth="1"/>
    <col min="5899" max="6144" width="8.88671875" style="1"/>
    <col min="6145" max="6145" width="5.77734375" style="1" customWidth="1"/>
    <col min="6146" max="6147" width="8.88671875" style="1"/>
    <col min="6148" max="6148" width="1.33203125" style="1" customWidth="1"/>
    <col min="6149" max="6149" width="13.88671875" style="1" customWidth="1"/>
    <col min="6150" max="6150" width="8.88671875" style="1"/>
    <col min="6151" max="6151" width="1.109375" style="1" customWidth="1"/>
    <col min="6152" max="6152" width="5.88671875" style="1" customWidth="1"/>
    <col min="6153" max="6153" width="8.88671875" style="1"/>
    <col min="6154" max="6154" width="1.88671875" style="1" customWidth="1"/>
    <col min="6155" max="6400" width="8.88671875" style="1"/>
    <col min="6401" max="6401" width="5.77734375" style="1" customWidth="1"/>
    <col min="6402" max="6403" width="8.88671875" style="1"/>
    <col min="6404" max="6404" width="1.33203125" style="1" customWidth="1"/>
    <col min="6405" max="6405" width="13.88671875" style="1" customWidth="1"/>
    <col min="6406" max="6406" width="8.88671875" style="1"/>
    <col min="6407" max="6407" width="1.109375" style="1" customWidth="1"/>
    <col min="6408" max="6408" width="5.88671875" style="1" customWidth="1"/>
    <col min="6409" max="6409" width="8.88671875" style="1"/>
    <col min="6410" max="6410" width="1.88671875" style="1" customWidth="1"/>
    <col min="6411" max="6656" width="8.88671875" style="1"/>
    <col min="6657" max="6657" width="5.77734375" style="1" customWidth="1"/>
    <col min="6658" max="6659" width="8.88671875" style="1"/>
    <col min="6660" max="6660" width="1.33203125" style="1" customWidth="1"/>
    <col min="6661" max="6661" width="13.88671875" style="1" customWidth="1"/>
    <col min="6662" max="6662" width="8.88671875" style="1"/>
    <col min="6663" max="6663" width="1.109375" style="1" customWidth="1"/>
    <col min="6664" max="6664" width="5.88671875" style="1" customWidth="1"/>
    <col min="6665" max="6665" width="8.88671875" style="1"/>
    <col min="6666" max="6666" width="1.88671875" style="1" customWidth="1"/>
    <col min="6667" max="6912" width="8.88671875" style="1"/>
    <col min="6913" max="6913" width="5.77734375" style="1" customWidth="1"/>
    <col min="6914" max="6915" width="8.88671875" style="1"/>
    <col min="6916" max="6916" width="1.33203125" style="1" customWidth="1"/>
    <col min="6917" max="6917" width="13.88671875" style="1" customWidth="1"/>
    <col min="6918" max="6918" width="8.88671875" style="1"/>
    <col min="6919" max="6919" width="1.109375" style="1" customWidth="1"/>
    <col min="6920" max="6920" width="5.88671875" style="1" customWidth="1"/>
    <col min="6921" max="6921" width="8.88671875" style="1"/>
    <col min="6922" max="6922" width="1.88671875" style="1" customWidth="1"/>
    <col min="6923" max="7168" width="8.88671875" style="1"/>
    <col min="7169" max="7169" width="5.77734375" style="1" customWidth="1"/>
    <col min="7170" max="7171" width="8.88671875" style="1"/>
    <col min="7172" max="7172" width="1.33203125" style="1" customWidth="1"/>
    <col min="7173" max="7173" width="13.88671875" style="1" customWidth="1"/>
    <col min="7174" max="7174" width="8.88671875" style="1"/>
    <col min="7175" max="7175" width="1.109375" style="1" customWidth="1"/>
    <col min="7176" max="7176" width="5.88671875" style="1" customWidth="1"/>
    <col min="7177" max="7177" width="8.88671875" style="1"/>
    <col min="7178" max="7178" width="1.88671875" style="1" customWidth="1"/>
    <col min="7179" max="7424" width="8.88671875" style="1"/>
    <col min="7425" max="7425" width="5.77734375" style="1" customWidth="1"/>
    <col min="7426" max="7427" width="8.88671875" style="1"/>
    <col min="7428" max="7428" width="1.33203125" style="1" customWidth="1"/>
    <col min="7429" max="7429" width="13.88671875" style="1" customWidth="1"/>
    <col min="7430" max="7430" width="8.88671875" style="1"/>
    <col min="7431" max="7431" width="1.109375" style="1" customWidth="1"/>
    <col min="7432" max="7432" width="5.88671875" style="1" customWidth="1"/>
    <col min="7433" max="7433" width="8.88671875" style="1"/>
    <col min="7434" max="7434" width="1.88671875" style="1" customWidth="1"/>
    <col min="7435" max="7680" width="8.88671875" style="1"/>
    <col min="7681" max="7681" width="5.77734375" style="1" customWidth="1"/>
    <col min="7682" max="7683" width="8.88671875" style="1"/>
    <col min="7684" max="7684" width="1.33203125" style="1" customWidth="1"/>
    <col min="7685" max="7685" width="13.88671875" style="1" customWidth="1"/>
    <col min="7686" max="7686" width="8.88671875" style="1"/>
    <col min="7687" max="7687" width="1.109375" style="1" customWidth="1"/>
    <col min="7688" max="7688" width="5.88671875" style="1" customWidth="1"/>
    <col min="7689" max="7689" width="8.88671875" style="1"/>
    <col min="7690" max="7690" width="1.88671875" style="1" customWidth="1"/>
    <col min="7691" max="7936" width="8.88671875" style="1"/>
    <col min="7937" max="7937" width="5.77734375" style="1" customWidth="1"/>
    <col min="7938" max="7939" width="8.88671875" style="1"/>
    <col min="7940" max="7940" width="1.33203125" style="1" customWidth="1"/>
    <col min="7941" max="7941" width="13.88671875" style="1" customWidth="1"/>
    <col min="7942" max="7942" width="8.88671875" style="1"/>
    <col min="7943" max="7943" width="1.109375" style="1" customWidth="1"/>
    <col min="7944" max="7944" width="5.88671875" style="1" customWidth="1"/>
    <col min="7945" max="7945" width="8.88671875" style="1"/>
    <col min="7946" max="7946" width="1.88671875" style="1" customWidth="1"/>
    <col min="7947" max="8192" width="8.88671875" style="1"/>
    <col min="8193" max="8193" width="5.77734375" style="1" customWidth="1"/>
    <col min="8194" max="8195" width="8.88671875" style="1"/>
    <col min="8196" max="8196" width="1.33203125" style="1" customWidth="1"/>
    <col min="8197" max="8197" width="13.88671875" style="1" customWidth="1"/>
    <col min="8198" max="8198" width="8.88671875" style="1"/>
    <col min="8199" max="8199" width="1.109375" style="1" customWidth="1"/>
    <col min="8200" max="8200" width="5.88671875" style="1" customWidth="1"/>
    <col min="8201" max="8201" width="8.88671875" style="1"/>
    <col min="8202" max="8202" width="1.88671875" style="1" customWidth="1"/>
    <col min="8203" max="8448" width="8.88671875" style="1"/>
    <col min="8449" max="8449" width="5.77734375" style="1" customWidth="1"/>
    <col min="8450" max="8451" width="8.88671875" style="1"/>
    <col min="8452" max="8452" width="1.33203125" style="1" customWidth="1"/>
    <col min="8453" max="8453" width="13.88671875" style="1" customWidth="1"/>
    <col min="8454" max="8454" width="8.88671875" style="1"/>
    <col min="8455" max="8455" width="1.109375" style="1" customWidth="1"/>
    <col min="8456" max="8456" width="5.88671875" style="1" customWidth="1"/>
    <col min="8457" max="8457" width="8.88671875" style="1"/>
    <col min="8458" max="8458" width="1.88671875" style="1" customWidth="1"/>
    <col min="8459" max="8704" width="8.88671875" style="1"/>
    <col min="8705" max="8705" width="5.77734375" style="1" customWidth="1"/>
    <col min="8706" max="8707" width="8.88671875" style="1"/>
    <col min="8708" max="8708" width="1.33203125" style="1" customWidth="1"/>
    <col min="8709" max="8709" width="13.88671875" style="1" customWidth="1"/>
    <col min="8710" max="8710" width="8.88671875" style="1"/>
    <col min="8711" max="8711" width="1.109375" style="1" customWidth="1"/>
    <col min="8712" max="8712" width="5.88671875" style="1" customWidth="1"/>
    <col min="8713" max="8713" width="8.88671875" style="1"/>
    <col min="8714" max="8714" width="1.88671875" style="1" customWidth="1"/>
    <col min="8715" max="8960" width="8.88671875" style="1"/>
    <col min="8961" max="8961" width="5.77734375" style="1" customWidth="1"/>
    <col min="8962" max="8963" width="8.88671875" style="1"/>
    <col min="8964" max="8964" width="1.33203125" style="1" customWidth="1"/>
    <col min="8965" max="8965" width="13.88671875" style="1" customWidth="1"/>
    <col min="8966" max="8966" width="8.88671875" style="1"/>
    <col min="8967" max="8967" width="1.109375" style="1" customWidth="1"/>
    <col min="8968" max="8968" width="5.88671875" style="1" customWidth="1"/>
    <col min="8969" max="8969" width="8.88671875" style="1"/>
    <col min="8970" max="8970" width="1.88671875" style="1" customWidth="1"/>
    <col min="8971" max="9216" width="8.88671875" style="1"/>
    <col min="9217" max="9217" width="5.77734375" style="1" customWidth="1"/>
    <col min="9218" max="9219" width="8.88671875" style="1"/>
    <col min="9220" max="9220" width="1.33203125" style="1" customWidth="1"/>
    <col min="9221" max="9221" width="13.88671875" style="1" customWidth="1"/>
    <col min="9222" max="9222" width="8.88671875" style="1"/>
    <col min="9223" max="9223" width="1.109375" style="1" customWidth="1"/>
    <col min="9224" max="9224" width="5.88671875" style="1" customWidth="1"/>
    <col min="9225" max="9225" width="8.88671875" style="1"/>
    <col min="9226" max="9226" width="1.88671875" style="1" customWidth="1"/>
    <col min="9227" max="9472" width="8.88671875" style="1"/>
    <col min="9473" max="9473" width="5.77734375" style="1" customWidth="1"/>
    <col min="9474" max="9475" width="8.88671875" style="1"/>
    <col min="9476" max="9476" width="1.33203125" style="1" customWidth="1"/>
    <col min="9477" max="9477" width="13.88671875" style="1" customWidth="1"/>
    <col min="9478" max="9478" width="8.88671875" style="1"/>
    <col min="9479" max="9479" width="1.109375" style="1" customWidth="1"/>
    <col min="9480" max="9480" width="5.88671875" style="1" customWidth="1"/>
    <col min="9481" max="9481" width="8.88671875" style="1"/>
    <col min="9482" max="9482" width="1.88671875" style="1" customWidth="1"/>
    <col min="9483" max="9728" width="8.88671875" style="1"/>
    <col min="9729" max="9729" width="5.77734375" style="1" customWidth="1"/>
    <col min="9730" max="9731" width="8.88671875" style="1"/>
    <col min="9732" max="9732" width="1.33203125" style="1" customWidth="1"/>
    <col min="9733" max="9733" width="13.88671875" style="1" customWidth="1"/>
    <col min="9734" max="9734" width="8.88671875" style="1"/>
    <col min="9735" max="9735" width="1.109375" style="1" customWidth="1"/>
    <col min="9736" max="9736" width="5.88671875" style="1" customWidth="1"/>
    <col min="9737" max="9737" width="8.88671875" style="1"/>
    <col min="9738" max="9738" width="1.88671875" style="1" customWidth="1"/>
    <col min="9739" max="9984" width="8.88671875" style="1"/>
    <col min="9985" max="9985" width="5.77734375" style="1" customWidth="1"/>
    <col min="9986" max="9987" width="8.88671875" style="1"/>
    <col min="9988" max="9988" width="1.33203125" style="1" customWidth="1"/>
    <col min="9989" max="9989" width="13.88671875" style="1" customWidth="1"/>
    <col min="9990" max="9990" width="8.88671875" style="1"/>
    <col min="9991" max="9991" width="1.109375" style="1" customWidth="1"/>
    <col min="9992" max="9992" width="5.88671875" style="1" customWidth="1"/>
    <col min="9993" max="9993" width="8.88671875" style="1"/>
    <col min="9994" max="9994" width="1.88671875" style="1" customWidth="1"/>
    <col min="9995" max="10240" width="8.88671875" style="1"/>
    <col min="10241" max="10241" width="5.77734375" style="1" customWidth="1"/>
    <col min="10242" max="10243" width="8.88671875" style="1"/>
    <col min="10244" max="10244" width="1.33203125" style="1" customWidth="1"/>
    <col min="10245" max="10245" width="13.88671875" style="1" customWidth="1"/>
    <col min="10246" max="10246" width="8.88671875" style="1"/>
    <col min="10247" max="10247" width="1.109375" style="1" customWidth="1"/>
    <col min="10248" max="10248" width="5.88671875" style="1" customWidth="1"/>
    <col min="10249" max="10249" width="8.88671875" style="1"/>
    <col min="10250" max="10250" width="1.88671875" style="1" customWidth="1"/>
    <col min="10251" max="10496" width="8.88671875" style="1"/>
    <col min="10497" max="10497" width="5.77734375" style="1" customWidth="1"/>
    <col min="10498" max="10499" width="8.88671875" style="1"/>
    <col min="10500" max="10500" width="1.33203125" style="1" customWidth="1"/>
    <col min="10501" max="10501" width="13.88671875" style="1" customWidth="1"/>
    <col min="10502" max="10502" width="8.88671875" style="1"/>
    <col min="10503" max="10503" width="1.109375" style="1" customWidth="1"/>
    <col min="10504" max="10504" width="5.88671875" style="1" customWidth="1"/>
    <col min="10505" max="10505" width="8.88671875" style="1"/>
    <col min="10506" max="10506" width="1.88671875" style="1" customWidth="1"/>
    <col min="10507" max="10752" width="8.88671875" style="1"/>
    <col min="10753" max="10753" width="5.77734375" style="1" customWidth="1"/>
    <col min="10754" max="10755" width="8.88671875" style="1"/>
    <col min="10756" max="10756" width="1.33203125" style="1" customWidth="1"/>
    <col min="10757" max="10757" width="13.88671875" style="1" customWidth="1"/>
    <col min="10758" max="10758" width="8.88671875" style="1"/>
    <col min="10759" max="10759" width="1.109375" style="1" customWidth="1"/>
    <col min="10760" max="10760" width="5.88671875" style="1" customWidth="1"/>
    <col min="10761" max="10761" width="8.88671875" style="1"/>
    <col min="10762" max="10762" width="1.88671875" style="1" customWidth="1"/>
    <col min="10763" max="11008" width="8.88671875" style="1"/>
    <col min="11009" max="11009" width="5.77734375" style="1" customWidth="1"/>
    <col min="11010" max="11011" width="8.88671875" style="1"/>
    <col min="11012" max="11012" width="1.33203125" style="1" customWidth="1"/>
    <col min="11013" max="11013" width="13.88671875" style="1" customWidth="1"/>
    <col min="11014" max="11014" width="8.88671875" style="1"/>
    <col min="11015" max="11015" width="1.109375" style="1" customWidth="1"/>
    <col min="11016" max="11016" width="5.88671875" style="1" customWidth="1"/>
    <col min="11017" max="11017" width="8.88671875" style="1"/>
    <col min="11018" max="11018" width="1.88671875" style="1" customWidth="1"/>
    <col min="11019" max="11264" width="8.88671875" style="1"/>
    <col min="11265" max="11265" width="5.77734375" style="1" customWidth="1"/>
    <col min="11266" max="11267" width="8.88671875" style="1"/>
    <col min="11268" max="11268" width="1.33203125" style="1" customWidth="1"/>
    <col min="11269" max="11269" width="13.88671875" style="1" customWidth="1"/>
    <col min="11270" max="11270" width="8.88671875" style="1"/>
    <col min="11271" max="11271" width="1.109375" style="1" customWidth="1"/>
    <col min="11272" max="11272" width="5.88671875" style="1" customWidth="1"/>
    <col min="11273" max="11273" width="8.88671875" style="1"/>
    <col min="11274" max="11274" width="1.88671875" style="1" customWidth="1"/>
    <col min="11275" max="11520" width="8.88671875" style="1"/>
    <col min="11521" max="11521" width="5.77734375" style="1" customWidth="1"/>
    <col min="11522" max="11523" width="8.88671875" style="1"/>
    <col min="11524" max="11524" width="1.33203125" style="1" customWidth="1"/>
    <col min="11525" max="11525" width="13.88671875" style="1" customWidth="1"/>
    <col min="11526" max="11526" width="8.88671875" style="1"/>
    <col min="11527" max="11527" width="1.109375" style="1" customWidth="1"/>
    <col min="11528" max="11528" width="5.88671875" style="1" customWidth="1"/>
    <col min="11529" max="11529" width="8.88671875" style="1"/>
    <col min="11530" max="11530" width="1.88671875" style="1" customWidth="1"/>
    <col min="11531" max="11776" width="8.88671875" style="1"/>
    <col min="11777" max="11777" width="5.77734375" style="1" customWidth="1"/>
    <col min="11778" max="11779" width="8.88671875" style="1"/>
    <col min="11780" max="11780" width="1.33203125" style="1" customWidth="1"/>
    <col min="11781" max="11781" width="13.88671875" style="1" customWidth="1"/>
    <col min="11782" max="11782" width="8.88671875" style="1"/>
    <col min="11783" max="11783" width="1.109375" style="1" customWidth="1"/>
    <col min="11784" max="11784" width="5.88671875" style="1" customWidth="1"/>
    <col min="11785" max="11785" width="8.88671875" style="1"/>
    <col min="11786" max="11786" width="1.88671875" style="1" customWidth="1"/>
    <col min="11787" max="12032" width="8.88671875" style="1"/>
    <col min="12033" max="12033" width="5.77734375" style="1" customWidth="1"/>
    <col min="12034" max="12035" width="8.88671875" style="1"/>
    <col min="12036" max="12036" width="1.33203125" style="1" customWidth="1"/>
    <col min="12037" max="12037" width="13.88671875" style="1" customWidth="1"/>
    <col min="12038" max="12038" width="8.88671875" style="1"/>
    <col min="12039" max="12039" width="1.109375" style="1" customWidth="1"/>
    <col min="12040" max="12040" width="5.88671875" style="1" customWidth="1"/>
    <col min="12041" max="12041" width="8.88671875" style="1"/>
    <col min="12042" max="12042" width="1.88671875" style="1" customWidth="1"/>
    <col min="12043" max="12288" width="8.88671875" style="1"/>
    <col min="12289" max="12289" width="5.77734375" style="1" customWidth="1"/>
    <col min="12290" max="12291" width="8.88671875" style="1"/>
    <col min="12292" max="12292" width="1.33203125" style="1" customWidth="1"/>
    <col min="12293" max="12293" width="13.88671875" style="1" customWidth="1"/>
    <col min="12294" max="12294" width="8.88671875" style="1"/>
    <col min="12295" max="12295" width="1.109375" style="1" customWidth="1"/>
    <col min="12296" max="12296" width="5.88671875" style="1" customWidth="1"/>
    <col min="12297" max="12297" width="8.88671875" style="1"/>
    <col min="12298" max="12298" width="1.88671875" style="1" customWidth="1"/>
    <col min="12299" max="12544" width="8.88671875" style="1"/>
    <col min="12545" max="12545" width="5.77734375" style="1" customWidth="1"/>
    <col min="12546" max="12547" width="8.88671875" style="1"/>
    <col min="12548" max="12548" width="1.33203125" style="1" customWidth="1"/>
    <col min="12549" max="12549" width="13.88671875" style="1" customWidth="1"/>
    <col min="12550" max="12550" width="8.88671875" style="1"/>
    <col min="12551" max="12551" width="1.109375" style="1" customWidth="1"/>
    <col min="12552" max="12552" width="5.88671875" style="1" customWidth="1"/>
    <col min="12553" max="12553" width="8.88671875" style="1"/>
    <col min="12554" max="12554" width="1.88671875" style="1" customWidth="1"/>
    <col min="12555" max="12800" width="8.88671875" style="1"/>
    <col min="12801" max="12801" width="5.77734375" style="1" customWidth="1"/>
    <col min="12802" max="12803" width="8.88671875" style="1"/>
    <col min="12804" max="12804" width="1.33203125" style="1" customWidth="1"/>
    <col min="12805" max="12805" width="13.88671875" style="1" customWidth="1"/>
    <col min="12806" max="12806" width="8.88671875" style="1"/>
    <col min="12807" max="12807" width="1.109375" style="1" customWidth="1"/>
    <col min="12808" max="12808" width="5.88671875" style="1" customWidth="1"/>
    <col min="12809" max="12809" width="8.88671875" style="1"/>
    <col min="12810" max="12810" width="1.88671875" style="1" customWidth="1"/>
    <col min="12811" max="13056" width="8.88671875" style="1"/>
    <col min="13057" max="13057" width="5.77734375" style="1" customWidth="1"/>
    <col min="13058" max="13059" width="8.88671875" style="1"/>
    <col min="13060" max="13060" width="1.33203125" style="1" customWidth="1"/>
    <col min="13061" max="13061" width="13.88671875" style="1" customWidth="1"/>
    <col min="13062" max="13062" width="8.88671875" style="1"/>
    <col min="13063" max="13063" width="1.109375" style="1" customWidth="1"/>
    <col min="13064" max="13064" width="5.88671875" style="1" customWidth="1"/>
    <col min="13065" max="13065" width="8.88671875" style="1"/>
    <col min="13066" max="13066" width="1.88671875" style="1" customWidth="1"/>
    <col min="13067" max="13312" width="8.88671875" style="1"/>
    <col min="13313" max="13313" width="5.77734375" style="1" customWidth="1"/>
    <col min="13314" max="13315" width="8.88671875" style="1"/>
    <col min="13316" max="13316" width="1.33203125" style="1" customWidth="1"/>
    <col min="13317" max="13317" width="13.88671875" style="1" customWidth="1"/>
    <col min="13318" max="13318" width="8.88671875" style="1"/>
    <col min="13319" max="13319" width="1.109375" style="1" customWidth="1"/>
    <col min="13320" max="13320" width="5.88671875" style="1" customWidth="1"/>
    <col min="13321" max="13321" width="8.88671875" style="1"/>
    <col min="13322" max="13322" width="1.88671875" style="1" customWidth="1"/>
    <col min="13323" max="13568" width="8.88671875" style="1"/>
    <col min="13569" max="13569" width="5.77734375" style="1" customWidth="1"/>
    <col min="13570" max="13571" width="8.88671875" style="1"/>
    <col min="13572" max="13572" width="1.33203125" style="1" customWidth="1"/>
    <col min="13573" max="13573" width="13.88671875" style="1" customWidth="1"/>
    <col min="13574" max="13574" width="8.88671875" style="1"/>
    <col min="13575" max="13575" width="1.109375" style="1" customWidth="1"/>
    <col min="13576" max="13576" width="5.88671875" style="1" customWidth="1"/>
    <col min="13577" max="13577" width="8.88671875" style="1"/>
    <col min="13578" max="13578" width="1.88671875" style="1" customWidth="1"/>
    <col min="13579" max="13824" width="8.88671875" style="1"/>
    <col min="13825" max="13825" width="5.77734375" style="1" customWidth="1"/>
    <col min="13826" max="13827" width="8.88671875" style="1"/>
    <col min="13828" max="13828" width="1.33203125" style="1" customWidth="1"/>
    <col min="13829" max="13829" width="13.88671875" style="1" customWidth="1"/>
    <col min="13830" max="13830" width="8.88671875" style="1"/>
    <col min="13831" max="13831" width="1.109375" style="1" customWidth="1"/>
    <col min="13832" max="13832" width="5.88671875" style="1" customWidth="1"/>
    <col min="13833" max="13833" width="8.88671875" style="1"/>
    <col min="13834" max="13834" width="1.88671875" style="1" customWidth="1"/>
    <col min="13835" max="14080" width="8.88671875" style="1"/>
    <col min="14081" max="14081" width="5.77734375" style="1" customWidth="1"/>
    <col min="14082" max="14083" width="8.88671875" style="1"/>
    <col min="14084" max="14084" width="1.33203125" style="1" customWidth="1"/>
    <col min="14085" max="14085" width="13.88671875" style="1" customWidth="1"/>
    <col min="14086" max="14086" width="8.88671875" style="1"/>
    <col min="14087" max="14087" width="1.109375" style="1" customWidth="1"/>
    <col min="14088" max="14088" width="5.88671875" style="1" customWidth="1"/>
    <col min="14089" max="14089" width="8.88671875" style="1"/>
    <col min="14090" max="14090" width="1.88671875" style="1" customWidth="1"/>
    <col min="14091" max="14336" width="8.88671875" style="1"/>
    <col min="14337" max="14337" width="5.77734375" style="1" customWidth="1"/>
    <col min="14338" max="14339" width="8.88671875" style="1"/>
    <col min="14340" max="14340" width="1.33203125" style="1" customWidth="1"/>
    <col min="14341" max="14341" width="13.88671875" style="1" customWidth="1"/>
    <col min="14342" max="14342" width="8.88671875" style="1"/>
    <col min="14343" max="14343" width="1.109375" style="1" customWidth="1"/>
    <col min="14344" max="14344" width="5.88671875" style="1" customWidth="1"/>
    <col min="14345" max="14345" width="8.88671875" style="1"/>
    <col min="14346" max="14346" width="1.88671875" style="1" customWidth="1"/>
    <col min="14347" max="14592" width="8.88671875" style="1"/>
    <col min="14593" max="14593" width="5.77734375" style="1" customWidth="1"/>
    <col min="14594" max="14595" width="8.88671875" style="1"/>
    <col min="14596" max="14596" width="1.33203125" style="1" customWidth="1"/>
    <col min="14597" max="14597" width="13.88671875" style="1" customWidth="1"/>
    <col min="14598" max="14598" width="8.88671875" style="1"/>
    <col min="14599" max="14599" width="1.109375" style="1" customWidth="1"/>
    <col min="14600" max="14600" width="5.88671875" style="1" customWidth="1"/>
    <col min="14601" max="14601" width="8.88671875" style="1"/>
    <col min="14602" max="14602" width="1.88671875" style="1" customWidth="1"/>
    <col min="14603" max="14848" width="8.88671875" style="1"/>
    <col min="14849" max="14849" width="5.77734375" style="1" customWidth="1"/>
    <col min="14850" max="14851" width="8.88671875" style="1"/>
    <col min="14852" max="14852" width="1.33203125" style="1" customWidth="1"/>
    <col min="14853" max="14853" width="13.88671875" style="1" customWidth="1"/>
    <col min="14854" max="14854" width="8.88671875" style="1"/>
    <col min="14855" max="14855" width="1.109375" style="1" customWidth="1"/>
    <col min="14856" max="14856" width="5.88671875" style="1" customWidth="1"/>
    <col min="14857" max="14857" width="8.88671875" style="1"/>
    <col min="14858" max="14858" width="1.88671875" style="1" customWidth="1"/>
    <col min="14859" max="15104" width="8.88671875" style="1"/>
    <col min="15105" max="15105" width="5.77734375" style="1" customWidth="1"/>
    <col min="15106" max="15107" width="8.88671875" style="1"/>
    <col min="15108" max="15108" width="1.33203125" style="1" customWidth="1"/>
    <col min="15109" max="15109" width="13.88671875" style="1" customWidth="1"/>
    <col min="15110" max="15110" width="8.88671875" style="1"/>
    <col min="15111" max="15111" width="1.109375" style="1" customWidth="1"/>
    <col min="15112" max="15112" width="5.88671875" style="1" customWidth="1"/>
    <col min="15113" max="15113" width="8.88671875" style="1"/>
    <col min="15114" max="15114" width="1.88671875" style="1" customWidth="1"/>
    <col min="15115" max="15360" width="8.88671875" style="1"/>
    <col min="15361" max="15361" width="5.77734375" style="1" customWidth="1"/>
    <col min="15362" max="15363" width="8.88671875" style="1"/>
    <col min="15364" max="15364" width="1.33203125" style="1" customWidth="1"/>
    <col min="15365" max="15365" width="13.88671875" style="1" customWidth="1"/>
    <col min="15366" max="15366" width="8.88671875" style="1"/>
    <col min="15367" max="15367" width="1.109375" style="1" customWidth="1"/>
    <col min="15368" max="15368" width="5.88671875" style="1" customWidth="1"/>
    <col min="15369" max="15369" width="8.88671875" style="1"/>
    <col min="15370" max="15370" width="1.88671875" style="1" customWidth="1"/>
    <col min="15371" max="15616" width="8.88671875" style="1"/>
    <col min="15617" max="15617" width="5.77734375" style="1" customWidth="1"/>
    <col min="15618" max="15619" width="8.88671875" style="1"/>
    <col min="15620" max="15620" width="1.33203125" style="1" customWidth="1"/>
    <col min="15621" max="15621" width="13.88671875" style="1" customWidth="1"/>
    <col min="15622" max="15622" width="8.88671875" style="1"/>
    <col min="15623" max="15623" width="1.109375" style="1" customWidth="1"/>
    <col min="15624" max="15624" width="5.88671875" style="1" customWidth="1"/>
    <col min="15625" max="15625" width="8.88671875" style="1"/>
    <col min="15626" max="15626" width="1.88671875" style="1" customWidth="1"/>
    <col min="15627" max="15872" width="8.88671875" style="1"/>
    <col min="15873" max="15873" width="5.77734375" style="1" customWidth="1"/>
    <col min="15874" max="15875" width="8.88671875" style="1"/>
    <col min="15876" max="15876" width="1.33203125" style="1" customWidth="1"/>
    <col min="15877" max="15877" width="13.88671875" style="1" customWidth="1"/>
    <col min="15878" max="15878" width="8.88671875" style="1"/>
    <col min="15879" max="15879" width="1.109375" style="1" customWidth="1"/>
    <col min="15880" max="15880" width="5.88671875" style="1" customWidth="1"/>
    <col min="15881" max="15881" width="8.88671875" style="1"/>
    <col min="15882" max="15882" width="1.88671875" style="1" customWidth="1"/>
    <col min="15883" max="16128" width="8.88671875" style="1"/>
    <col min="16129" max="16129" width="5.77734375" style="1" customWidth="1"/>
    <col min="16130" max="16131" width="8.88671875" style="1"/>
    <col min="16132" max="16132" width="1.33203125" style="1" customWidth="1"/>
    <col min="16133" max="16133" width="13.88671875" style="1" customWidth="1"/>
    <col min="16134" max="16134" width="8.88671875" style="1"/>
    <col min="16135" max="16135" width="1.109375" style="1" customWidth="1"/>
    <col min="16136" max="16136" width="5.88671875" style="1" customWidth="1"/>
    <col min="16137" max="16137" width="8.88671875" style="1"/>
    <col min="16138" max="16138" width="1.88671875" style="1" customWidth="1"/>
    <col min="16139" max="16384" width="8.88671875" style="1"/>
  </cols>
  <sheetData>
    <row r="1" spans="1:9">
      <c r="A1" s="51" t="s">
        <v>50</v>
      </c>
      <c r="B1" s="51" t="s">
        <v>51</v>
      </c>
      <c r="C1" s="51" t="s">
        <v>52</v>
      </c>
      <c r="E1" s="52" t="s">
        <v>53</v>
      </c>
      <c r="F1" s="52">
        <v>0.3</v>
      </c>
      <c r="I1" s="53">
        <f>F2</f>
        <v>3178.6670077930798</v>
      </c>
    </row>
    <row r="2" spans="1:9">
      <c r="A2" s="54">
        <v>1</v>
      </c>
      <c r="B2" s="51">
        <v>240</v>
      </c>
      <c r="C2" s="55"/>
      <c r="E2" s="52" t="s">
        <v>54</v>
      </c>
      <c r="F2" s="52">
        <f>SUMXMY2(B2:B13,C2:C13)/COUNT(C2:C13)</f>
        <v>3178.6670077930798</v>
      </c>
      <c r="G2" s="1">
        <v>0.5</v>
      </c>
      <c r="H2" s="56">
        <v>0.1</v>
      </c>
      <c r="I2" s="57">
        <v>3178.6670077930798</v>
      </c>
    </row>
    <row r="3" spans="1:9">
      <c r="A3" s="58">
        <v>2</v>
      </c>
      <c r="B3" s="59">
        <v>350</v>
      </c>
      <c r="C3" s="60">
        <f>B2</f>
        <v>240</v>
      </c>
      <c r="H3" s="61">
        <v>0.2</v>
      </c>
      <c r="I3" s="62">
        <v>3178.6670077930798</v>
      </c>
    </row>
    <row r="4" spans="1:9">
      <c r="A4" s="58">
        <v>3</v>
      </c>
      <c r="B4" s="59">
        <v>230</v>
      </c>
      <c r="C4" s="60">
        <f>$G$2*C3+(1-$G$2)*B3</f>
        <v>295</v>
      </c>
      <c r="E4" s="52" t="s">
        <v>55</v>
      </c>
      <c r="F4" s="63">
        <f>G2</f>
        <v>0.5</v>
      </c>
      <c r="H4" s="61">
        <v>0.3</v>
      </c>
      <c r="I4" s="62">
        <v>3178.6670077930798</v>
      </c>
    </row>
    <row r="5" spans="1:9">
      <c r="A5" s="58">
        <v>4</v>
      </c>
      <c r="B5" s="59">
        <v>260</v>
      </c>
      <c r="C5" s="60">
        <f t="shared" ref="C5:C14" si="0">$G$2*C4+(1-$G$2)*B4</f>
        <v>262.5</v>
      </c>
      <c r="E5" s="52" t="s">
        <v>56</v>
      </c>
      <c r="F5" s="63">
        <f>C14</f>
        <v>246.4892578125</v>
      </c>
      <c r="H5" s="61">
        <v>0.4</v>
      </c>
      <c r="I5" s="62">
        <v>3178.6670077930798</v>
      </c>
    </row>
    <row r="6" spans="1:9">
      <c r="A6" s="58">
        <v>5</v>
      </c>
      <c r="B6" s="59">
        <v>280</v>
      </c>
      <c r="C6" s="60">
        <f t="shared" si="0"/>
        <v>261.25</v>
      </c>
      <c r="H6" s="64">
        <v>0.5</v>
      </c>
      <c r="I6" s="65">
        <v>3178.6670077930798</v>
      </c>
    </row>
    <row r="7" spans="1:9">
      <c r="A7" s="58">
        <v>6</v>
      </c>
      <c r="B7" s="59">
        <v>320</v>
      </c>
      <c r="C7" s="60">
        <f t="shared" si="0"/>
        <v>270.625</v>
      </c>
    </row>
    <row r="8" spans="1:9">
      <c r="A8" s="58">
        <v>7</v>
      </c>
      <c r="B8" s="59">
        <v>220</v>
      </c>
      <c r="C8" s="60">
        <f t="shared" si="0"/>
        <v>295.3125</v>
      </c>
    </row>
    <row r="9" spans="1:9">
      <c r="A9" s="58">
        <v>8</v>
      </c>
      <c r="B9" s="59">
        <v>310</v>
      </c>
      <c r="C9" s="60">
        <f t="shared" si="0"/>
        <v>257.65625</v>
      </c>
    </row>
    <row r="10" spans="1:9">
      <c r="A10" s="58">
        <v>9</v>
      </c>
      <c r="B10" s="59">
        <v>240</v>
      </c>
      <c r="C10" s="60">
        <f t="shared" si="0"/>
        <v>283.828125</v>
      </c>
    </row>
    <row r="11" spans="1:9">
      <c r="A11" s="58">
        <v>10</v>
      </c>
      <c r="B11" s="59">
        <v>310</v>
      </c>
      <c r="C11" s="60">
        <f t="shared" si="0"/>
        <v>261.9140625</v>
      </c>
    </row>
    <row r="12" spans="1:9">
      <c r="A12" s="58">
        <v>11</v>
      </c>
      <c r="B12" s="59">
        <v>240</v>
      </c>
      <c r="C12" s="60">
        <f t="shared" si="0"/>
        <v>285.95703125</v>
      </c>
    </row>
    <row r="13" spans="1:9">
      <c r="A13" s="66">
        <v>12</v>
      </c>
      <c r="B13" s="67">
        <v>230</v>
      </c>
      <c r="C13" s="60">
        <f t="shared" si="0"/>
        <v>262.978515625</v>
      </c>
    </row>
    <row r="14" spans="1:9">
      <c r="A14" s="68">
        <v>13</v>
      </c>
      <c r="C14" s="69">
        <f t="shared" si="0"/>
        <v>246.4892578125</v>
      </c>
    </row>
  </sheetData>
  <phoneticPr fontId="4" type="noConversion"/>
  <printOptions headings="1"/>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showGridLines="0" workbookViewId="0">
      <selection activeCell="F14" sqref="F14"/>
    </sheetView>
  </sheetViews>
  <sheetFormatPr defaultRowHeight="14.4"/>
  <cols>
    <col min="1" max="1" width="13.109375" style="72" customWidth="1"/>
    <col min="2" max="2" width="17.6640625" style="72" customWidth="1"/>
    <col min="3" max="3" width="7.44140625" style="72" customWidth="1"/>
    <col min="4" max="4" width="7.109375" style="72" customWidth="1"/>
    <col min="5" max="5" width="1.6640625" style="72" customWidth="1"/>
    <col min="6" max="6" width="6.109375" style="72" customWidth="1"/>
    <col min="7" max="7" width="11.33203125" style="72" bestFit="1" customWidth="1"/>
    <col min="8" max="8" width="2.21875" style="72" customWidth="1"/>
    <col min="9" max="256" width="8.88671875" style="72"/>
    <col min="257" max="257" width="13.109375" style="72" customWidth="1"/>
    <col min="258" max="258" width="17.6640625" style="72" customWidth="1"/>
    <col min="259" max="259" width="7.44140625" style="72" customWidth="1"/>
    <col min="260" max="260" width="7.109375" style="72" customWidth="1"/>
    <col min="261" max="261" width="1.6640625" style="72" customWidth="1"/>
    <col min="262" max="262" width="6.109375" style="72" customWidth="1"/>
    <col min="263" max="263" width="9.44140625" style="72" bestFit="1" customWidth="1"/>
    <col min="264" max="264" width="2.21875" style="72" customWidth="1"/>
    <col min="265" max="512" width="8.88671875" style="72"/>
    <col min="513" max="513" width="13.109375" style="72" customWidth="1"/>
    <col min="514" max="514" width="17.6640625" style="72" customWidth="1"/>
    <col min="515" max="515" width="7.44140625" style="72" customWidth="1"/>
    <col min="516" max="516" width="7.109375" style="72" customWidth="1"/>
    <col min="517" max="517" width="1.6640625" style="72" customWidth="1"/>
    <col min="518" max="518" width="6.109375" style="72" customWidth="1"/>
    <col min="519" max="519" width="9.44140625" style="72" bestFit="1" customWidth="1"/>
    <col min="520" max="520" width="2.21875" style="72" customWidth="1"/>
    <col min="521" max="768" width="8.88671875" style="72"/>
    <col min="769" max="769" width="13.109375" style="72" customWidth="1"/>
    <col min="770" max="770" width="17.6640625" style="72" customWidth="1"/>
    <col min="771" max="771" width="7.44140625" style="72" customWidth="1"/>
    <col min="772" max="772" width="7.109375" style="72" customWidth="1"/>
    <col min="773" max="773" width="1.6640625" style="72" customWidth="1"/>
    <col min="774" max="774" width="6.109375" style="72" customWidth="1"/>
    <col min="775" max="775" width="9.44140625" style="72" bestFit="1" customWidth="1"/>
    <col min="776" max="776" width="2.21875" style="72" customWidth="1"/>
    <col min="777" max="1024" width="8.88671875" style="72"/>
    <col min="1025" max="1025" width="13.109375" style="72" customWidth="1"/>
    <col min="1026" max="1026" width="17.6640625" style="72" customWidth="1"/>
    <col min="1027" max="1027" width="7.44140625" style="72" customWidth="1"/>
    <col min="1028" max="1028" width="7.109375" style="72" customWidth="1"/>
    <col min="1029" max="1029" width="1.6640625" style="72" customWidth="1"/>
    <col min="1030" max="1030" width="6.109375" style="72" customWidth="1"/>
    <col min="1031" max="1031" width="9.44140625" style="72" bestFit="1" customWidth="1"/>
    <col min="1032" max="1032" width="2.21875" style="72" customWidth="1"/>
    <col min="1033" max="1280" width="8.88671875" style="72"/>
    <col min="1281" max="1281" width="13.109375" style="72" customWidth="1"/>
    <col min="1282" max="1282" width="17.6640625" style="72" customWidth="1"/>
    <col min="1283" max="1283" width="7.44140625" style="72" customWidth="1"/>
    <col min="1284" max="1284" width="7.109375" style="72" customWidth="1"/>
    <col min="1285" max="1285" width="1.6640625" style="72" customWidth="1"/>
    <col min="1286" max="1286" width="6.109375" style="72" customWidth="1"/>
    <col min="1287" max="1287" width="9.44140625" style="72" bestFit="1" customWidth="1"/>
    <col min="1288" max="1288" width="2.21875" style="72" customWidth="1"/>
    <col min="1289" max="1536" width="8.88671875" style="72"/>
    <col min="1537" max="1537" width="13.109375" style="72" customWidth="1"/>
    <col min="1538" max="1538" width="17.6640625" style="72" customWidth="1"/>
    <col min="1539" max="1539" width="7.44140625" style="72" customWidth="1"/>
    <col min="1540" max="1540" width="7.109375" style="72" customWidth="1"/>
    <col min="1541" max="1541" width="1.6640625" style="72" customWidth="1"/>
    <col min="1542" max="1542" width="6.109375" style="72" customWidth="1"/>
    <col min="1543" max="1543" width="9.44140625" style="72" bestFit="1" customWidth="1"/>
    <col min="1544" max="1544" width="2.21875" style="72" customWidth="1"/>
    <col min="1545" max="1792" width="8.88671875" style="72"/>
    <col min="1793" max="1793" width="13.109375" style="72" customWidth="1"/>
    <col min="1794" max="1794" width="17.6640625" style="72" customWidth="1"/>
    <col min="1795" max="1795" width="7.44140625" style="72" customWidth="1"/>
    <col min="1796" max="1796" width="7.109375" style="72" customWidth="1"/>
    <col min="1797" max="1797" width="1.6640625" style="72" customWidth="1"/>
    <col min="1798" max="1798" width="6.109375" style="72" customWidth="1"/>
    <col min="1799" max="1799" width="9.44140625" style="72" bestFit="1" customWidth="1"/>
    <col min="1800" max="1800" width="2.21875" style="72" customWidth="1"/>
    <col min="1801" max="2048" width="8.88671875" style="72"/>
    <col min="2049" max="2049" width="13.109375" style="72" customWidth="1"/>
    <col min="2050" max="2050" width="17.6640625" style="72" customWidth="1"/>
    <col min="2051" max="2051" width="7.44140625" style="72" customWidth="1"/>
    <col min="2052" max="2052" width="7.109375" style="72" customWidth="1"/>
    <col min="2053" max="2053" width="1.6640625" style="72" customWidth="1"/>
    <col min="2054" max="2054" width="6.109375" style="72" customWidth="1"/>
    <col min="2055" max="2055" width="9.44140625" style="72" bestFit="1" customWidth="1"/>
    <col min="2056" max="2056" width="2.21875" style="72" customWidth="1"/>
    <col min="2057" max="2304" width="8.88671875" style="72"/>
    <col min="2305" max="2305" width="13.109375" style="72" customWidth="1"/>
    <col min="2306" max="2306" width="17.6640625" style="72" customWidth="1"/>
    <col min="2307" max="2307" width="7.44140625" style="72" customWidth="1"/>
    <col min="2308" max="2308" width="7.109375" style="72" customWidth="1"/>
    <col min="2309" max="2309" width="1.6640625" style="72" customWidth="1"/>
    <col min="2310" max="2310" width="6.109375" style="72" customWidth="1"/>
    <col min="2311" max="2311" width="9.44140625" style="72" bestFit="1" customWidth="1"/>
    <col min="2312" max="2312" width="2.21875" style="72" customWidth="1"/>
    <col min="2313" max="2560" width="8.88671875" style="72"/>
    <col min="2561" max="2561" width="13.109375" style="72" customWidth="1"/>
    <col min="2562" max="2562" width="17.6640625" style="72" customWidth="1"/>
    <col min="2563" max="2563" width="7.44140625" style="72" customWidth="1"/>
    <col min="2564" max="2564" width="7.109375" style="72" customWidth="1"/>
    <col min="2565" max="2565" width="1.6640625" style="72" customWidth="1"/>
    <col min="2566" max="2566" width="6.109375" style="72" customWidth="1"/>
    <col min="2567" max="2567" width="9.44140625" style="72" bestFit="1" customWidth="1"/>
    <col min="2568" max="2568" width="2.21875" style="72" customWidth="1"/>
    <col min="2569" max="2816" width="8.88671875" style="72"/>
    <col min="2817" max="2817" width="13.109375" style="72" customWidth="1"/>
    <col min="2818" max="2818" width="17.6640625" style="72" customWidth="1"/>
    <col min="2819" max="2819" width="7.44140625" style="72" customWidth="1"/>
    <col min="2820" max="2820" width="7.109375" style="72" customWidth="1"/>
    <col min="2821" max="2821" width="1.6640625" style="72" customWidth="1"/>
    <col min="2822" max="2822" width="6.109375" style="72" customWidth="1"/>
    <col min="2823" max="2823" width="9.44140625" style="72" bestFit="1" customWidth="1"/>
    <col min="2824" max="2824" width="2.21875" style="72" customWidth="1"/>
    <col min="2825" max="3072" width="8.88671875" style="72"/>
    <col min="3073" max="3073" width="13.109375" style="72" customWidth="1"/>
    <col min="3074" max="3074" width="17.6640625" style="72" customWidth="1"/>
    <col min="3075" max="3075" width="7.44140625" style="72" customWidth="1"/>
    <col min="3076" max="3076" width="7.109375" style="72" customWidth="1"/>
    <col min="3077" max="3077" width="1.6640625" style="72" customWidth="1"/>
    <col min="3078" max="3078" width="6.109375" style="72" customWidth="1"/>
    <col min="3079" max="3079" width="9.44140625" style="72" bestFit="1" customWidth="1"/>
    <col min="3080" max="3080" width="2.21875" style="72" customWidth="1"/>
    <col min="3081" max="3328" width="8.88671875" style="72"/>
    <col min="3329" max="3329" width="13.109375" style="72" customWidth="1"/>
    <col min="3330" max="3330" width="17.6640625" style="72" customWidth="1"/>
    <col min="3331" max="3331" width="7.44140625" style="72" customWidth="1"/>
    <col min="3332" max="3332" width="7.109375" style="72" customWidth="1"/>
    <col min="3333" max="3333" width="1.6640625" style="72" customWidth="1"/>
    <col min="3334" max="3334" width="6.109375" style="72" customWidth="1"/>
    <col min="3335" max="3335" width="9.44140625" style="72" bestFit="1" customWidth="1"/>
    <col min="3336" max="3336" width="2.21875" style="72" customWidth="1"/>
    <col min="3337" max="3584" width="8.88671875" style="72"/>
    <col min="3585" max="3585" width="13.109375" style="72" customWidth="1"/>
    <col min="3586" max="3586" width="17.6640625" style="72" customWidth="1"/>
    <col min="3587" max="3587" width="7.44140625" style="72" customWidth="1"/>
    <col min="3588" max="3588" width="7.109375" style="72" customWidth="1"/>
    <col min="3589" max="3589" width="1.6640625" style="72" customWidth="1"/>
    <col min="3590" max="3590" width="6.109375" style="72" customWidth="1"/>
    <col min="3591" max="3591" width="9.44140625" style="72" bestFit="1" customWidth="1"/>
    <col min="3592" max="3592" width="2.21875" style="72" customWidth="1"/>
    <col min="3593" max="3840" width="8.88671875" style="72"/>
    <col min="3841" max="3841" width="13.109375" style="72" customWidth="1"/>
    <col min="3842" max="3842" width="17.6640625" style="72" customWidth="1"/>
    <col min="3843" max="3843" width="7.44140625" style="72" customWidth="1"/>
    <col min="3844" max="3844" width="7.109375" style="72" customWidth="1"/>
    <col min="3845" max="3845" width="1.6640625" style="72" customWidth="1"/>
    <col min="3846" max="3846" width="6.109375" style="72" customWidth="1"/>
    <col min="3847" max="3847" width="9.44140625" style="72" bestFit="1" customWidth="1"/>
    <col min="3848" max="3848" width="2.21875" style="72" customWidth="1"/>
    <col min="3849" max="4096" width="8.88671875" style="72"/>
    <col min="4097" max="4097" width="13.109375" style="72" customWidth="1"/>
    <col min="4098" max="4098" width="17.6640625" style="72" customWidth="1"/>
    <col min="4099" max="4099" width="7.44140625" style="72" customWidth="1"/>
    <col min="4100" max="4100" width="7.109375" style="72" customWidth="1"/>
    <col min="4101" max="4101" width="1.6640625" style="72" customWidth="1"/>
    <col min="4102" max="4102" width="6.109375" style="72" customWidth="1"/>
    <col min="4103" max="4103" width="9.44140625" style="72" bestFit="1" customWidth="1"/>
    <col min="4104" max="4104" width="2.21875" style="72" customWidth="1"/>
    <col min="4105" max="4352" width="8.88671875" style="72"/>
    <col min="4353" max="4353" width="13.109375" style="72" customWidth="1"/>
    <col min="4354" max="4354" width="17.6640625" style="72" customWidth="1"/>
    <col min="4355" max="4355" width="7.44140625" style="72" customWidth="1"/>
    <col min="4356" max="4356" width="7.109375" style="72" customWidth="1"/>
    <col min="4357" max="4357" width="1.6640625" style="72" customWidth="1"/>
    <col min="4358" max="4358" width="6.109375" style="72" customWidth="1"/>
    <col min="4359" max="4359" width="9.44140625" style="72" bestFit="1" customWidth="1"/>
    <col min="4360" max="4360" width="2.21875" style="72" customWidth="1"/>
    <col min="4361" max="4608" width="8.88671875" style="72"/>
    <col min="4609" max="4609" width="13.109375" style="72" customWidth="1"/>
    <col min="4610" max="4610" width="17.6640625" style="72" customWidth="1"/>
    <col min="4611" max="4611" width="7.44140625" style="72" customWidth="1"/>
    <col min="4612" max="4612" width="7.109375" style="72" customWidth="1"/>
    <col min="4613" max="4613" width="1.6640625" style="72" customWidth="1"/>
    <col min="4614" max="4614" width="6.109375" style="72" customWidth="1"/>
    <col min="4615" max="4615" width="9.44140625" style="72" bestFit="1" customWidth="1"/>
    <col min="4616" max="4616" width="2.21875" style="72" customWidth="1"/>
    <col min="4617" max="4864" width="8.88671875" style="72"/>
    <col min="4865" max="4865" width="13.109375" style="72" customWidth="1"/>
    <col min="4866" max="4866" width="17.6640625" style="72" customWidth="1"/>
    <col min="4867" max="4867" width="7.44140625" style="72" customWidth="1"/>
    <col min="4868" max="4868" width="7.109375" style="72" customWidth="1"/>
    <col min="4869" max="4869" width="1.6640625" style="72" customWidth="1"/>
    <col min="4870" max="4870" width="6.109375" style="72" customWidth="1"/>
    <col min="4871" max="4871" width="9.44140625" style="72" bestFit="1" customWidth="1"/>
    <col min="4872" max="4872" width="2.21875" style="72" customWidth="1"/>
    <col min="4873" max="5120" width="8.88671875" style="72"/>
    <col min="5121" max="5121" width="13.109375" style="72" customWidth="1"/>
    <col min="5122" max="5122" width="17.6640625" style="72" customWidth="1"/>
    <col min="5123" max="5123" width="7.44140625" style="72" customWidth="1"/>
    <col min="5124" max="5124" width="7.109375" style="72" customWidth="1"/>
    <col min="5125" max="5125" width="1.6640625" style="72" customWidth="1"/>
    <col min="5126" max="5126" width="6.109375" style="72" customWidth="1"/>
    <col min="5127" max="5127" width="9.44140625" style="72" bestFit="1" customWidth="1"/>
    <col min="5128" max="5128" width="2.21875" style="72" customWidth="1"/>
    <col min="5129" max="5376" width="8.88671875" style="72"/>
    <col min="5377" max="5377" width="13.109375" style="72" customWidth="1"/>
    <col min="5378" max="5378" width="17.6640625" style="72" customWidth="1"/>
    <col min="5379" max="5379" width="7.44140625" style="72" customWidth="1"/>
    <col min="5380" max="5380" width="7.109375" style="72" customWidth="1"/>
    <col min="5381" max="5381" width="1.6640625" style="72" customWidth="1"/>
    <col min="5382" max="5382" width="6.109375" style="72" customWidth="1"/>
    <col min="5383" max="5383" width="9.44140625" style="72" bestFit="1" customWidth="1"/>
    <col min="5384" max="5384" width="2.21875" style="72" customWidth="1"/>
    <col min="5385" max="5632" width="8.88671875" style="72"/>
    <col min="5633" max="5633" width="13.109375" style="72" customWidth="1"/>
    <col min="5634" max="5634" width="17.6640625" style="72" customWidth="1"/>
    <col min="5635" max="5635" width="7.44140625" style="72" customWidth="1"/>
    <col min="5636" max="5636" width="7.109375" style="72" customWidth="1"/>
    <col min="5637" max="5637" width="1.6640625" style="72" customWidth="1"/>
    <col min="5638" max="5638" width="6.109375" style="72" customWidth="1"/>
    <col min="5639" max="5639" width="9.44140625" style="72" bestFit="1" customWidth="1"/>
    <col min="5640" max="5640" width="2.21875" style="72" customWidth="1"/>
    <col min="5641" max="5888" width="8.88671875" style="72"/>
    <col min="5889" max="5889" width="13.109375" style="72" customWidth="1"/>
    <col min="5890" max="5890" width="17.6640625" style="72" customWidth="1"/>
    <col min="5891" max="5891" width="7.44140625" style="72" customWidth="1"/>
    <col min="5892" max="5892" width="7.109375" style="72" customWidth="1"/>
    <col min="5893" max="5893" width="1.6640625" style="72" customWidth="1"/>
    <col min="5894" max="5894" width="6.109375" style="72" customWidth="1"/>
    <col min="5895" max="5895" width="9.44140625" style="72" bestFit="1" customWidth="1"/>
    <col min="5896" max="5896" width="2.21875" style="72" customWidth="1"/>
    <col min="5897" max="6144" width="8.88671875" style="72"/>
    <col min="6145" max="6145" width="13.109375" style="72" customWidth="1"/>
    <col min="6146" max="6146" width="17.6640625" style="72" customWidth="1"/>
    <col min="6147" max="6147" width="7.44140625" style="72" customWidth="1"/>
    <col min="6148" max="6148" width="7.109375" style="72" customWidth="1"/>
    <col min="6149" max="6149" width="1.6640625" style="72" customWidth="1"/>
    <col min="6150" max="6150" width="6.109375" style="72" customWidth="1"/>
    <col min="6151" max="6151" width="9.44140625" style="72" bestFit="1" customWidth="1"/>
    <col min="6152" max="6152" width="2.21875" style="72" customWidth="1"/>
    <col min="6153" max="6400" width="8.88671875" style="72"/>
    <col min="6401" max="6401" width="13.109375" style="72" customWidth="1"/>
    <col min="6402" max="6402" width="17.6640625" style="72" customWidth="1"/>
    <col min="6403" max="6403" width="7.44140625" style="72" customWidth="1"/>
    <col min="6404" max="6404" width="7.109375" style="72" customWidth="1"/>
    <col min="6405" max="6405" width="1.6640625" style="72" customWidth="1"/>
    <col min="6406" max="6406" width="6.109375" style="72" customWidth="1"/>
    <col min="6407" max="6407" width="9.44140625" style="72" bestFit="1" customWidth="1"/>
    <col min="6408" max="6408" width="2.21875" style="72" customWidth="1"/>
    <col min="6409" max="6656" width="8.88671875" style="72"/>
    <col min="6657" max="6657" width="13.109375" style="72" customWidth="1"/>
    <col min="6658" max="6658" width="17.6640625" style="72" customWidth="1"/>
    <col min="6659" max="6659" width="7.44140625" style="72" customWidth="1"/>
    <col min="6660" max="6660" width="7.109375" style="72" customWidth="1"/>
    <col min="6661" max="6661" width="1.6640625" style="72" customWidth="1"/>
    <col min="6662" max="6662" width="6.109375" style="72" customWidth="1"/>
    <col min="6663" max="6663" width="9.44140625" style="72" bestFit="1" customWidth="1"/>
    <col min="6664" max="6664" width="2.21875" style="72" customWidth="1"/>
    <col min="6665" max="6912" width="8.88671875" style="72"/>
    <col min="6913" max="6913" width="13.109375" style="72" customWidth="1"/>
    <col min="6914" max="6914" width="17.6640625" style="72" customWidth="1"/>
    <col min="6915" max="6915" width="7.44140625" style="72" customWidth="1"/>
    <col min="6916" max="6916" width="7.109375" style="72" customWidth="1"/>
    <col min="6917" max="6917" width="1.6640625" style="72" customWidth="1"/>
    <col min="6918" max="6918" width="6.109375" style="72" customWidth="1"/>
    <col min="6919" max="6919" width="9.44140625" style="72" bestFit="1" customWidth="1"/>
    <col min="6920" max="6920" width="2.21875" style="72" customWidth="1"/>
    <col min="6921" max="7168" width="8.88671875" style="72"/>
    <col min="7169" max="7169" width="13.109375" style="72" customWidth="1"/>
    <col min="7170" max="7170" width="17.6640625" style="72" customWidth="1"/>
    <col min="7171" max="7171" width="7.44140625" style="72" customWidth="1"/>
    <col min="7172" max="7172" width="7.109375" style="72" customWidth="1"/>
    <col min="7173" max="7173" width="1.6640625" style="72" customWidth="1"/>
    <col min="7174" max="7174" width="6.109375" style="72" customWidth="1"/>
    <col min="7175" max="7175" width="9.44140625" style="72" bestFit="1" customWidth="1"/>
    <col min="7176" max="7176" width="2.21875" style="72" customWidth="1"/>
    <col min="7177" max="7424" width="8.88671875" style="72"/>
    <col min="7425" max="7425" width="13.109375" style="72" customWidth="1"/>
    <col min="7426" max="7426" width="17.6640625" style="72" customWidth="1"/>
    <col min="7427" max="7427" width="7.44140625" style="72" customWidth="1"/>
    <col min="7428" max="7428" width="7.109375" style="72" customWidth="1"/>
    <col min="7429" max="7429" width="1.6640625" style="72" customWidth="1"/>
    <col min="7430" max="7430" width="6.109375" style="72" customWidth="1"/>
    <col min="7431" max="7431" width="9.44140625" style="72" bestFit="1" customWidth="1"/>
    <col min="7432" max="7432" width="2.21875" style="72" customWidth="1"/>
    <col min="7433" max="7680" width="8.88671875" style="72"/>
    <col min="7681" max="7681" width="13.109375" style="72" customWidth="1"/>
    <col min="7682" max="7682" width="17.6640625" style="72" customWidth="1"/>
    <col min="7683" max="7683" width="7.44140625" style="72" customWidth="1"/>
    <col min="7684" max="7684" width="7.109375" style="72" customWidth="1"/>
    <col min="7685" max="7685" width="1.6640625" style="72" customWidth="1"/>
    <col min="7686" max="7686" width="6.109375" style="72" customWidth="1"/>
    <col min="7687" max="7687" width="9.44140625" style="72" bestFit="1" customWidth="1"/>
    <col min="7688" max="7688" width="2.21875" style="72" customWidth="1"/>
    <col min="7689" max="7936" width="8.88671875" style="72"/>
    <col min="7937" max="7937" width="13.109375" style="72" customWidth="1"/>
    <col min="7938" max="7938" width="17.6640625" style="72" customWidth="1"/>
    <col min="7939" max="7939" width="7.44140625" style="72" customWidth="1"/>
    <col min="7940" max="7940" width="7.109375" style="72" customWidth="1"/>
    <col min="7941" max="7941" width="1.6640625" style="72" customWidth="1"/>
    <col min="7942" max="7942" width="6.109375" style="72" customWidth="1"/>
    <col min="7943" max="7943" width="9.44140625" style="72" bestFit="1" customWidth="1"/>
    <col min="7944" max="7944" width="2.21875" style="72" customWidth="1"/>
    <col min="7945" max="8192" width="8.88671875" style="72"/>
    <col min="8193" max="8193" width="13.109375" style="72" customWidth="1"/>
    <col min="8194" max="8194" width="17.6640625" style="72" customWidth="1"/>
    <col min="8195" max="8195" width="7.44140625" style="72" customWidth="1"/>
    <col min="8196" max="8196" width="7.109375" style="72" customWidth="1"/>
    <col min="8197" max="8197" width="1.6640625" style="72" customWidth="1"/>
    <col min="8198" max="8198" width="6.109375" style="72" customWidth="1"/>
    <col min="8199" max="8199" width="9.44140625" style="72" bestFit="1" customWidth="1"/>
    <col min="8200" max="8200" width="2.21875" style="72" customWidth="1"/>
    <col min="8201" max="8448" width="8.88671875" style="72"/>
    <col min="8449" max="8449" width="13.109375" style="72" customWidth="1"/>
    <col min="8450" max="8450" width="17.6640625" style="72" customWidth="1"/>
    <col min="8451" max="8451" width="7.44140625" style="72" customWidth="1"/>
    <col min="8452" max="8452" width="7.109375" style="72" customWidth="1"/>
    <col min="8453" max="8453" width="1.6640625" style="72" customWidth="1"/>
    <col min="8454" max="8454" width="6.109375" style="72" customWidth="1"/>
    <col min="8455" max="8455" width="9.44140625" style="72" bestFit="1" customWidth="1"/>
    <col min="8456" max="8456" width="2.21875" style="72" customWidth="1"/>
    <col min="8457" max="8704" width="8.88671875" style="72"/>
    <col min="8705" max="8705" width="13.109375" style="72" customWidth="1"/>
    <col min="8706" max="8706" width="17.6640625" style="72" customWidth="1"/>
    <col min="8707" max="8707" width="7.44140625" style="72" customWidth="1"/>
    <col min="8708" max="8708" width="7.109375" style="72" customWidth="1"/>
    <col min="8709" max="8709" width="1.6640625" style="72" customWidth="1"/>
    <col min="8710" max="8710" width="6.109375" style="72" customWidth="1"/>
    <col min="8711" max="8711" width="9.44140625" style="72" bestFit="1" customWidth="1"/>
    <col min="8712" max="8712" width="2.21875" style="72" customWidth="1"/>
    <col min="8713" max="8960" width="8.88671875" style="72"/>
    <col min="8961" max="8961" width="13.109375" style="72" customWidth="1"/>
    <col min="8962" max="8962" width="17.6640625" style="72" customWidth="1"/>
    <col min="8963" max="8963" width="7.44140625" style="72" customWidth="1"/>
    <col min="8964" max="8964" width="7.109375" style="72" customWidth="1"/>
    <col min="8965" max="8965" width="1.6640625" style="72" customWidth="1"/>
    <col min="8966" max="8966" width="6.109375" style="72" customWidth="1"/>
    <col min="8967" max="8967" width="9.44140625" style="72" bestFit="1" customWidth="1"/>
    <col min="8968" max="8968" width="2.21875" style="72" customWidth="1"/>
    <col min="8969" max="9216" width="8.88671875" style="72"/>
    <col min="9217" max="9217" width="13.109375" style="72" customWidth="1"/>
    <col min="9218" max="9218" width="17.6640625" style="72" customWidth="1"/>
    <col min="9219" max="9219" width="7.44140625" style="72" customWidth="1"/>
    <col min="9220" max="9220" width="7.109375" style="72" customWidth="1"/>
    <col min="9221" max="9221" width="1.6640625" style="72" customWidth="1"/>
    <col min="9222" max="9222" width="6.109375" style="72" customWidth="1"/>
    <col min="9223" max="9223" width="9.44140625" style="72" bestFit="1" customWidth="1"/>
    <col min="9224" max="9224" width="2.21875" style="72" customWidth="1"/>
    <col min="9225" max="9472" width="8.88671875" style="72"/>
    <col min="9473" max="9473" width="13.109375" style="72" customWidth="1"/>
    <col min="9474" max="9474" width="17.6640625" style="72" customWidth="1"/>
    <col min="9475" max="9475" width="7.44140625" style="72" customWidth="1"/>
    <col min="9476" max="9476" width="7.109375" style="72" customWidth="1"/>
    <col min="9477" max="9477" width="1.6640625" style="72" customWidth="1"/>
    <col min="9478" max="9478" width="6.109375" style="72" customWidth="1"/>
    <col min="9479" max="9479" width="9.44140625" style="72" bestFit="1" customWidth="1"/>
    <col min="9480" max="9480" width="2.21875" style="72" customWidth="1"/>
    <col min="9481" max="9728" width="8.88671875" style="72"/>
    <col min="9729" max="9729" width="13.109375" style="72" customWidth="1"/>
    <col min="9730" max="9730" width="17.6640625" style="72" customWidth="1"/>
    <col min="9731" max="9731" width="7.44140625" style="72" customWidth="1"/>
    <col min="9732" max="9732" width="7.109375" style="72" customWidth="1"/>
    <col min="9733" max="9733" width="1.6640625" style="72" customWidth="1"/>
    <col min="9734" max="9734" width="6.109375" style="72" customWidth="1"/>
    <col min="9735" max="9735" width="9.44140625" style="72" bestFit="1" customWidth="1"/>
    <col min="9736" max="9736" width="2.21875" style="72" customWidth="1"/>
    <col min="9737" max="9984" width="8.88671875" style="72"/>
    <col min="9985" max="9985" width="13.109375" style="72" customWidth="1"/>
    <col min="9986" max="9986" width="17.6640625" style="72" customWidth="1"/>
    <col min="9987" max="9987" width="7.44140625" style="72" customWidth="1"/>
    <col min="9988" max="9988" width="7.109375" style="72" customWidth="1"/>
    <col min="9989" max="9989" width="1.6640625" style="72" customWidth="1"/>
    <col min="9990" max="9990" width="6.109375" style="72" customWidth="1"/>
    <col min="9991" max="9991" width="9.44140625" style="72" bestFit="1" customWidth="1"/>
    <col min="9992" max="9992" width="2.21875" style="72" customWidth="1"/>
    <col min="9993" max="10240" width="8.88671875" style="72"/>
    <col min="10241" max="10241" width="13.109375" style="72" customWidth="1"/>
    <col min="10242" max="10242" width="17.6640625" style="72" customWidth="1"/>
    <col min="10243" max="10243" width="7.44140625" style="72" customWidth="1"/>
    <col min="10244" max="10244" width="7.109375" style="72" customWidth="1"/>
    <col min="10245" max="10245" width="1.6640625" style="72" customWidth="1"/>
    <col min="10246" max="10246" width="6.109375" style="72" customWidth="1"/>
    <col min="10247" max="10247" width="9.44140625" style="72" bestFit="1" customWidth="1"/>
    <col min="10248" max="10248" width="2.21875" style="72" customWidth="1"/>
    <col min="10249" max="10496" width="8.88671875" style="72"/>
    <col min="10497" max="10497" width="13.109375" style="72" customWidth="1"/>
    <col min="10498" max="10498" width="17.6640625" style="72" customWidth="1"/>
    <col min="10499" max="10499" width="7.44140625" style="72" customWidth="1"/>
    <col min="10500" max="10500" width="7.109375" style="72" customWidth="1"/>
    <col min="10501" max="10501" width="1.6640625" style="72" customWidth="1"/>
    <col min="10502" max="10502" width="6.109375" style="72" customWidth="1"/>
    <col min="10503" max="10503" width="9.44140625" style="72" bestFit="1" customWidth="1"/>
    <col min="10504" max="10504" width="2.21875" style="72" customWidth="1"/>
    <col min="10505" max="10752" width="8.88671875" style="72"/>
    <col min="10753" max="10753" width="13.109375" style="72" customWidth="1"/>
    <col min="10754" max="10754" width="17.6640625" style="72" customWidth="1"/>
    <col min="10755" max="10755" width="7.44140625" style="72" customWidth="1"/>
    <col min="10756" max="10756" width="7.109375" style="72" customWidth="1"/>
    <col min="10757" max="10757" width="1.6640625" style="72" customWidth="1"/>
    <col min="10758" max="10758" width="6.109375" style="72" customWidth="1"/>
    <col min="10759" max="10759" width="9.44140625" style="72" bestFit="1" customWidth="1"/>
    <col min="10760" max="10760" width="2.21875" style="72" customWidth="1"/>
    <col min="10761" max="11008" width="8.88671875" style="72"/>
    <col min="11009" max="11009" width="13.109375" style="72" customWidth="1"/>
    <col min="11010" max="11010" width="17.6640625" style="72" customWidth="1"/>
    <col min="11011" max="11011" width="7.44140625" style="72" customWidth="1"/>
    <col min="11012" max="11012" width="7.109375" style="72" customWidth="1"/>
    <col min="11013" max="11013" width="1.6640625" style="72" customWidth="1"/>
    <col min="11014" max="11014" width="6.109375" style="72" customWidth="1"/>
    <col min="11015" max="11015" width="9.44140625" style="72" bestFit="1" customWidth="1"/>
    <col min="11016" max="11016" width="2.21875" style="72" customWidth="1"/>
    <col min="11017" max="11264" width="8.88671875" style="72"/>
    <col min="11265" max="11265" width="13.109375" style="72" customWidth="1"/>
    <col min="11266" max="11266" width="17.6640625" style="72" customWidth="1"/>
    <col min="11267" max="11267" width="7.44140625" style="72" customWidth="1"/>
    <col min="11268" max="11268" width="7.109375" style="72" customWidth="1"/>
    <col min="11269" max="11269" width="1.6640625" style="72" customWidth="1"/>
    <col min="11270" max="11270" width="6.109375" style="72" customWidth="1"/>
    <col min="11271" max="11271" width="9.44140625" style="72" bestFit="1" customWidth="1"/>
    <col min="11272" max="11272" width="2.21875" style="72" customWidth="1"/>
    <col min="11273" max="11520" width="8.88671875" style="72"/>
    <col min="11521" max="11521" width="13.109375" style="72" customWidth="1"/>
    <col min="11522" max="11522" width="17.6640625" style="72" customWidth="1"/>
    <col min="11523" max="11523" width="7.44140625" style="72" customWidth="1"/>
    <col min="11524" max="11524" width="7.109375" style="72" customWidth="1"/>
    <col min="11525" max="11525" width="1.6640625" style="72" customWidth="1"/>
    <col min="11526" max="11526" width="6.109375" style="72" customWidth="1"/>
    <col min="11527" max="11527" width="9.44140625" style="72" bestFit="1" customWidth="1"/>
    <col min="11528" max="11528" width="2.21875" style="72" customWidth="1"/>
    <col min="11529" max="11776" width="8.88671875" style="72"/>
    <col min="11777" max="11777" width="13.109375" style="72" customWidth="1"/>
    <col min="11778" max="11778" width="17.6640625" style="72" customWidth="1"/>
    <col min="11779" max="11779" width="7.44140625" style="72" customWidth="1"/>
    <col min="11780" max="11780" width="7.109375" style="72" customWidth="1"/>
    <col min="11781" max="11781" width="1.6640625" style="72" customWidth="1"/>
    <col min="11782" max="11782" width="6.109375" style="72" customWidth="1"/>
    <col min="11783" max="11783" width="9.44140625" style="72" bestFit="1" customWidth="1"/>
    <col min="11784" max="11784" width="2.21875" style="72" customWidth="1"/>
    <col min="11785" max="12032" width="8.88671875" style="72"/>
    <col min="12033" max="12033" width="13.109375" style="72" customWidth="1"/>
    <col min="12034" max="12034" width="17.6640625" style="72" customWidth="1"/>
    <col min="12035" max="12035" width="7.44140625" style="72" customWidth="1"/>
    <col min="12036" max="12036" width="7.109375" style="72" customWidth="1"/>
    <col min="12037" max="12037" width="1.6640625" style="72" customWidth="1"/>
    <col min="12038" max="12038" width="6.109375" style="72" customWidth="1"/>
    <col min="12039" max="12039" width="9.44140625" style="72" bestFit="1" customWidth="1"/>
    <col min="12040" max="12040" width="2.21875" style="72" customWidth="1"/>
    <col min="12041" max="12288" width="8.88671875" style="72"/>
    <col min="12289" max="12289" width="13.109375" style="72" customWidth="1"/>
    <col min="12290" max="12290" width="17.6640625" style="72" customWidth="1"/>
    <col min="12291" max="12291" width="7.44140625" style="72" customWidth="1"/>
    <col min="12292" max="12292" width="7.109375" style="72" customWidth="1"/>
    <col min="12293" max="12293" width="1.6640625" style="72" customWidth="1"/>
    <col min="12294" max="12294" width="6.109375" style="72" customWidth="1"/>
    <col min="12295" max="12295" width="9.44140625" style="72" bestFit="1" customWidth="1"/>
    <col min="12296" max="12296" width="2.21875" style="72" customWidth="1"/>
    <col min="12297" max="12544" width="8.88671875" style="72"/>
    <col min="12545" max="12545" width="13.109375" style="72" customWidth="1"/>
    <col min="12546" max="12546" width="17.6640625" style="72" customWidth="1"/>
    <col min="12547" max="12547" width="7.44140625" style="72" customWidth="1"/>
    <col min="12548" max="12548" width="7.109375" style="72" customWidth="1"/>
    <col min="12549" max="12549" width="1.6640625" style="72" customWidth="1"/>
    <col min="12550" max="12550" width="6.109375" style="72" customWidth="1"/>
    <col min="12551" max="12551" width="9.44140625" style="72" bestFit="1" customWidth="1"/>
    <col min="12552" max="12552" width="2.21875" style="72" customWidth="1"/>
    <col min="12553" max="12800" width="8.88671875" style="72"/>
    <col min="12801" max="12801" width="13.109375" style="72" customWidth="1"/>
    <col min="12802" max="12802" width="17.6640625" style="72" customWidth="1"/>
    <col min="12803" max="12803" width="7.44140625" style="72" customWidth="1"/>
    <col min="12804" max="12804" width="7.109375" style="72" customWidth="1"/>
    <col min="12805" max="12805" width="1.6640625" style="72" customWidth="1"/>
    <col min="12806" max="12806" width="6.109375" style="72" customWidth="1"/>
    <col min="12807" max="12807" width="9.44140625" style="72" bestFit="1" customWidth="1"/>
    <col min="12808" max="12808" width="2.21875" style="72" customWidth="1"/>
    <col min="12809" max="13056" width="8.88671875" style="72"/>
    <col min="13057" max="13057" width="13.109375" style="72" customWidth="1"/>
    <col min="13058" max="13058" width="17.6640625" style="72" customWidth="1"/>
    <col min="13059" max="13059" width="7.44140625" style="72" customWidth="1"/>
    <col min="13060" max="13060" width="7.109375" style="72" customWidth="1"/>
    <col min="13061" max="13061" width="1.6640625" style="72" customWidth="1"/>
    <col min="13062" max="13062" width="6.109375" style="72" customWidth="1"/>
    <col min="13063" max="13063" width="9.44140625" style="72" bestFit="1" customWidth="1"/>
    <col min="13064" max="13064" width="2.21875" style="72" customWidth="1"/>
    <col min="13065" max="13312" width="8.88671875" style="72"/>
    <col min="13313" max="13313" width="13.109375" style="72" customWidth="1"/>
    <col min="13314" max="13314" width="17.6640625" style="72" customWidth="1"/>
    <col min="13315" max="13315" width="7.44140625" style="72" customWidth="1"/>
    <col min="13316" max="13316" width="7.109375" style="72" customWidth="1"/>
    <col min="13317" max="13317" width="1.6640625" style="72" customWidth="1"/>
    <col min="13318" max="13318" width="6.109375" style="72" customWidth="1"/>
    <col min="13319" max="13319" width="9.44140625" style="72" bestFit="1" customWidth="1"/>
    <col min="13320" max="13320" width="2.21875" style="72" customWidth="1"/>
    <col min="13321" max="13568" width="8.88671875" style="72"/>
    <col min="13569" max="13569" width="13.109375" style="72" customWidth="1"/>
    <col min="13570" max="13570" width="17.6640625" style="72" customWidth="1"/>
    <col min="13571" max="13571" width="7.44140625" style="72" customWidth="1"/>
    <col min="13572" max="13572" width="7.109375" style="72" customWidth="1"/>
    <col min="13573" max="13573" width="1.6640625" style="72" customWidth="1"/>
    <col min="13574" max="13574" width="6.109375" style="72" customWidth="1"/>
    <col min="13575" max="13575" width="9.44140625" style="72" bestFit="1" customWidth="1"/>
    <col min="13576" max="13576" width="2.21875" style="72" customWidth="1"/>
    <col min="13577" max="13824" width="8.88671875" style="72"/>
    <col min="13825" max="13825" width="13.109375" style="72" customWidth="1"/>
    <col min="13826" max="13826" width="17.6640625" style="72" customWidth="1"/>
    <col min="13827" max="13827" width="7.44140625" style="72" customWidth="1"/>
    <col min="13828" max="13828" width="7.109375" style="72" customWidth="1"/>
    <col min="13829" max="13829" width="1.6640625" style="72" customWidth="1"/>
    <col min="13830" max="13830" width="6.109375" style="72" customWidth="1"/>
    <col min="13831" max="13831" width="9.44140625" style="72" bestFit="1" customWidth="1"/>
    <col min="13832" max="13832" width="2.21875" style="72" customWidth="1"/>
    <col min="13833" max="14080" width="8.88671875" style="72"/>
    <col min="14081" max="14081" width="13.109375" style="72" customWidth="1"/>
    <col min="14082" max="14082" width="17.6640625" style="72" customWidth="1"/>
    <col min="14083" max="14083" width="7.44140625" style="72" customWidth="1"/>
    <col min="14084" max="14084" width="7.109375" style="72" customWidth="1"/>
    <col min="14085" max="14085" width="1.6640625" style="72" customWidth="1"/>
    <col min="14086" max="14086" width="6.109375" style="72" customWidth="1"/>
    <col min="14087" max="14087" width="9.44140625" style="72" bestFit="1" customWidth="1"/>
    <col min="14088" max="14088" width="2.21875" style="72" customWidth="1"/>
    <col min="14089" max="14336" width="8.88671875" style="72"/>
    <col min="14337" max="14337" width="13.109375" style="72" customWidth="1"/>
    <col min="14338" max="14338" width="17.6640625" style="72" customWidth="1"/>
    <col min="14339" max="14339" width="7.44140625" style="72" customWidth="1"/>
    <col min="14340" max="14340" width="7.109375" style="72" customWidth="1"/>
    <col min="14341" max="14341" width="1.6640625" style="72" customWidth="1"/>
    <col min="14342" max="14342" width="6.109375" style="72" customWidth="1"/>
    <col min="14343" max="14343" width="9.44140625" style="72" bestFit="1" customWidth="1"/>
    <col min="14344" max="14344" width="2.21875" style="72" customWidth="1"/>
    <col min="14345" max="14592" width="8.88671875" style="72"/>
    <col min="14593" max="14593" width="13.109375" style="72" customWidth="1"/>
    <col min="14594" max="14594" width="17.6640625" style="72" customWidth="1"/>
    <col min="14595" max="14595" width="7.44140625" style="72" customWidth="1"/>
    <col min="14596" max="14596" width="7.109375" style="72" customWidth="1"/>
    <col min="14597" max="14597" width="1.6640625" style="72" customWidth="1"/>
    <col min="14598" max="14598" width="6.109375" style="72" customWidth="1"/>
    <col min="14599" max="14599" width="9.44140625" style="72" bestFit="1" customWidth="1"/>
    <col min="14600" max="14600" width="2.21875" style="72" customWidth="1"/>
    <col min="14601" max="14848" width="8.88671875" style="72"/>
    <col min="14849" max="14849" width="13.109375" style="72" customWidth="1"/>
    <col min="14850" max="14850" width="17.6640625" style="72" customWidth="1"/>
    <col min="14851" max="14851" width="7.44140625" style="72" customWidth="1"/>
    <col min="14852" max="14852" width="7.109375" style="72" customWidth="1"/>
    <col min="14853" max="14853" width="1.6640625" style="72" customWidth="1"/>
    <col min="14854" max="14854" width="6.109375" style="72" customWidth="1"/>
    <col min="14855" max="14855" width="9.44140625" style="72" bestFit="1" customWidth="1"/>
    <col min="14856" max="14856" width="2.21875" style="72" customWidth="1"/>
    <col min="14857" max="15104" width="8.88671875" style="72"/>
    <col min="15105" max="15105" width="13.109375" style="72" customWidth="1"/>
    <col min="15106" max="15106" width="17.6640625" style="72" customWidth="1"/>
    <col min="15107" max="15107" width="7.44140625" style="72" customWidth="1"/>
    <col min="15108" max="15108" width="7.109375" style="72" customWidth="1"/>
    <col min="15109" max="15109" width="1.6640625" style="72" customWidth="1"/>
    <col min="15110" max="15110" width="6.109375" style="72" customWidth="1"/>
    <col min="15111" max="15111" width="9.44140625" style="72" bestFit="1" customWidth="1"/>
    <col min="15112" max="15112" width="2.21875" style="72" customWidth="1"/>
    <col min="15113" max="15360" width="8.88671875" style="72"/>
    <col min="15361" max="15361" width="13.109375" style="72" customWidth="1"/>
    <col min="15362" max="15362" width="17.6640625" style="72" customWidth="1"/>
    <col min="15363" max="15363" width="7.44140625" style="72" customWidth="1"/>
    <col min="15364" max="15364" width="7.109375" style="72" customWidth="1"/>
    <col min="15365" max="15365" width="1.6640625" style="72" customWidth="1"/>
    <col min="15366" max="15366" width="6.109375" style="72" customWidth="1"/>
    <col min="15367" max="15367" width="9.44140625" style="72" bestFit="1" customWidth="1"/>
    <col min="15368" max="15368" width="2.21875" style="72" customWidth="1"/>
    <col min="15369" max="15616" width="8.88671875" style="72"/>
    <col min="15617" max="15617" width="13.109375" style="72" customWidth="1"/>
    <col min="15618" max="15618" width="17.6640625" style="72" customWidth="1"/>
    <col min="15619" max="15619" width="7.44140625" style="72" customWidth="1"/>
    <col min="15620" max="15620" width="7.109375" style="72" customWidth="1"/>
    <col min="15621" max="15621" width="1.6640625" style="72" customWidth="1"/>
    <col min="15622" max="15622" width="6.109375" style="72" customWidth="1"/>
    <col min="15623" max="15623" width="9.44140625" style="72" bestFit="1" customWidth="1"/>
    <col min="15624" max="15624" width="2.21875" style="72" customWidth="1"/>
    <col min="15625" max="15872" width="8.88671875" style="72"/>
    <col min="15873" max="15873" width="13.109375" style="72" customWidth="1"/>
    <col min="15874" max="15874" width="17.6640625" style="72" customWidth="1"/>
    <col min="15875" max="15875" width="7.44140625" style="72" customWidth="1"/>
    <col min="15876" max="15876" width="7.109375" style="72" customWidth="1"/>
    <col min="15877" max="15877" width="1.6640625" style="72" customWidth="1"/>
    <col min="15878" max="15878" width="6.109375" style="72" customWidth="1"/>
    <col min="15879" max="15879" width="9.44140625" style="72" bestFit="1" customWidth="1"/>
    <col min="15880" max="15880" width="2.21875" style="72" customWidth="1"/>
    <col min="15881" max="16128" width="8.88671875" style="72"/>
    <col min="16129" max="16129" width="13.109375" style="72" customWidth="1"/>
    <col min="16130" max="16130" width="17.6640625" style="72" customWidth="1"/>
    <col min="16131" max="16131" width="7.44140625" style="72" customWidth="1"/>
    <col min="16132" max="16132" width="7.109375" style="72" customWidth="1"/>
    <col min="16133" max="16133" width="1.6640625" style="72" customWidth="1"/>
    <col min="16134" max="16134" width="6.109375" style="72" customWidth="1"/>
    <col min="16135" max="16135" width="9.44140625" style="72" bestFit="1" customWidth="1"/>
    <col min="16136" max="16136" width="2.21875" style="72" customWidth="1"/>
    <col min="16137" max="16384" width="8.88671875" style="72"/>
  </cols>
  <sheetData>
    <row r="1" spans="1:9">
      <c r="A1" s="70" t="s">
        <v>0</v>
      </c>
      <c r="B1" s="70" t="s">
        <v>1</v>
      </c>
      <c r="C1" s="71" t="s">
        <v>2</v>
      </c>
      <c r="D1" s="71" t="s">
        <v>3</v>
      </c>
      <c r="F1" s="73" t="s">
        <v>4</v>
      </c>
      <c r="G1" s="74">
        <f>B32</f>
        <v>0.70662558941618947</v>
      </c>
    </row>
    <row r="2" spans="1:9">
      <c r="A2" s="70">
        <v>960</v>
      </c>
      <c r="B2" s="75">
        <v>61</v>
      </c>
      <c r="C2" s="76">
        <f>LN(B2)</f>
        <v>4.1108738641733114</v>
      </c>
      <c r="D2" s="76">
        <f>LN(A2)</f>
        <v>6.866933284461882</v>
      </c>
      <c r="F2" s="73" t="s">
        <v>5</v>
      </c>
      <c r="G2" s="73">
        <f>EXP(G1)</f>
        <v>2.0271393041717758</v>
      </c>
    </row>
    <row r="3" spans="1:9">
      <c r="A3" s="77">
        <v>800</v>
      </c>
      <c r="B3" s="78">
        <v>54</v>
      </c>
      <c r="C3" s="79">
        <f t="shared" ref="C3:C11" si="0">LN(B3)</f>
        <v>3.9889840465642745</v>
      </c>
      <c r="D3" s="79">
        <f t="shared" ref="D3:D11" si="1">LN(A3)</f>
        <v>6.6846117276679271</v>
      </c>
      <c r="F3" s="73" t="s">
        <v>6</v>
      </c>
      <c r="G3" s="74">
        <f>B33</f>
        <v>1.4974144761890054</v>
      </c>
    </row>
    <row r="4" spans="1:9">
      <c r="A4" s="77">
        <v>700</v>
      </c>
      <c r="B4" s="78">
        <v>50</v>
      </c>
      <c r="C4" s="79">
        <f t="shared" si="0"/>
        <v>3.912023005428146</v>
      </c>
      <c r="D4" s="79">
        <f t="shared" si="1"/>
        <v>6.5510803350434044</v>
      </c>
      <c r="F4" s="73" t="s">
        <v>7</v>
      </c>
      <c r="G4" s="74">
        <f>RSQ(A2:A11,B2:B11)</f>
        <v>0.99146203712347403</v>
      </c>
    </row>
    <row r="5" spans="1:9">
      <c r="A5" s="77">
        <v>580</v>
      </c>
      <c r="B5" s="78">
        <v>43</v>
      </c>
      <c r="C5" s="79">
        <f t="shared" si="0"/>
        <v>3.7612001156935624</v>
      </c>
      <c r="D5" s="79">
        <f t="shared" si="1"/>
        <v>6.363028103540465</v>
      </c>
    </row>
    <row r="6" spans="1:9">
      <c r="A6" s="77">
        <v>450</v>
      </c>
      <c r="B6" s="78">
        <v>38</v>
      </c>
      <c r="C6" s="79">
        <f t="shared" si="0"/>
        <v>3.6375861597263857</v>
      </c>
      <c r="D6" s="79">
        <f t="shared" si="1"/>
        <v>6.1092475827643655</v>
      </c>
    </row>
    <row r="7" spans="1:9">
      <c r="A7" s="77">
        <v>440</v>
      </c>
      <c r="B7" s="78">
        <v>36</v>
      </c>
      <c r="C7" s="79">
        <f t="shared" si="0"/>
        <v>3.5835189384561099</v>
      </c>
      <c r="D7" s="79">
        <f t="shared" si="1"/>
        <v>6.0867747269123065</v>
      </c>
      <c r="F7" s="80"/>
    </row>
    <row r="8" spans="1:9">
      <c r="A8" s="77">
        <v>300</v>
      </c>
      <c r="B8" s="78">
        <v>28</v>
      </c>
      <c r="C8" s="79">
        <f t="shared" si="0"/>
        <v>3.3322045101752038</v>
      </c>
      <c r="D8" s="79">
        <f t="shared" si="1"/>
        <v>5.7037824746562009</v>
      </c>
    </row>
    <row r="9" spans="1:9">
      <c r="A9" s="77">
        <v>225</v>
      </c>
      <c r="B9" s="78">
        <v>23</v>
      </c>
      <c r="C9" s="79">
        <f t="shared" si="0"/>
        <v>3.1354942159291497</v>
      </c>
      <c r="D9" s="79">
        <f t="shared" si="1"/>
        <v>5.4161004022044201</v>
      </c>
    </row>
    <row r="10" spans="1:9">
      <c r="A10" s="77">
        <v>165</v>
      </c>
      <c r="B10" s="78">
        <v>19</v>
      </c>
      <c r="C10" s="79">
        <f t="shared" si="0"/>
        <v>2.9444389791664403</v>
      </c>
      <c r="D10" s="79">
        <f t="shared" si="1"/>
        <v>5.1059454739005803</v>
      </c>
    </row>
    <row r="11" spans="1:9">
      <c r="A11" s="81">
        <v>380</v>
      </c>
      <c r="B11" s="82">
        <v>33</v>
      </c>
      <c r="C11" s="83">
        <f t="shared" si="0"/>
        <v>3.4965075614664802</v>
      </c>
      <c r="D11" s="83">
        <f t="shared" si="1"/>
        <v>5.9401712527204316</v>
      </c>
    </row>
    <row r="16" spans="1:9">
      <c r="A16" t="s">
        <v>94</v>
      </c>
      <c r="B16"/>
      <c r="C16"/>
      <c r="D16"/>
      <c r="E16"/>
      <c r="F16"/>
      <c r="G16"/>
      <c r="H16"/>
      <c r="I16"/>
    </row>
    <row r="17" spans="1:9" ht="15" thickBot="1">
      <c r="A17"/>
      <c r="B17"/>
      <c r="C17"/>
      <c r="D17"/>
      <c r="E17"/>
      <c r="F17"/>
      <c r="G17"/>
      <c r="H17"/>
      <c r="I17"/>
    </row>
    <row r="18" spans="1:9">
      <c r="A18" s="84" t="s">
        <v>95</v>
      </c>
      <c r="B18" s="84"/>
      <c r="C18"/>
      <c r="D18"/>
      <c r="E18"/>
      <c r="F18"/>
      <c r="G18"/>
      <c r="H18"/>
      <c r="I18"/>
    </row>
    <row r="19" spans="1:9">
      <c r="A19" t="s">
        <v>96</v>
      </c>
      <c r="B19">
        <v>0.99941049093958945</v>
      </c>
      <c r="C19"/>
      <c r="D19"/>
      <c r="E19"/>
      <c r="F19"/>
      <c r="G19"/>
      <c r="H19"/>
      <c r="I19"/>
    </row>
    <row r="20" spans="1:9">
      <c r="A20" t="s">
        <v>97</v>
      </c>
      <c r="B20">
        <v>0.99882132940011115</v>
      </c>
      <c r="C20"/>
      <c r="D20"/>
      <c r="E20"/>
      <c r="F20"/>
      <c r="G20"/>
      <c r="H20"/>
      <c r="I20"/>
    </row>
    <row r="21" spans="1:9">
      <c r="A21" t="s">
        <v>98</v>
      </c>
      <c r="B21">
        <v>0.99867399557512515</v>
      </c>
      <c r="C21"/>
      <c r="D21"/>
      <c r="E21"/>
      <c r="F21"/>
      <c r="G21"/>
      <c r="H21"/>
      <c r="I21"/>
    </row>
    <row r="22" spans="1:9">
      <c r="A22" t="s">
        <v>99</v>
      </c>
      <c r="B22">
        <v>2.0449399187080376E-2</v>
      </c>
      <c r="C22"/>
      <c r="D22"/>
      <c r="E22"/>
      <c r="F22"/>
      <c r="G22"/>
      <c r="H22"/>
      <c r="I22"/>
    </row>
    <row r="23" spans="1:9" ht="15" thickBot="1">
      <c r="A23" s="85" t="s">
        <v>100</v>
      </c>
      <c r="B23" s="85">
        <v>10</v>
      </c>
      <c r="C23"/>
      <c r="D23"/>
      <c r="E23"/>
      <c r="F23"/>
      <c r="G23"/>
      <c r="H23"/>
      <c r="I23"/>
    </row>
    <row r="24" spans="1:9">
      <c r="A24"/>
      <c r="B24"/>
      <c r="C24"/>
      <c r="D24"/>
      <c r="E24"/>
      <c r="F24"/>
      <c r="G24"/>
      <c r="H24"/>
      <c r="I24"/>
    </row>
    <row r="25" spans="1:9" ht="15" thickBot="1">
      <c r="A25" t="s">
        <v>101</v>
      </c>
      <c r="B25"/>
      <c r="C25"/>
      <c r="D25"/>
      <c r="E25"/>
      <c r="F25"/>
      <c r="G25"/>
      <c r="H25"/>
      <c r="I25"/>
    </row>
    <row r="26" spans="1:9">
      <c r="A26" s="86"/>
      <c r="B26" s="86" t="s">
        <v>102</v>
      </c>
      <c r="C26" s="86" t="s">
        <v>103</v>
      </c>
      <c r="D26" s="86" t="s">
        <v>104</v>
      </c>
      <c r="E26" s="86" t="s">
        <v>105</v>
      </c>
      <c r="F26" s="86" t="s">
        <v>106</v>
      </c>
      <c r="G26"/>
      <c r="H26"/>
      <c r="I26"/>
    </row>
    <row r="27" spans="1:9">
      <c r="A27" t="s">
        <v>107</v>
      </c>
      <c r="B27">
        <v>1</v>
      </c>
      <c r="C27">
        <v>2.8349568276242123</v>
      </c>
      <c r="D27">
        <v>2.8349568276242123</v>
      </c>
      <c r="E27">
        <v>6779.3076674300628</v>
      </c>
      <c r="F27">
        <v>5.2799855849346907E-13</v>
      </c>
      <c r="G27"/>
      <c r="H27"/>
      <c r="I27"/>
    </row>
    <row r="28" spans="1:9">
      <c r="A28" t="s">
        <v>108</v>
      </c>
      <c r="B28">
        <v>8</v>
      </c>
      <c r="C28">
        <v>3.3454234169005086E-3</v>
      </c>
      <c r="D28">
        <v>4.1817792711256358E-4</v>
      </c>
      <c r="E28"/>
      <c r="F28"/>
      <c r="G28"/>
      <c r="H28"/>
      <c r="I28"/>
    </row>
    <row r="29" spans="1:9" ht="15" thickBot="1">
      <c r="A29" s="85" t="s">
        <v>109</v>
      </c>
      <c r="B29" s="85">
        <v>9</v>
      </c>
      <c r="C29" s="85">
        <v>2.8383022510411129</v>
      </c>
      <c r="D29" s="85"/>
      <c r="E29" s="85"/>
      <c r="F29" s="85"/>
      <c r="G29"/>
      <c r="H29"/>
      <c r="I29"/>
    </row>
    <row r="30" spans="1:9" ht="15" thickBot="1">
      <c r="A30"/>
      <c r="B30"/>
      <c r="C30"/>
      <c r="D30"/>
      <c r="E30"/>
      <c r="F30"/>
      <c r="G30"/>
      <c r="H30"/>
      <c r="I30"/>
    </row>
    <row r="31" spans="1:9">
      <c r="A31" s="86"/>
      <c r="B31" s="86" t="s">
        <v>110</v>
      </c>
      <c r="C31" s="86" t="s">
        <v>99</v>
      </c>
      <c r="D31" s="86" t="s">
        <v>111</v>
      </c>
      <c r="E31" s="86" t="s">
        <v>112</v>
      </c>
      <c r="F31" s="86" t="s">
        <v>113</v>
      </c>
      <c r="G31" s="86" t="s">
        <v>114</v>
      </c>
      <c r="H31" s="86" t="s">
        <v>115</v>
      </c>
      <c r="I31" s="86" t="s">
        <v>116</v>
      </c>
    </row>
    <row r="32" spans="1:9">
      <c r="A32" t="s">
        <v>117</v>
      </c>
      <c r="B32">
        <v>0.70662558941618947</v>
      </c>
      <c r="C32">
        <v>6.5614160640927136E-2</v>
      </c>
      <c r="D32">
        <v>10.769406824895485</v>
      </c>
      <c r="E32">
        <v>4.8678676034222653E-6</v>
      </c>
      <c r="F32">
        <v>0.55531906365026096</v>
      </c>
      <c r="G32">
        <v>0.85793211518211798</v>
      </c>
      <c r="H32">
        <v>0.55531906365026096</v>
      </c>
      <c r="I32">
        <v>0.85793211518211798</v>
      </c>
    </row>
    <row r="33" spans="1:9" ht="15" thickBot="1">
      <c r="A33" s="85" t="s">
        <v>118</v>
      </c>
      <c r="B33" s="85">
        <v>1.4974144761890054</v>
      </c>
      <c r="C33" s="85">
        <v>1.8186509562670365E-2</v>
      </c>
      <c r="D33" s="85">
        <v>82.336551223803752</v>
      </c>
      <c r="E33" s="85">
        <v>5.2799855849346907E-13</v>
      </c>
      <c r="F33" s="85">
        <v>1.4554763099325574</v>
      </c>
      <c r="G33" s="85">
        <v>1.5393526424454533</v>
      </c>
      <c r="H33" s="85">
        <v>1.4554763099325574</v>
      </c>
      <c r="I33" s="85">
        <v>1.5393526424454533</v>
      </c>
    </row>
    <row r="34" spans="1:9">
      <c r="A34"/>
      <c r="B34"/>
      <c r="C34"/>
      <c r="D34"/>
      <c r="E34"/>
      <c r="F34"/>
      <c r="G34"/>
      <c r="H34"/>
      <c r="I34"/>
    </row>
    <row r="35" spans="1:9">
      <c r="A35"/>
      <c r="B35"/>
      <c r="C35"/>
      <c r="D35"/>
      <c r="E35"/>
      <c r="F35"/>
      <c r="G35"/>
      <c r="H35"/>
      <c r="I35"/>
    </row>
    <row r="36" spans="1:9">
      <c r="A36"/>
      <c r="B36"/>
      <c r="C36"/>
      <c r="D36"/>
      <c r="E36"/>
      <c r="F36"/>
      <c r="G36"/>
      <c r="H36"/>
      <c r="I36"/>
    </row>
  </sheetData>
  <phoneticPr fontId="4" type="noConversion"/>
  <printOptions headings="1"/>
  <pageMargins left="0.75" right="0.75" top="1" bottom="1" header="0.5" footer="0.5"/>
  <pageSetup paperSize="9" orientation="portrait" horizontalDpi="300" verticalDpi="300" r:id="rId1"/>
  <headerFooter alignWithMargins="0"/>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10</xdr:col>
                <xdr:colOff>678180</xdr:colOff>
                <xdr:row>14</xdr:row>
                <xdr:rowOff>152400</xdr:rowOff>
              </from>
              <to>
                <xdr:col>11</xdr:col>
                <xdr:colOff>556260</xdr:colOff>
                <xdr:row>16</xdr:row>
                <xdr:rowOff>15240</xdr:rowOff>
              </to>
            </anchor>
          </objectPr>
        </oleObject>
      </mc:Choice>
      <mc:Fallback>
        <oleObject progId="Equation.3" shapeId="2049" r:id="rId4"/>
      </mc:Fallback>
    </mc:AlternateContent>
    <mc:AlternateContent xmlns:mc="http://schemas.openxmlformats.org/markup-compatibility/2006">
      <mc:Choice Requires="x14">
        <oleObject progId="Equation.3" shapeId="2050" r:id="rId6">
          <objectPr defaultSize="0" autoPict="0" r:id="rId5">
            <anchor moveWithCells="1" sizeWithCells="1">
              <from>
                <xdr:col>10</xdr:col>
                <xdr:colOff>678180</xdr:colOff>
                <xdr:row>14</xdr:row>
                <xdr:rowOff>152400</xdr:rowOff>
              </from>
              <to>
                <xdr:col>11</xdr:col>
                <xdr:colOff>556260</xdr:colOff>
                <xdr:row>16</xdr:row>
                <xdr:rowOff>15240</xdr:rowOff>
              </to>
            </anchor>
          </objectPr>
        </oleObject>
      </mc:Choice>
      <mc:Fallback>
        <oleObject progId="Equation.3" shapeId="2050"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27"/>
  <sheetViews>
    <sheetView showGridLines="0" workbookViewId="0">
      <selection activeCell="S11" sqref="S11"/>
    </sheetView>
  </sheetViews>
  <sheetFormatPr defaultColWidth="8" defaultRowHeight="14.4"/>
  <cols>
    <col min="1" max="1" width="0.88671875" style="2" customWidth="1"/>
    <col min="2" max="2" width="17.88671875" style="2" customWidth="1"/>
    <col min="3" max="3" width="8.77734375" style="2" customWidth="1"/>
    <col min="4" max="4" width="9.44140625" style="2" bestFit="1" customWidth="1"/>
    <col min="5" max="5" width="1.6640625" style="2" customWidth="1"/>
    <col min="6" max="6" width="0.44140625" style="2" customWidth="1"/>
    <col min="7" max="7" width="2.109375" style="2" hidden="1" customWidth="1"/>
    <col min="8" max="12" width="6.6640625" style="2" hidden="1" customWidth="1"/>
    <col min="13" max="13" width="2.109375" style="2" hidden="1" customWidth="1"/>
    <col min="14" max="14" width="7.21875" style="2" bestFit="1" customWidth="1"/>
    <col min="15" max="15" width="10.44140625" style="2" customWidth="1"/>
    <col min="16" max="16" width="9.109375" style="2" bestFit="1" customWidth="1"/>
    <col min="17" max="17" width="10.77734375" style="2" customWidth="1"/>
    <col min="18" max="18" width="1" style="2" customWidth="1"/>
    <col min="19" max="256" width="8" style="2"/>
    <col min="257" max="257" width="0.88671875" style="2" customWidth="1"/>
    <col min="258" max="258" width="17.88671875" style="2" customWidth="1"/>
    <col min="259" max="259" width="7.44140625" style="2" customWidth="1"/>
    <col min="260" max="260" width="8.6640625" style="2" customWidth="1"/>
    <col min="261" max="261" width="1.6640625" style="2" customWidth="1"/>
    <col min="262" max="262" width="0.44140625" style="2" customWidth="1"/>
    <col min="263" max="269" width="0" style="2" hidden="1" customWidth="1"/>
    <col min="270" max="270" width="5.33203125" style="2" customWidth="1"/>
    <col min="271" max="272" width="7.109375" style="2" customWidth="1"/>
    <col min="273" max="273" width="6" style="2" customWidth="1"/>
    <col min="274" max="274" width="1" style="2" customWidth="1"/>
    <col min="275" max="512" width="8" style="2"/>
    <col min="513" max="513" width="0.88671875" style="2" customWidth="1"/>
    <col min="514" max="514" width="17.88671875" style="2" customWidth="1"/>
    <col min="515" max="515" width="7.44140625" style="2" customWidth="1"/>
    <col min="516" max="516" width="8.6640625" style="2" customWidth="1"/>
    <col min="517" max="517" width="1.6640625" style="2" customWidth="1"/>
    <col min="518" max="518" width="0.44140625" style="2" customWidth="1"/>
    <col min="519" max="525" width="0" style="2" hidden="1" customWidth="1"/>
    <col min="526" max="526" width="5.33203125" style="2" customWidth="1"/>
    <col min="527" max="528" width="7.109375" style="2" customWidth="1"/>
    <col min="529" max="529" width="6" style="2" customWidth="1"/>
    <col min="530" max="530" width="1" style="2" customWidth="1"/>
    <col min="531" max="768" width="8" style="2"/>
    <col min="769" max="769" width="0.88671875" style="2" customWidth="1"/>
    <col min="770" max="770" width="17.88671875" style="2" customWidth="1"/>
    <col min="771" max="771" width="7.44140625" style="2" customWidth="1"/>
    <col min="772" max="772" width="8.6640625" style="2" customWidth="1"/>
    <col min="773" max="773" width="1.6640625" style="2" customWidth="1"/>
    <col min="774" max="774" width="0.44140625" style="2" customWidth="1"/>
    <col min="775" max="781" width="0" style="2" hidden="1" customWidth="1"/>
    <col min="782" max="782" width="5.33203125" style="2" customWidth="1"/>
    <col min="783" max="784" width="7.109375" style="2" customWidth="1"/>
    <col min="785" max="785" width="6" style="2" customWidth="1"/>
    <col min="786" max="786" width="1" style="2" customWidth="1"/>
    <col min="787" max="1024" width="8" style="2"/>
    <col min="1025" max="1025" width="0.88671875" style="2" customWidth="1"/>
    <col min="1026" max="1026" width="17.88671875" style="2" customWidth="1"/>
    <col min="1027" max="1027" width="7.44140625" style="2" customWidth="1"/>
    <col min="1028" max="1028" width="8.6640625" style="2" customWidth="1"/>
    <col min="1029" max="1029" width="1.6640625" style="2" customWidth="1"/>
    <col min="1030" max="1030" width="0.44140625" style="2" customWidth="1"/>
    <col min="1031" max="1037" width="0" style="2" hidden="1" customWidth="1"/>
    <col min="1038" max="1038" width="5.33203125" style="2" customWidth="1"/>
    <col min="1039" max="1040" width="7.109375" style="2" customWidth="1"/>
    <col min="1041" max="1041" width="6" style="2" customWidth="1"/>
    <col min="1042" max="1042" width="1" style="2" customWidth="1"/>
    <col min="1043" max="1280" width="8" style="2"/>
    <col min="1281" max="1281" width="0.88671875" style="2" customWidth="1"/>
    <col min="1282" max="1282" width="17.88671875" style="2" customWidth="1"/>
    <col min="1283" max="1283" width="7.44140625" style="2" customWidth="1"/>
    <col min="1284" max="1284" width="8.6640625" style="2" customWidth="1"/>
    <col min="1285" max="1285" width="1.6640625" style="2" customWidth="1"/>
    <col min="1286" max="1286" width="0.44140625" style="2" customWidth="1"/>
    <col min="1287" max="1293" width="0" style="2" hidden="1" customWidth="1"/>
    <col min="1294" max="1294" width="5.33203125" style="2" customWidth="1"/>
    <col min="1295" max="1296" width="7.109375" style="2" customWidth="1"/>
    <col min="1297" max="1297" width="6" style="2" customWidth="1"/>
    <col min="1298" max="1298" width="1" style="2" customWidth="1"/>
    <col min="1299" max="1536" width="8" style="2"/>
    <col min="1537" max="1537" width="0.88671875" style="2" customWidth="1"/>
    <col min="1538" max="1538" width="17.88671875" style="2" customWidth="1"/>
    <col min="1539" max="1539" width="7.44140625" style="2" customWidth="1"/>
    <col min="1540" max="1540" width="8.6640625" style="2" customWidth="1"/>
    <col min="1541" max="1541" width="1.6640625" style="2" customWidth="1"/>
    <col min="1542" max="1542" width="0.44140625" style="2" customWidth="1"/>
    <col min="1543" max="1549" width="0" style="2" hidden="1" customWidth="1"/>
    <col min="1550" max="1550" width="5.33203125" style="2" customWidth="1"/>
    <col min="1551" max="1552" width="7.109375" style="2" customWidth="1"/>
    <col min="1553" max="1553" width="6" style="2" customWidth="1"/>
    <col min="1554" max="1554" width="1" style="2" customWidth="1"/>
    <col min="1555" max="1792" width="8" style="2"/>
    <col min="1793" max="1793" width="0.88671875" style="2" customWidth="1"/>
    <col min="1794" max="1794" width="17.88671875" style="2" customWidth="1"/>
    <col min="1795" max="1795" width="7.44140625" style="2" customWidth="1"/>
    <col min="1796" max="1796" width="8.6640625" style="2" customWidth="1"/>
    <col min="1797" max="1797" width="1.6640625" style="2" customWidth="1"/>
    <col min="1798" max="1798" width="0.44140625" style="2" customWidth="1"/>
    <col min="1799" max="1805" width="0" style="2" hidden="1" customWidth="1"/>
    <col min="1806" max="1806" width="5.33203125" style="2" customWidth="1"/>
    <col min="1807" max="1808" width="7.109375" style="2" customWidth="1"/>
    <col min="1809" max="1809" width="6" style="2" customWidth="1"/>
    <col min="1810" max="1810" width="1" style="2" customWidth="1"/>
    <col min="1811" max="2048" width="8" style="2"/>
    <col min="2049" max="2049" width="0.88671875" style="2" customWidth="1"/>
    <col min="2050" max="2050" width="17.88671875" style="2" customWidth="1"/>
    <col min="2051" max="2051" width="7.44140625" style="2" customWidth="1"/>
    <col min="2052" max="2052" width="8.6640625" style="2" customWidth="1"/>
    <col min="2053" max="2053" width="1.6640625" style="2" customWidth="1"/>
    <col min="2054" max="2054" width="0.44140625" style="2" customWidth="1"/>
    <col min="2055" max="2061" width="0" style="2" hidden="1" customWidth="1"/>
    <col min="2062" max="2062" width="5.33203125" style="2" customWidth="1"/>
    <col min="2063" max="2064" width="7.109375" style="2" customWidth="1"/>
    <col min="2065" max="2065" width="6" style="2" customWidth="1"/>
    <col min="2066" max="2066" width="1" style="2" customWidth="1"/>
    <col min="2067" max="2304" width="8" style="2"/>
    <col min="2305" max="2305" width="0.88671875" style="2" customWidth="1"/>
    <col min="2306" max="2306" width="17.88671875" style="2" customWidth="1"/>
    <col min="2307" max="2307" width="7.44140625" style="2" customWidth="1"/>
    <col min="2308" max="2308" width="8.6640625" style="2" customWidth="1"/>
    <col min="2309" max="2309" width="1.6640625" style="2" customWidth="1"/>
    <col min="2310" max="2310" width="0.44140625" style="2" customWidth="1"/>
    <col min="2311" max="2317" width="0" style="2" hidden="1" customWidth="1"/>
    <col min="2318" max="2318" width="5.33203125" style="2" customWidth="1"/>
    <col min="2319" max="2320" width="7.109375" style="2" customWidth="1"/>
    <col min="2321" max="2321" width="6" style="2" customWidth="1"/>
    <col min="2322" max="2322" width="1" style="2" customWidth="1"/>
    <col min="2323" max="2560" width="8" style="2"/>
    <col min="2561" max="2561" width="0.88671875" style="2" customWidth="1"/>
    <col min="2562" max="2562" width="17.88671875" style="2" customWidth="1"/>
    <col min="2563" max="2563" width="7.44140625" style="2" customWidth="1"/>
    <col min="2564" max="2564" width="8.6640625" style="2" customWidth="1"/>
    <col min="2565" max="2565" width="1.6640625" style="2" customWidth="1"/>
    <col min="2566" max="2566" width="0.44140625" style="2" customWidth="1"/>
    <col min="2567" max="2573" width="0" style="2" hidden="1" customWidth="1"/>
    <col min="2574" max="2574" width="5.33203125" style="2" customWidth="1"/>
    <col min="2575" max="2576" width="7.109375" style="2" customWidth="1"/>
    <col min="2577" max="2577" width="6" style="2" customWidth="1"/>
    <col min="2578" max="2578" width="1" style="2" customWidth="1"/>
    <col min="2579" max="2816" width="8" style="2"/>
    <col min="2817" max="2817" width="0.88671875" style="2" customWidth="1"/>
    <col min="2818" max="2818" width="17.88671875" style="2" customWidth="1"/>
    <col min="2819" max="2819" width="7.44140625" style="2" customWidth="1"/>
    <col min="2820" max="2820" width="8.6640625" style="2" customWidth="1"/>
    <col min="2821" max="2821" width="1.6640625" style="2" customWidth="1"/>
    <col min="2822" max="2822" width="0.44140625" style="2" customWidth="1"/>
    <col min="2823" max="2829" width="0" style="2" hidden="1" customWidth="1"/>
    <col min="2830" max="2830" width="5.33203125" style="2" customWidth="1"/>
    <col min="2831" max="2832" width="7.109375" style="2" customWidth="1"/>
    <col min="2833" max="2833" width="6" style="2" customWidth="1"/>
    <col min="2834" max="2834" width="1" style="2" customWidth="1"/>
    <col min="2835" max="3072" width="8" style="2"/>
    <col min="3073" max="3073" width="0.88671875" style="2" customWidth="1"/>
    <col min="3074" max="3074" width="17.88671875" style="2" customWidth="1"/>
    <col min="3075" max="3075" width="7.44140625" style="2" customWidth="1"/>
    <col min="3076" max="3076" width="8.6640625" style="2" customWidth="1"/>
    <col min="3077" max="3077" width="1.6640625" style="2" customWidth="1"/>
    <col min="3078" max="3078" width="0.44140625" style="2" customWidth="1"/>
    <col min="3079" max="3085" width="0" style="2" hidden="1" customWidth="1"/>
    <col min="3086" max="3086" width="5.33203125" style="2" customWidth="1"/>
    <col min="3087" max="3088" width="7.109375" style="2" customWidth="1"/>
    <col min="3089" max="3089" width="6" style="2" customWidth="1"/>
    <col min="3090" max="3090" width="1" style="2" customWidth="1"/>
    <col min="3091" max="3328" width="8" style="2"/>
    <col min="3329" max="3329" width="0.88671875" style="2" customWidth="1"/>
    <col min="3330" max="3330" width="17.88671875" style="2" customWidth="1"/>
    <col min="3331" max="3331" width="7.44140625" style="2" customWidth="1"/>
    <col min="3332" max="3332" width="8.6640625" style="2" customWidth="1"/>
    <col min="3333" max="3333" width="1.6640625" style="2" customWidth="1"/>
    <col min="3334" max="3334" width="0.44140625" style="2" customWidth="1"/>
    <col min="3335" max="3341" width="0" style="2" hidden="1" customWidth="1"/>
    <col min="3342" max="3342" width="5.33203125" style="2" customWidth="1"/>
    <col min="3343" max="3344" width="7.109375" style="2" customWidth="1"/>
    <col min="3345" max="3345" width="6" style="2" customWidth="1"/>
    <col min="3346" max="3346" width="1" style="2" customWidth="1"/>
    <col min="3347" max="3584" width="8" style="2"/>
    <col min="3585" max="3585" width="0.88671875" style="2" customWidth="1"/>
    <col min="3586" max="3586" width="17.88671875" style="2" customWidth="1"/>
    <col min="3587" max="3587" width="7.44140625" style="2" customWidth="1"/>
    <col min="3588" max="3588" width="8.6640625" style="2" customWidth="1"/>
    <col min="3589" max="3589" width="1.6640625" style="2" customWidth="1"/>
    <col min="3590" max="3590" width="0.44140625" style="2" customWidth="1"/>
    <col min="3591" max="3597" width="0" style="2" hidden="1" customWidth="1"/>
    <col min="3598" max="3598" width="5.33203125" style="2" customWidth="1"/>
    <col min="3599" max="3600" width="7.109375" style="2" customWidth="1"/>
    <col min="3601" max="3601" width="6" style="2" customWidth="1"/>
    <col min="3602" max="3602" width="1" style="2" customWidth="1"/>
    <col min="3603" max="3840" width="8" style="2"/>
    <col min="3841" max="3841" width="0.88671875" style="2" customWidth="1"/>
    <col min="3842" max="3842" width="17.88671875" style="2" customWidth="1"/>
    <col min="3843" max="3843" width="7.44140625" style="2" customWidth="1"/>
    <col min="3844" max="3844" width="8.6640625" style="2" customWidth="1"/>
    <col min="3845" max="3845" width="1.6640625" style="2" customWidth="1"/>
    <col min="3846" max="3846" width="0.44140625" style="2" customWidth="1"/>
    <col min="3847" max="3853" width="0" style="2" hidden="1" customWidth="1"/>
    <col min="3854" max="3854" width="5.33203125" style="2" customWidth="1"/>
    <col min="3855" max="3856" width="7.109375" style="2" customWidth="1"/>
    <col min="3857" max="3857" width="6" style="2" customWidth="1"/>
    <col min="3858" max="3858" width="1" style="2" customWidth="1"/>
    <col min="3859" max="4096" width="8" style="2"/>
    <col min="4097" max="4097" width="0.88671875" style="2" customWidth="1"/>
    <col min="4098" max="4098" width="17.88671875" style="2" customWidth="1"/>
    <col min="4099" max="4099" width="7.44140625" style="2" customWidth="1"/>
    <col min="4100" max="4100" width="8.6640625" style="2" customWidth="1"/>
    <col min="4101" max="4101" width="1.6640625" style="2" customWidth="1"/>
    <col min="4102" max="4102" width="0.44140625" style="2" customWidth="1"/>
    <col min="4103" max="4109" width="0" style="2" hidden="1" customWidth="1"/>
    <col min="4110" max="4110" width="5.33203125" style="2" customWidth="1"/>
    <col min="4111" max="4112" width="7.109375" style="2" customWidth="1"/>
    <col min="4113" max="4113" width="6" style="2" customWidth="1"/>
    <col min="4114" max="4114" width="1" style="2" customWidth="1"/>
    <col min="4115" max="4352" width="8" style="2"/>
    <col min="4353" max="4353" width="0.88671875" style="2" customWidth="1"/>
    <col min="4354" max="4354" width="17.88671875" style="2" customWidth="1"/>
    <col min="4355" max="4355" width="7.44140625" style="2" customWidth="1"/>
    <col min="4356" max="4356" width="8.6640625" style="2" customWidth="1"/>
    <col min="4357" max="4357" width="1.6640625" style="2" customWidth="1"/>
    <col min="4358" max="4358" width="0.44140625" style="2" customWidth="1"/>
    <col min="4359" max="4365" width="0" style="2" hidden="1" customWidth="1"/>
    <col min="4366" max="4366" width="5.33203125" style="2" customWidth="1"/>
    <col min="4367" max="4368" width="7.109375" style="2" customWidth="1"/>
    <col min="4369" max="4369" width="6" style="2" customWidth="1"/>
    <col min="4370" max="4370" width="1" style="2" customWidth="1"/>
    <col min="4371" max="4608" width="8" style="2"/>
    <col min="4609" max="4609" width="0.88671875" style="2" customWidth="1"/>
    <col min="4610" max="4610" width="17.88671875" style="2" customWidth="1"/>
    <col min="4611" max="4611" width="7.44140625" style="2" customWidth="1"/>
    <col min="4612" max="4612" width="8.6640625" style="2" customWidth="1"/>
    <col min="4613" max="4613" width="1.6640625" style="2" customWidth="1"/>
    <col min="4614" max="4614" width="0.44140625" style="2" customWidth="1"/>
    <col min="4615" max="4621" width="0" style="2" hidden="1" customWidth="1"/>
    <col min="4622" max="4622" width="5.33203125" style="2" customWidth="1"/>
    <col min="4623" max="4624" width="7.109375" style="2" customWidth="1"/>
    <col min="4625" max="4625" width="6" style="2" customWidth="1"/>
    <col min="4626" max="4626" width="1" style="2" customWidth="1"/>
    <col min="4627" max="4864" width="8" style="2"/>
    <col min="4865" max="4865" width="0.88671875" style="2" customWidth="1"/>
    <col min="4866" max="4866" width="17.88671875" style="2" customWidth="1"/>
    <col min="4867" max="4867" width="7.44140625" style="2" customWidth="1"/>
    <col min="4868" max="4868" width="8.6640625" style="2" customWidth="1"/>
    <col min="4869" max="4869" width="1.6640625" style="2" customWidth="1"/>
    <col min="4870" max="4870" width="0.44140625" style="2" customWidth="1"/>
    <col min="4871" max="4877" width="0" style="2" hidden="1" customWidth="1"/>
    <col min="4878" max="4878" width="5.33203125" style="2" customWidth="1"/>
    <col min="4879" max="4880" width="7.109375" style="2" customWidth="1"/>
    <col min="4881" max="4881" width="6" style="2" customWidth="1"/>
    <col min="4882" max="4882" width="1" style="2" customWidth="1"/>
    <col min="4883" max="5120" width="8" style="2"/>
    <col min="5121" max="5121" width="0.88671875" style="2" customWidth="1"/>
    <col min="5122" max="5122" width="17.88671875" style="2" customWidth="1"/>
    <col min="5123" max="5123" width="7.44140625" style="2" customWidth="1"/>
    <col min="5124" max="5124" width="8.6640625" style="2" customWidth="1"/>
    <col min="5125" max="5125" width="1.6640625" style="2" customWidth="1"/>
    <col min="5126" max="5126" width="0.44140625" style="2" customWidth="1"/>
    <col min="5127" max="5133" width="0" style="2" hidden="1" customWidth="1"/>
    <col min="5134" max="5134" width="5.33203125" style="2" customWidth="1"/>
    <col min="5135" max="5136" width="7.109375" style="2" customWidth="1"/>
    <col min="5137" max="5137" width="6" style="2" customWidth="1"/>
    <col min="5138" max="5138" width="1" style="2" customWidth="1"/>
    <col min="5139" max="5376" width="8" style="2"/>
    <col min="5377" max="5377" width="0.88671875" style="2" customWidth="1"/>
    <col min="5378" max="5378" width="17.88671875" style="2" customWidth="1"/>
    <col min="5379" max="5379" width="7.44140625" style="2" customWidth="1"/>
    <col min="5380" max="5380" width="8.6640625" style="2" customWidth="1"/>
    <col min="5381" max="5381" width="1.6640625" style="2" customWidth="1"/>
    <col min="5382" max="5382" width="0.44140625" style="2" customWidth="1"/>
    <col min="5383" max="5389" width="0" style="2" hidden="1" customWidth="1"/>
    <col min="5390" max="5390" width="5.33203125" style="2" customWidth="1"/>
    <col min="5391" max="5392" width="7.109375" style="2" customWidth="1"/>
    <col min="5393" max="5393" width="6" style="2" customWidth="1"/>
    <col min="5394" max="5394" width="1" style="2" customWidth="1"/>
    <col min="5395" max="5632" width="8" style="2"/>
    <col min="5633" max="5633" width="0.88671875" style="2" customWidth="1"/>
    <col min="5634" max="5634" width="17.88671875" style="2" customWidth="1"/>
    <col min="5635" max="5635" width="7.44140625" style="2" customWidth="1"/>
    <col min="5636" max="5636" width="8.6640625" style="2" customWidth="1"/>
    <col min="5637" max="5637" width="1.6640625" style="2" customWidth="1"/>
    <col min="5638" max="5638" width="0.44140625" style="2" customWidth="1"/>
    <col min="5639" max="5645" width="0" style="2" hidden="1" customWidth="1"/>
    <col min="5646" max="5646" width="5.33203125" style="2" customWidth="1"/>
    <col min="5647" max="5648" width="7.109375" style="2" customWidth="1"/>
    <col min="5649" max="5649" width="6" style="2" customWidth="1"/>
    <col min="5650" max="5650" width="1" style="2" customWidth="1"/>
    <col min="5651" max="5888" width="8" style="2"/>
    <col min="5889" max="5889" width="0.88671875" style="2" customWidth="1"/>
    <col min="5890" max="5890" width="17.88671875" style="2" customWidth="1"/>
    <col min="5891" max="5891" width="7.44140625" style="2" customWidth="1"/>
    <col min="5892" max="5892" width="8.6640625" style="2" customWidth="1"/>
    <col min="5893" max="5893" width="1.6640625" style="2" customWidth="1"/>
    <col min="5894" max="5894" width="0.44140625" style="2" customWidth="1"/>
    <col min="5895" max="5901" width="0" style="2" hidden="1" customWidth="1"/>
    <col min="5902" max="5902" width="5.33203125" style="2" customWidth="1"/>
    <col min="5903" max="5904" width="7.109375" style="2" customWidth="1"/>
    <col min="5905" max="5905" width="6" style="2" customWidth="1"/>
    <col min="5906" max="5906" width="1" style="2" customWidth="1"/>
    <col min="5907" max="6144" width="8" style="2"/>
    <col min="6145" max="6145" width="0.88671875" style="2" customWidth="1"/>
    <col min="6146" max="6146" width="17.88671875" style="2" customWidth="1"/>
    <col min="6147" max="6147" width="7.44140625" style="2" customWidth="1"/>
    <col min="6148" max="6148" width="8.6640625" style="2" customWidth="1"/>
    <col min="6149" max="6149" width="1.6640625" style="2" customWidth="1"/>
    <col min="6150" max="6150" width="0.44140625" style="2" customWidth="1"/>
    <col min="6151" max="6157" width="0" style="2" hidden="1" customWidth="1"/>
    <col min="6158" max="6158" width="5.33203125" style="2" customWidth="1"/>
    <col min="6159" max="6160" width="7.109375" style="2" customWidth="1"/>
    <col min="6161" max="6161" width="6" style="2" customWidth="1"/>
    <col min="6162" max="6162" width="1" style="2" customWidth="1"/>
    <col min="6163" max="6400" width="8" style="2"/>
    <col min="6401" max="6401" width="0.88671875" style="2" customWidth="1"/>
    <col min="6402" max="6402" width="17.88671875" style="2" customWidth="1"/>
    <col min="6403" max="6403" width="7.44140625" style="2" customWidth="1"/>
    <col min="6404" max="6404" width="8.6640625" style="2" customWidth="1"/>
    <col min="6405" max="6405" width="1.6640625" style="2" customWidth="1"/>
    <col min="6406" max="6406" width="0.44140625" style="2" customWidth="1"/>
    <col min="6407" max="6413" width="0" style="2" hidden="1" customWidth="1"/>
    <col min="6414" max="6414" width="5.33203125" style="2" customWidth="1"/>
    <col min="6415" max="6416" width="7.109375" style="2" customWidth="1"/>
    <col min="6417" max="6417" width="6" style="2" customWidth="1"/>
    <col min="6418" max="6418" width="1" style="2" customWidth="1"/>
    <col min="6419" max="6656" width="8" style="2"/>
    <col min="6657" max="6657" width="0.88671875" style="2" customWidth="1"/>
    <col min="6658" max="6658" width="17.88671875" style="2" customWidth="1"/>
    <col min="6659" max="6659" width="7.44140625" style="2" customWidth="1"/>
    <col min="6660" max="6660" width="8.6640625" style="2" customWidth="1"/>
    <col min="6661" max="6661" width="1.6640625" style="2" customWidth="1"/>
    <col min="6662" max="6662" width="0.44140625" style="2" customWidth="1"/>
    <col min="6663" max="6669" width="0" style="2" hidden="1" customWidth="1"/>
    <col min="6670" max="6670" width="5.33203125" style="2" customWidth="1"/>
    <col min="6671" max="6672" width="7.109375" style="2" customWidth="1"/>
    <col min="6673" max="6673" width="6" style="2" customWidth="1"/>
    <col min="6674" max="6674" width="1" style="2" customWidth="1"/>
    <col min="6675" max="6912" width="8" style="2"/>
    <col min="6913" max="6913" width="0.88671875" style="2" customWidth="1"/>
    <col min="6914" max="6914" width="17.88671875" style="2" customWidth="1"/>
    <col min="6915" max="6915" width="7.44140625" style="2" customWidth="1"/>
    <col min="6916" max="6916" width="8.6640625" style="2" customWidth="1"/>
    <col min="6917" max="6917" width="1.6640625" style="2" customWidth="1"/>
    <col min="6918" max="6918" width="0.44140625" style="2" customWidth="1"/>
    <col min="6919" max="6925" width="0" style="2" hidden="1" customWidth="1"/>
    <col min="6926" max="6926" width="5.33203125" style="2" customWidth="1"/>
    <col min="6927" max="6928" width="7.109375" style="2" customWidth="1"/>
    <col min="6929" max="6929" width="6" style="2" customWidth="1"/>
    <col min="6930" max="6930" width="1" style="2" customWidth="1"/>
    <col min="6931" max="7168" width="8" style="2"/>
    <col min="7169" max="7169" width="0.88671875" style="2" customWidth="1"/>
    <col min="7170" max="7170" width="17.88671875" style="2" customWidth="1"/>
    <col min="7171" max="7171" width="7.44140625" style="2" customWidth="1"/>
    <col min="7172" max="7172" width="8.6640625" style="2" customWidth="1"/>
    <col min="7173" max="7173" width="1.6640625" style="2" customWidth="1"/>
    <col min="7174" max="7174" width="0.44140625" style="2" customWidth="1"/>
    <col min="7175" max="7181" width="0" style="2" hidden="1" customWidth="1"/>
    <col min="7182" max="7182" width="5.33203125" style="2" customWidth="1"/>
    <col min="7183" max="7184" width="7.109375" style="2" customWidth="1"/>
    <col min="7185" max="7185" width="6" style="2" customWidth="1"/>
    <col min="7186" max="7186" width="1" style="2" customWidth="1"/>
    <col min="7187" max="7424" width="8" style="2"/>
    <col min="7425" max="7425" width="0.88671875" style="2" customWidth="1"/>
    <col min="7426" max="7426" width="17.88671875" style="2" customWidth="1"/>
    <col min="7427" max="7427" width="7.44140625" style="2" customWidth="1"/>
    <col min="7428" max="7428" width="8.6640625" style="2" customWidth="1"/>
    <col min="7429" max="7429" width="1.6640625" style="2" customWidth="1"/>
    <col min="7430" max="7430" width="0.44140625" style="2" customWidth="1"/>
    <col min="7431" max="7437" width="0" style="2" hidden="1" customWidth="1"/>
    <col min="7438" max="7438" width="5.33203125" style="2" customWidth="1"/>
    <col min="7439" max="7440" width="7.109375" style="2" customWidth="1"/>
    <col min="7441" max="7441" width="6" style="2" customWidth="1"/>
    <col min="7442" max="7442" width="1" style="2" customWidth="1"/>
    <col min="7443" max="7680" width="8" style="2"/>
    <col min="7681" max="7681" width="0.88671875" style="2" customWidth="1"/>
    <col min="7682" max="7682" width="17.88671875" style="2" customWidth="1"/>
    <col min="7683" max="7683" width="7.44140625" style="2" customWidth="1"/>
    <col min="7684" max="7684" width="8.6640625" style="2" customWidth="1"/>
    <col min="7685" max="7685" width="1.6640625" style="2" customWidth="1"/>
    <col min="7686" max="7686" width="0.44140625" style="2" customWidth="1"/>
    <col min="7687" max="7693" width="0" style="2" hidden="1" customWidth="1"/>
    <col min="7694" max="7694" width="5.33203125" style="2" customWidth="1"/>
    <col min="7695" max="7696" width="7.109375" style="2" customWidth="1"/>
    <col min="7697" max="7697" width="6" style="2" customWidth="1"/>
    <col min="7698" max="7698" width="1" style="2" customWidth="1"/>
    <col min="7699" max="7936" width="8" style="2"/>
    <col min="7937" max="7937" width="0.88671875" style="2" customWidth="1"/>
    <col min="7938" max="7938" width="17.88671875" style="2" customWidth="1"/>
    <col min="7939" max="7939" width="7.44140625" style="2" customWidth="1"/>
    <col min="7940" max="7940" width="8.6640625" style="2" customWidth="1"/>
    <col min="7941" max="7941" width="1.6640625" style="2" customWidth="1"/>
    <col min="7942" max="7942" width="0.44140625" style="2" customWidth="1"/>
    <col min="7943" max="7949" width="0" style="2" hidden="1" customWidth="1"/>
    <col min="7950" max="7950" width="5.33203125" style="2" customWidth="1"/>
    <col min="7951" max="7952" width="7.109375" style="2" customWidth="1"/>
    <col min="7953" max="7953" width="6" style="2" customWidth="1"/>
    <col min="7954" max="7954" width="1" style="2" customWidth="1"/>
    <col min="7955" max="8192" width="8" style="2"/>
    <col min="8193" max="8193" width="0.88671875" style="2" customWidth="1"/>
    <col min="8194" max="8194" width="17.88671875" style="2" customWidth="1"/>
    <col min="8195" max="8195" width="7.44140625" style="2" customWidth="1"/>
    <col min="8196" max="8196" width="8.6640625" style="2" customWidth="1"/>
    <col min="8197" max="8197" width="1.6640625" style="2" customWidth="1"/>
    <col min="8198" max="8198" width="0.44140625" style="2" customWidth="1"/>
    <col min="8199" max="8205" width="0" style="2" hidden="1" customWidth="1"/>
    <col min="8206" max="8206" width="5.33203125" style="2" customWidth="1"/>
    <col min="8207" max="8208" width="7.109375" style="2" customWidth="1"/>
    <col min="8209" max="8209" width="6" style="2" customWidth="1"/>
    <col min="8210" max="8210" width="1" style="2" customWidth="1"/>
    <col min="8211" max="8448" width="8" style="2"/>
    <col min="8449" max="8449" width="0.88671875" style="2" customWidth="1"/>
    <col min="8450" max="8450" width="17.88671875" style="2" customWidth="1"/>
    <col min="8451" max="8451" width="7.44140625" style="2" customWidth="1"/>
    <col min="8452" max="8452" width="8.6640625" style="2" customWidth="1"/>
    <col min="8453" max="8453" width="1.6640625" style="2" customWidth="1"/>
    <col min="8454" max="8454" width="0.44140625" style="2" customWidth="1"/>
    <col min="8455" max="8461" width="0" style="2" hidden="1" customWidth="1"/>
    <col min="8462" max="8462" width="5.33203125" style="2" customWidth="1"/>
    <col min="8463" max="8464" width="7.109375" style="2" customWidth="1"/>
    <col min="8465" max="8465" width="6" style="2" customWidth="1"/>
    <col min="8466" max="8466" width="1" style="2" customWidth="1"/>
    <col min="8467" max="8704" width="8" style="2"/>
    <col min="8705" max="8705" width="0.88671875" style="2" customWidth="1"/>
    <col min="8706" max="8706" width="17.88671875" style="2" customWidth="1"/>
    <col min="8707" max="8707" width="7.44140625" style="2" customWidth="1"/>
    <col min="8708" max="8708" width="8.6640625" style="2" customWidth="1"/>
    <col min="8709" max="8709" width="1.6640625" style="2" customWidth="1"/>
    <col min="8710" max="8710" width="0.44140625" style="2" customWidth="1"/>
    <col min="8711" max="8717" width="0" style="2" hidden="1" customWidth="1"/>
    <col min="8718" max="8718" width="5.33203125" style="2" customWidth="1"/>
    <col min="8719" max="8720" width="7.109375" style="2" customWidth="1"/>
    <col min="8721" max="8721" width="6" style="2" customWidth="1"/>
    <col min="8722" max="8722" width="1" style="2" customWidth="1"/>
    <col min="8723" max="8960" width="8" style="2"/>
    <col min="8961" max="8961" width="0.88671875" style="2" customWidth="1"/>
    <col min="8962" max="8962" width="17.88671875" style="2" customWidth="1"/>
    <col min="8963" max="8963" width="7.44140625" style="2" customWidth="1"/>
    <col min="8964" max="8964" width="8.6640625" style="2" customWidth="1"/>
    <col min="8965" max="8965" width="1.6640625" style="2" customWidth="1"/>
    <col min="8966" max="8966" width="0.44140625" style="2" customWidth="1"/>
    <col min="8967" max="8973" width="0" style="2" hidden="1" customWidth="1"/>
    <col min="8974" max="8974" width="5.33203125" style="2" customWidth="1"/>
    <col min="8975" max="8976" width="7.109375" style="2" customWidth="1"/>
    <col min="8977" max="8977" width="6" style="2" customWidth="1"/>
    <col min="8978" max="8978" width="1" style="2" customWidth="1"/>
    <col min="8979" max="9216" width="8" style="2"/>
    <col min="9217" max="9217" width="0.88671875" style="2" customWidth="1"/>
    <col min="9218" max="9218" width="17.88671875" style="2" customWidth="1"/>
    <col min="9219" max="9219" width="7.44140625" style="2" customWidth="1"/>
    <col min="9220" max="9220" width="8.6640625" style="2" customWidth="1"/>
    <col min="9221" max="9221" width="1.6640625" style="2" customWidth="1"/>
    <col min="9222" max="9222" width="0.44140625" style="2" customWidth="1"/>
    <col min="9223" max="9229" width="0" style="2" hidden="1" customWidth="1"/>
    <col min="9230" max="9230" width="5.33203125" style="2" customWidth="1"/>
    <col min="9231" max="9232" width="7.109375" style="2" customWidth="1"/>
    <col min="9233" max="9233" width="6" style="2" customWidth="1"/>
    <col min="9234" max="9234" width="1" style="2" customWidth="1"/>
    <col min="9235" max="9472" width="8" style="2"/>
    <col min="9473" max="9473" width="0.88671875" style="2" customWidth="1"/>
    <col min="9474" max="9474" width="17.88671875" style="2" customWidth="1"/>
    <col min="9475" max="9475" width="7.44140625" style="2" customWidth="1"/>
    <col min="9476" max="9476" width="8.6640625" style="2" customWidth="1"/>
    <col min="9477" max="9477" width="1.6640625" style="2" customWidth="1"/>
    <col min="9478" max="9478" width="0.44140625" style="2" customWidth="1"/>
    <col min="9479" max="9485" width="0" style="2" hidden="1" customWidth="1"/>
    <col min="9486" max="9486" width="5.33203125" style="2" customWidth="1"/>
    <col min="9487" max="9488" width="7.109375" style="2" customWidth="1"/>
    <col min="9489" max="9489" width="6" style="2" customWidth="1"/>
    <col min="9490" max="9490" width="1" style="2" customWidth="1"/>
    <col min="9491" max="9728" width="8" style="2"/>
    <col min="9729" max="9729" width="0.88671875" style="2" customWidth="1"/>
    <col min="9730" max="9730" width="17.88671875" style="2" customWidth="1"/>
    <col min="9731" max="9731" width="7.44140625" style="2" customWidth="1"/>
    <col min="9732" max="9732" width="8.6640625" style="2" customWidth="1"/>
    <col min="9733" max="9733" width="1.6640625" style="2" customWidth="1"/>
    <col min="9734" max="9734" width="0.44140625" style="2" customWidth="1"/>
    <col min="9735" max="9741" width="0" style="2" hidden="1" customWidth="1"/>
    <col min="9742" max="9742" width="5.33203125" style="2" customWidth="1"/>
    <col min="9743" max="9744" width="7.109375" style="2" customWidth="1"/>
    <col min="9745" max="9745" width="6" style="2" customWidth="1"/>
    <col min="9746" max="9746" width="1" style="2" customWidth="1"/>
    <col min="9747" max="9984" width="8" style="2"/>
    <col min="9985" max="9985" width="0.88671875" style="2" customWidth="1"/>
    <col min="9986" max="9986" width="17.88671875" style="2" customWidth="1"/>
    <col min="9987" max="9987" width="7.44140625" style="2" customWidth="1"/>
    <col min="9988" max="9988" width="8.6640625" style="2" customWidth="1"/>
    <col min="9989" max="9989" width="1.6640625" style="2" customWidth="1"/>
    <col min="9990" max="9990" width="0.44140625" style="2" customWidth="1"/>
    <col min="9991" max="9997" width="0" style="2" hidden="1" customWidth="1"/>
    <col min="9998" max="9998" width="5.33203125" style="2" customWidth="1"/>
    <col min="9999" max="10000" width="7.109375" style="2" customWidth="1"/>
    <col min="10001" max="10001" width="6" style="2" customWidth="1"/>
    <col min="10002" max="10002" width="1" style="2" customWidth="1"/>
    <col min="10003" max="10240" width="8" style="2"/>
    <col min="10241" max="10241" width="0.88671875" style="2" customWidth="1"/>
    <col min="10242" max="10242" width="17.88671875" style="2" customWidth="1"/>
    <col min="10243" max="10243" width="7.44140625" style="2" customWidth="1"/>
    <col min="10244" max="10244" width="8.6640625" style="2" customWidth="1"/>
    <col min="10245" max="10245" width="1.6640625" style="2" customWidth="1"/>
    <col min="10246" max="10246" width="0.44140625" style="2" customWidth="1"/>
    <col min="10247" max="10253" width="0" style="2" hidden="1" customWidth="1"/>
    <col min="10254" max="10254" width="5.33203125" style="2" customWidth="1"/>
    <col min="10255" max="10256" width="7.109375" style="2" customWidth="1"/>
    <col min="10257" max="10257" width="6" style="2" customWidth="1"/>
    <col min="10258" max="10258" width="1" style="2" customWidth="1"/>
    <col min="10259" max="10496" width="8" style="2"/>
    <col min="10497" max="10497" width="0.88671875" style="2" customWidth="1"/>
    <col min="10498" max="10498" width="17.88671875" style="2" customWidth="1"/>
    <col min="10499" max="10499" width="7.44140625" style="2" customWidth="1"/>
    <col min="10500" max="10500" width="8.6640625" style="2" customWidth="1"/>
    <col min="10501" max="10501" width="1.6640625" style="2" customWidth="1"/>
    <col min="10502" max="10502" width="0.44140625" style="2" customWidth="1"/>
    <col min="10503" max="10509" width="0" style="2" hidden="1" customWidth="1"/>
    <col min="10510" max="10510" width="5.33203125" style="2" customWidth="1"/>
    <col min="10511" max="10512" width="7.109375" style="2" customWidth="1"/>
    <col min="10513" max="10513" width="6" style="2" customWidth="1"/>
    <col min="10514" max="10514" width="1" style="2" customWidth="1"/>
    <col min="10515" max="10752" width="8" style="2"/>
    <col min="10753" max="10753" width="0.88671875" style="2" customWidth="1"/>
    <col min="10754" max="10754" width="17.88671875" style="2" customWidth="1"/>
    <col min="10755" max="10755" width="7.44140625" style="2" customWidth="1"/>
    <col min="10756" max="10756" width="8.6640625" style="2" customWidth="1"/>
    <col min="10757" max="10757" width="1.6640625" style="2" customWidth="1"/>
    <col min="10758" max="10758" width="0.44140625" style="2" customWidth="1"/>
    <col min="10759" max="10765" width="0" style="2" hidden="1" customWidth="1"/>
    <col min="10766" max="10766" width="5.33203125" style="2" customWidth="1"/>
    <col min="10767" max="10768" width="7.109375" style="2" customWidth="1"/>
    <col min="10769" max="10769" width="6" style="2" customWidth="1"/>
    <col min="10770" max="10770" width="1" style="2" customWidth="1"/>
    <col min="10771" max="11008" width="8" style="2"/>
    <col min="11009" max="11009" width="0.88671875" style="2" customWidth="1"/>
    <col min="11010" max="11010" width="17.88671875" style="2" customWidth="1"/>
    <col min="11011" max="11011" width="7.44140625" style="2" customWidth="1"/>
    <col min="11012" max="11012" width="8.6640625" style="2" customWidth="1"/>
    <col min="11013" max="11013" width="1.6640625" style="2" customWidth="1"/>
    <col min="11014" max="11014" width="0.44140625" style="2" customWidth="1"/>
    <col min="11015" max="11021" width="0" style="2" hidden="1" customWidth="1"/>
    <col min="11022" max="11022" width="5.33203125" style="2" customWidth="1"/>
    <col min="11023" max="11024" width="7.109375" style="2" customWidth="1"/>
    <col min="11025" max="11025" width="6" style="2" customWidth="1"/>
    <col min="11026" max="11026" width="1" style="2" customWidth="1"/>
    <col min="11027" max="11264" width="8" style="2"/>
    <col min="11265" max="11265" width="0.88671875" style="2" customWidth="1"/>
    <col min="11266" max="11266" width="17.88671875" style="2" customWidth="1"/>
    <col min="11267" max="11267" width="7.44140625" style="2" customWidth="1"/>
    <col min="11268" max="11268" width="8.6640625" style="2" customWidth="1"/>
    <col min="11269" max="11269" width="1.6640625" style="2" customWidth="1"/>
    <col min="11270" max="11270" width="0.44140625" style="2" customWidth="1"/>
    <col min="11271" max="11277" width="0" style="2" hidden="1" customWidth="1"/>
    <col min="11278" max="11278" width="5.33203125" style="2" customWidth="1"/>
    <col min="11279" max="11280" width="7.109375" style="2" customWidth="1"/>
    <col min="11281" max="11281" width="6" style="2" customWidth="1"/>
    <col min="11282" max="11282" width="1" style="2" customWidth="1"/>
    <col min="11283" max="11520" width="8" style="2"/>
    <col min="11521" max="11521" width="0.88671875" style="2" customWidth="1"/>
    <col min="11522" max="11522" width="17.88671875" style="2" customWidth="1"/>
    <col min="11523" max="11523" width="7.44140625" style="2" customWidth="1"/>
    <col min="11524" max="11524" width="8.6640625" style="2" customWidth="1"/>
    <col min="11525" max="11525" width="1.6640625" style="2" customWidth="1"/>
    <col min="11526" max="11526" width="0.44140625" style="2" customWidth="1"/>
    <col min="11527" max="11533" width="0" style="2" hidden="1" customWidth="1"/>
    <col min="11534" max="11534" width="5.33203125" style="2" customWidth="1"/>
    <col min="11535" max="11536" width="7.109375" style="2" customWidth="1"/>
    <col min="11537" max="11537" width="6" style="2" customWidth="1"/>
    <col min="11538" max="11538" width="1" style="2" customWidth="1"/>
    <col min="11539" max="11776" width="8" style="2"/>
    <col min="11777" max="11777" width="0.88671875" style="2" customWidth="1"/>
    <col min="11778" max="11778" width="17.88671875" style="2" customWidth="1"/>
    <col min="11779" max="11779" width="7.44140625" style="2" customWidth="1"/>
    <col min="11780" max="11780" width="8.6640625" style="2" customWidth="1"/>
    <col min="11781" max="11781" width="1.6640625" style="2" customWidth="1"/>
    <col min="11782" max="11782" width="0.44140625" style="2" customWidth="1"/>
    <col min="11783" max="11789" width="0" style="2" hidden="1" customWidth="1"/>
    <col min="11790" max="11790" width="5.33203125" style="2" customWidth="1"/>
    <col min="11791" max="11792" width="7.109375" style="2" customWidth="1"/>
    <col min="11793" max="11793" width="6" style="2" customWidth="1"/>
    <col min="11794" max="11794" width="1" style="2" customWidth="1"/>
    <col min="11795" max="12032" width="8" style="2"/>
    <col min="12033" max="12033" width="0.88671875" style="2" customWidth="1"/>
    <col min="12034" max="12034" width="17.88671875" style="2" customWidth="1"/>
    <col min="12035" max="12035" width="7.44140625" style="2" customWidth="1"/>
    <col min="12036" max="12036" width="8.6640625" style="2" customWidth="1"/>
    <col min="12037" max="12037" width="1.6640625" style="2" customWidth="1"/>
    <col min="12038" max="12038" width="0.44140625" style="2" customWidth="1"/>
    <col min="12039" max="12045" width="0" style="2" hidden="1" customWidth="1"/>
    <col min="12046" max="12046" width="5.33203125" style="2" customWidth="1"/>
    <col min="12047" max="12048" width="7.109375" style="2" customWidth="1"/>
    <col min="12049" max="12049" width="6" style="2" customWidth="1"/>
    <col min="12050" max="12050" width="1" style="2" customWidth="1"/>
    <col min="12051" max="12288" width="8" style="2"/>
    <col min="12289" max="12289" width="0.88671875" style="2" customWidth="1"/>
    <col min="12290" max="12290" width="17.88671875" style="2" customWidth="1"/>
    <col min="12291" max="12291" width="7.44140625" style="2" customWidth="1"/>
    <col min="12292" max="12292" width="8.6640625" style="2" customWidth="1"/>
    <col min="12293" max="12293" width="1.6640625" style="2" customWidth="1"/>
    <col min="12294" max="12294" width="0.44140625" style="2" customWidth="1"/>
    <col min="12295" max="12301" width="0" style="2" hidden="1" customWidth="1"/>
    <col min="12302" max="12302" width="5.33203125" style="2" customWidth="1"/>
    <col min="12303" max="12304" width="7.109375" style="2" customWidth="1"/>
    <col min="12305" max="12305" width="6" style="2" customWidth="1"/>
    <col min="12306" max="12306" width="1" style="2" customWidth="1"/>
    <col min="12307" max="12544" width="8" style="2"/>
    <col min="12545" max="12545" width="0.88671875" style="2" customWidth="1"/>
    <col min="12546" max="12546" width="17.88671875" style="2" customWidth="1"/>
    <col min="12547" max="12547" width="7.44140625" style="2" customWidth="1"/>
    <col min="12548" max="12548" width="8.6640625" style="2" customWidth="1"/>
    <col min="12549" max="12549" width="1.6640625" style="2" customWidth="1"/>
    <col min="12550" max="12550" width="0.44140625" style="2" customWidth="1"/>
    <col min="12551" max="12557" width="0" style="2" hidden="1" customWidth="1"/>
    <col min="12558" max="12558" width="5.33203125" style="2" customWidth="1"/>
    <col min="12559" max="12560" width="7.109375" style="2" customWidth="1"/>
    <col min="12561" max="12561" width="6" style="2" customWidth="1"/>
    <col min="12562" max="12562" width="1" style="2" customWidth="1"/>
    <col min="12563" max="12800" width="8" style="2"/>
    <col min="12801" max="12801" width="0.88671875" style="2" customWidth="1"/>
    <col min="12802" max="12802" width="17.88671875" style="2" customWidth="1"/>
    <col min="12803" max="12803" width="7.44140625" style="2" customWidth="1"/>
    <col min="12804" max="12804" width="8.6640625" style="2" customWidth="1"/>
    <col min="12805" max="12805" width="1.6640625" style="2" customWidth="1"/>
    <col min="12806" max="12806" width="0.44140625" style="2" customWidth="1"/>
    <col min="12807" max="12813" width="0" style="2" hidden="1" customWidth="1"/>
    <col min="12814" max="12814" width="5.33203125" style="2" customWidth="1"/>
    <col min="12815" max="12816" width="7.109375" style="2" customWidth="1"/>
    <col min="12817" max="12817" width="6" style="2" customWidth="1"/>
    <col min="12818" max="12818" width="1" style="2" customWidth="1"/>
    <col min="12819" max="13056" width="8" style="2"/>
    <col min="13057" max="13057" width="0.88671875" style="2" customWidth="1"/>
    <col min="13058" max="13058" width="17.88671875" style="2" customWidth="1"/>
    <col min="13059" max="13059" width="7.44140625" style="2" customWidth="1"/>
    <col min="13060" max="13060" width="8.6640625" style="2" customWidth="1"/>
    <col min="13061" max="13061" width="1.6640625" style="2" customWidth="1"/>
    <col min="13062" max="13062" width="0.44140625" style="2" customWidth="1"/>
    <col min="13063" max="13069" width="0" style="2" hidden="1" customWidth="1"/>
    <col min="13070" max="13070" width="5.33203125" style="2" customWidth="1"/>
    <col min="13071" max="13072" width="7.109375" style="2" customWidth="1"/>
    <col min="13073" max="13073" width="6" style="2" customWidth="1"/>
    <col min="13074" max="13074" width="1" style="2" customWidth="1"/>
    <col min="13075" max="13312" width="8" style="2"/>
    <col min="13313" max="13313" width="0.88671875" style="2" customWidth="1"/>
    <col min="13314" max="13314" width="17.88671875" style="2" customWidth="1"/>
    <col min="13315" max="13315" width="7.44140625" style="2" customWidth="1"/>
    <col min="13316" max="13316" width="8.6640625" style="2" customWidth="1"/>
    <col min="13317" max="13317" width="1.6640625" style="2" customWidth="1"/>
    <col min="13318" max="13318" width="0.44140625" style="2" customWidth="1"/>
    <col min="13319" max="13325" width="0" style="2" hidden="1" customWidth="1"/>
    <col min="13326" max="13326" width="5.33203125" style="2" customWidth="1"/>
    <col min="13327" max="13328" width="7.109375" style="2" customWidth="1"/>
    <col min="13329" max="13329" width="6" style="2" customWidth="1"/>
    <col min="13330" max="13330" width="1" style="2" customWidth="1"/>
    <col min="13331" max="13568" width="8" style="2"/>
    <col min="13569" max="13569" width="0.88671875" style="2" customWidth="1"/>
    <col min="13570" max="13570" width="17.88671875" style="2" customWidth="1"/>
    <col min="13571" max="13571" width="7.44140625" style="2" customWidth="1"/>
    <col min="13572" max="13572" width="8.6640625" style="2" customWidth="1"/>
    <col min="13573" max="13573" width="1.6640625" style="2" customWidth="1"/>
    <col min="13574" max="13574" width="0.44140625" style="2" customWidth="1"/>
    <col min="13575" max="13581" width="0" style="2" hidden="1" customWidth="1"/>
    <col min="13582" max="13582" width="5.33203125" style="2" customWidth="1"/>
    <col min="13583" max="13584" width="7.109375" style="2" customWidth="1"/>
    <col min="13585" max="13585" width="6" style="2" customWidth="1"/>
    <col min="13586" max="13586" width="1" style="2" customWidth="1"/>
    <col min="13587" max="13824" width="8" style="2"/>
    <col min="13825" max="13825" width="0.88671875" style="2" customWidth="1"/>
    <col min="13826" max="13826" width="17.88671875" style="2" customWidth="1"/>
    <col min="13827" max="13827" width="7.44140625" style="2" customWidth="1"/>
    <col min="13828" max="13828" width="8.6640625" style="2" customWidth="1"/>
    <col min="13829" max="13829" width="1.6640625" style="2" customWidth="1"/>
    <col min="13830" max="13830" width="0.44140625" style="2" customWidth="1"/>
    <col min="13831" max="13837" width="0" style="2" hidden="1" customWidth="1"/>
    <col min="13838" max="13838" width="5.33203125" style="2" customWidth="1"/>
    <col min="13839" max="13840" width="7.109375" style="2" customWidth="1"/>
    <col min="13841" max="13841" width="6" style="2" customWidth="1"/>
    <col min="13842" max="13842" width="1" style="2" customWidth="1"/>
    <col min="13843" max="14080" width="8" style="2"/>
    <col min="14081" max="14081" width="0.88671875" style="2" customWidth="1"/>
    <col min="14082" max="14082" width="17.88671875" style="2" customWidth="1"/>
    <col min="14083" max="14083" width="7.44140625" style="2" customWidth="1"/>
    <col min="14084" max="14084" width="8.6640625" style="2" customWidth="1"/>
    <col min="14085" max="14085" width="1.6640625" style="2" customWidth="1"/>
    <col min="14086" max="14086" width="0.44140625" style="2" customWidth="1"/>
    <col min="14087" max="14093" width="0" style="2" hidden="1" customWidth="1"/>
    <col min="14094" max="14094" width="5.33203125" style="2" customWidth="1"/>
    <col min="14095" max="14096" width="7.109375" style="2" customWidth="1"/>
    <col min="14097" max="14097" width="6" style="2" customWidth="1"/>
    <col min="14098" max="14098" width="1" style="2" customWidth="1"/>
    <col min="14099" max="14336" width="8" style="2"/>
    <col min="14337" max="14337" width="0.88671875" style="2" customWidth="1"/>
    <col min="14338" max="14338" width="17.88671875" style="2" customWidth="1"/>
    <col min="14339" max="14339" width="7.44140625" style="2" customWidth="1"/>
    <col min="14340" max="14340" width="8.6640625" style="2" customWidth="1"/>
    <col min="14341" max="14341" width="1.6640625" style="2" customWidth="1"/>
    <col min="14342" max="14342" width="0.44140625" style="2" customWidth="1"/>
    <col min="14343" max="14349" width="0" style="2" hidden="1" customWidth="1"/>
    <col min="14350" max="14350" width="5.33203125" style="2" customWidth="1"/>
    <col min="14351" max="14352" width="7.109375" style="2" customWidth="1"/>
    <col min="14353" max="14353" width="6" style="2" customWidth="1"/>
    <col min="14354" max="14354" width="1" style="2" customWidth="1"/>
    <col min="14355" max="14592" width="8" style="2"/>
    <col min="14593" max="14593" width="0.88671875" style="2" customWidth="1"/>
    <col min="14594" max="14594" width="17.88671875" style="2" customWidth="1"/>
    <col min="14595" max="14595" width="7.44140625" style="2" customWidth="1"/>
    <col min="14596" max="14596" width="8.6640625" style="2" customWidth="1"/>
    <col min="14597" max="14597" width="1.6640625" style="2" customWidth="1"/>
    <col min="14598" max="14598" width="0.44140625" style="2" customWidth="1"/>
    <col min="14599" max="14605" width="0" style="2" hidden="1" customWidth="1"/>
    <col min="14606" max="14606" width="5.33203125" style="2" customWidth="1"/>
    <col min="14607" max="14608" width="7.109375" style="2" customWidth="1"/>
    <col min="14609" max="14609" width="6" style="2" customWidth="1"/>
    <col min="14610" max="14610" width="1" style="2" customWidth="1"/>
    <col min="14611" max="14848" width="8" style="2"/>
    <col min="14849" max="14849" width="0.88671875" style="2" customWidth="1"/>
    <col min="14850" max="14850" width="17.88671875" style="2" customWidth="1"/>
    <col min="14851" max="14851" width="7.44140625" style="2" customWidth="1"/>
    <col min="14852" max="14852" width="8.6640625" style="2" customWidth="1"/>
    <col min="14853" max="14853" width="1.6640625" style="2" customWidth="1"/>
    <col min="14854" max="14854" width="0.44140625" style="2" customWidth="1"/>
    <col min="14855" max="14861" width="0" style="2" hidden="1" customWidth="1"/>
    <col min="14862" max="14862" width="5.33203125" style="2" customWidth="1"/>
    <col min="14863" max="14864" width="7.109375" style="2" customWidth="1"/>
    <col min="14865" max="14865" width="6" style="2" customWidth="1"/>
    <col min="14866" max="14866" width="1" style="2" customWidth="1"/>
    <col min="14867" max="15104" width="8" style="2"/>
    <col min="15105" max="15105" width="0.88671875" style="2" customWidth="1"/>
    <col min="15106" max="15106" width="17.88671875" style="2" customWidth="1"/>
    <col min="15107" max="15107" width="7.44140625" style="2" customWidth="1"/>
    <col min="15108" max="15108" width="8.6640625" style="2" customWidth="1"/>
    <col min="15109" max="15109" width="1.6640625" style="2" customWidth="1"/>
    <col min="15110" max="15110" width="0.44140625" style="2" customWidth="1"/>
    <col min="15111" max="15117" width="0" style="2" hidden="1" customWidth="1"/>
    <col min="15118" max="15118" width="5.33203125" style="2" customWidth="1"/>
    <col min="15119" max="15120" width="7.109375" style="2" customWidth="1"/>
    <col min="15121" max="15121" width="6" style="2" customWidth="1"/>
    <col min="15122" max="15122" width="1" style="2" customWidth="1"/>
    <col min="15123" max="15360" width="8" style="2"/>
    <col min="15361" max="15361" width="0.88671875" style="2" customWidth="1"/>
    <col min="15362" max="15362" width="17.88671875" style="2" customWidth="1"/>
    <col min="15363" max="15363" width="7.44140625" style="2" customWidth="1"/>
    <col min="15364" max="15364" width="8.6640625" style="2" customWidth="1"/>
    <col min="15365" max="15365" width="1.6640625" style="2" customWidth="1"/>
    <col min="15366" max="15366" width="0.44140625" style="2" customWidth="1"/>
    <col min="15367" max="15373" width="0" style="2" hidden="1" customWidth="1"/>
    <col min="15374" max="15374" width="5.33203125" style="2" customWidth="1"/>
    <col min="15375" max="15376" width="7.109375" style="2" customWidth="1"/>
    <col min="15377" max="15377" width="6" style="2" customWidth="1"/>
    <col min="15378" max="15378" width="1" style="2" customWidth="1"/>
    <col min="15379" max="15616" width="8" style="2"/>
    <col min="15617" max="15617" width="0.88671875" style="2" customWidth="1"/>
    <col min="15618" max="15618" width="17.88671875" style="2" customWidth="1"/>
    <col min="15619" max="15619" width="7.44140625" style="2" customWidth="1"/>
    <col min="15620" max="15620" width="8.6640625" style="2" customWidth="1"/>
    <col min="15621" max="15621" width="1.6640625" style="2" customWidth="1"/>
    <col min="15622" max="15622" width="0.44140625" style="2" customWidth="1"/>
    <col min="15623" max="15629" width="0" style="2" hidden="1" customWidth="1"/>
    <col min="15630" max="15630" width="5.33203125" style="2" customWidth="1"/>
    <col min="15631" max="15632" width="7.109375" style="2" customWidth="1"/>
    <col min="15633" max="15633" width="6" style="2" customWidth="1"/>
    <col min="15634" max="15634" width="1" style="2" customWidth="1"/>
    <col min="15635" max="15872" width="8" style="2"/>
    <col min="15873" max="15873" width="0.88671875" style="2" customWidth="1"/>
    <col min="15874" max="15874" width="17.88671875" style="2" customWidth="1"/>
    <col min="15875" max="15875" width="7.44140625" style="2" customWidth="1"/>
    <col min="15876" max="15876" width="8.6640625" style="2" customWidth="1"/>
    <col min="15877" max="15877" width="1.6640625" style="2" customWidth="1"/>
    <col min="15878" max="15878" width="0.44140625" style="2" customWidth="1"/>
    <col min="15879" max="15885" width="0" style="2" hidden="1" customWidth="1"/>
    <col min="15886" max="15886" width="5.33203125" style="2" customWidth="1"/>
    <col min="15887" max="15888" width="7.109375" style="2" customWidth="1"/>
    <col min="15889" max="15889" width="6" style="2" customWidth="1"/>
    <col min="15890" max="15890" width="1" style="2" customWidth="1"/>
    <col min="15891" max="16128" width="8" style="2"/>
    <col min="16129" max="16129" width="0.88671875" style="2" customWidth="1"/>
    <col min="16130" max="16130" width="17.88671875" style="2" customWidth="1"/>
    <col min="16131" max="16131" width="7.44140625" style="2" customWidth="1"/>
    <col min="16132" max="16132" width="8.6640625" style="2" customWidth="1"/>
    <col min="16133" max="16133" width="1.6640625" style="2" customWidth="1"/>
    <col min="16134" max="16134" width="0.44140625" style="2" customWidth="1"/>
    <col min="16135" max="16141" width="0" style="2" hidden="1" customWidth="1"/>
    <col min="16142" max="16142" width="5.33203125" style="2" customWidth="1"/>
    <col min="16143" max="16144" width="7.109375" style="2" customWidth="1"/>
    <col min="16145" max="16145" width="6" style="2" customWidth="1"/>
    <col min="16146" max="16146" width="1" style="2" customWidth="1"/>
    <col min="16147" max="16384" width="8" style="2"/>
  </cols>
  <sheetData>
    <row r="1" spans="2:17">
      <c r="O1" s="87" t="str">
        <f>C5</f>
        <v>外购</v>
      </c>
      <c r="P1" s="87" t="str">
        <f>D5</f>
        <v>自行生产</v>
      </c>
      <c r="Q1" s="87" t="s">
        <v>20</v>
      </c>
    </row>
    <row r="2" spans="2:17">
      <c r="B2" s="42" t="s">
        <v>21</v>
      </c>
      <c r="C2" s="43"/>
      <c r="D2" s="44">
        <f>1300+D4</f>
        <v>1300</v>
      </c>
      <c r="E2" s="88">
        <v>0</v>
      </c>
      <c r="O2" s="89">
        <f>C8</f>
        <v>91000</v>
      </c>
      <c r="P2" s="89">
        <f>D8</f>
        <v>90000</v>
      </c>
      <c r="Q2" s="87"/>
    </row>
    <row r="3" spans="2:17">
      <c r="B3" s="42" t="s">
        <v>22</v>
      </c>
      <c r="C3" s="43"/>
      <c r="D3" s="44">
        <f>IF(D4&lt;=100,70,IF(100&lt;D4&lt;=200,69,IF(200&lt;D4&lt;=400,66,65)))</f>
        <v>70</v>
      </c>
      <c r="N3" s="90">
        <v>1000</v>
      </c>
      <c r="O3" s="91">
        <f>N3*$D$3</f>
        <v>70000</v>
      </c>
      <c r="P3" s="91">
        <f>N3*$D$7+$D$6</f>
        <v>72000</v>
      </c>
      <c r="Q3" s="92">
        <f>P3-O3</f>
        <v>2000</v>
      </c>
    </row>
    <row r="4" spans="2:17">
      <c r="B4" s="42" t="s">
        <v>23</v>
      </c>
      <c r="C4" s="43"/>
      <c r="D4" s="44">
        <v>0</v>
      </c>
      <c r="N4" s="93">
        <v>1100</v>
      </c>
      <c r="O4" s="94">
        <f t="shared" ref="O4:O23" si="0">N4*$D$3</f>
        <v>77000</v>
      </c>
      <c r="P4" s="94">
        <f t="shared" ref="P4:P23" si="1">N4*$D$7+$D$6</f>
        <v>78000</v>
      </c>
      <c r="Q4" s="95">
        <f t="shared" ref="Q4:Q23" si="2">P4-O4</f>
        <v>1000</v>
      </c>
    </row>
    <row r="5" spans="2:17">
      <c r="B5" s="96"/>
      <c r="C5" s="97" t="s">
        <v>24</v>
      </c>
      <c r="D5" s="97" t="s">
        <v>25</v>
      </c>
      <c r="N5" s="93">
        <v>1200</v>
      </c>
      <c r="O5" s="94">
        <f t="shared" si="0"/>
        <v>84000</v>
      </c>
      <c r="P5" s="94">
        <f t="shared" si="1"/>
        <v>84000</v>
      </c>
      <c r="Q5" s="95">
        <f t="shared" si="2"/>
        <v>0</v>
      </c>
    </row>
    <row r="6" spans="2:17">
      <c r="B6" s="44" t="s">
        <v>26</v>
      </c>
      <c r="C6" s="45"/>
      <c r="D6" s="44">
        <v>12000</v>
      </c>
      <c r="N6" s="93">
        <v>1300</v>
      </c>
      <c r="O6" s="94">
        <f t="shared" si="0"/>
        <v>91000</v>
      </c>
      <c r="P6" s="94">
        <f t="shared" si="1"/>
        <v>90000</v>
      </c>
      <c r="Q6" s="95">
        <f t="shared" si="2"/>
        <v>-1000</v>
      </c>
    </row>
    <row r="7" spans="2:17">
      <c r="B7" s="44" t="s">
        <v>27</v>
      </c>
      <c r="C7" s="46"/>
      <c r="D7" s="98">
        <v>60</v>
      </c>
      <c r="E7" s="99"/>
      <c r="N7" s="93">
        <v>1400</v>
      </c>
      <c r="O7" s="94">
        <f t="shared" si="0"/>
        <v>98000</v>
      </c>
      <c r="P7" s="94">
        <f t="shared" si="1"/>
        <v>96000</v>
      </c>
      <c r="Q7" s="95">
        <f t="shared" si="2"/>
        <v>-2000</v>
      </c>
    </row>
    <row r="8" spans="2:17">
      <c r="B8" s="44" t="s">
        <v>28</v>
      </c>
      <c r="C8" s="98">
        <f>D3*D2</f>
        <v>91000</v>
      </c>
      <c r="D8" s="98">
        <f>D6+D7*D2</f>
        <v>90000</v>
      </c>
      <c r="N8" s="93">
        <v>1500</v>
      </c>
      <c r="O8" s="94">
        <f t="shared" si="0"/>
        <v>105000</v>
      </c>
      <c r="P8" s="94">
        <f t="shared" si="1"/>
        <v>102000</v>
      </c>
      <c r="Q8" s="95">
        <f t="shared" si="2"/>
        <v>-3000</v>
      </c>
    </row>
    <row r="9" spans="2:17">
      <c r="N9" s="93">
        <v>1600</v>
      </c>
      <c r="O9" s="94">
        <f t="shared" si="0"/>
        <v>112000</v>
      </c>
      <c r="P9" s="94">
        <f t="shared" si="1"/>
        <v>108000</v>
      </c>
      <c r="Q9" s="95">
        <f t="shared" si="2"/>
        <v>-4000</v>
      </c>
    </row>
    <row r="10" spans="2:17">
      <c r="B10" s="100" t="s">
        <v>29</v>
      </c>
      <c r="C10" s="101"/>
      <c r="D10" s="102">
        <f>(C6-D6)/(D7-D3)</f>
        <v>1200</v>
      </c>
      <c r="N10" s="93">
        <v>1700</v>
      </c>
      <c r="O10" s="94">
        <f t="shared" si="0"/>
        <v>119000</v>
      </c>
      <c r="P10" s="94">
        <f t="shared" si="1"/>
        <v>114000</v>
      </c>
      <c r="Q10" s="95">
        <f t="shared" si="2"/>
        <v>-5000</v>
      </c>
    </row>
    <row r="11" spans="2:17">
      <c r="B11" s="100" t="s">
        <v>30</v>
      </c>
      <c r="C11" s="101"/>
      <c r="D11" s="103">
        <f>D10*D7+D6</f>
        <v>84000</v>
      </c>
      <c r="N11" s="93">
        <v>1800</v>
      </c>
      <c r="O11" s="94">
        <f t="shared" si="0"/>
        <v>126000</v>
      </c>
      <c r="P11" s="94">
        <f t="shared" si="1"/>
        <v>120000</v>
      </c>
      <c r="Q11" s="95">
        <f t="shared" si="2"/>
        <v>-6000</v>
      </c>
    </row>
    <row r="12" spans="2:17">
      <c r="N12" s="93">
        <v>1900</v>
      </c>
      <c r="O12" s="94">
        <f t="shared" si="0"/>
        <v>133000</v>
      </c>
      <c r="P12" s="94">
        <f t="shared" si="1"/>
        <v>126000</v>
      </c>
      <c r="Q12" s="95">
        <f t="shared" si="2"/>
        <v>-7000</v>
      </c>
    </row>
    <row r="13" spans="2:17">
      <c r="B13" s="100" t="s">
        <v>31</v>
      </c>
      <c r="C13" s="101"/>
      <c r="D13" s="104" t="str">
        <f>IF(C8&lt;D8,"自行生产",IF(C8=D8,"皆可","外购"))</f>
        <v>外购</v>
      </c>
      <c r="N13" s="93">
        <v>2000</v>
      </c>
      <c r="O13" s="94">
        <f t="shared" si="0"/>
        <v>140000</v>
      </c>
      <c r="P13" s="94">
        <f t="shared" si="1"/>
        <v>132000</v>
      </c>
      <c r="Q13" s="95">
        <f t="shared" si="2"/>
        <v>-8000</v>
      </c>
    </row>
    <row r="14" spans="2:17">
      <c r="N14" s="93">
        <v>2100</v>
      </c>
      <c r="O14" s="94">
        <f t="shared" si="0"/>
        <v>147000</v>
      </c>
      <c r="P14" s="94">
        <f t="shared" si="1"/>
        <v>138000</v>
      </c>
      <c r="Q14" s="95">
        <f t="shared" si="2"/>
        <v>-9000</v>
      </c>
    </row>
    <row r="15" spans="2:17">
      <c r="N15" s="93">
        <v>2200</v>
      </c>
      <c r="O15" s="94">
        <f t="shared" si="0"/>
        <v>154000</v>
      </c>
      <c r="P15" s="94">
        <f t="shared" si="1"/>
        <v>144000</v>
      </c>
      <c r="Q15" s="95">
        <f t="shared" si="2"/>
        <v>-10000</v>
      </c>
    </row>
    <row r="16" spans="2:17">
      <c r="B16" s="105" t="str">
        <f>"决策结论：最佳方案是"&amp;IF(C8&lt;D8,"自行生产",IF(C8=D8,"皆可","外购"))</f>
        <v>决策结论：最佳方案是外购</v>
      </c>
      <c r="C16" s="106"/>
      <c r="D16" s="107"/>
      <c r="N16" s="93">
        <v>2300</v>
      </c>
      <c r="O16" s="94">
        <f t="shared" si="0"/>
        <v>161000</v>
      </c>
      <c r="P16" s="94">
        <f t="shared" si="1"/>
        <v>150000</v>
      </c>
      <c r="Q16" s="95">
        <f t="shared" si="2"/>
        <v>-11000</v>
      </c>
    </row>
    <row r="17" spans="3:17">
      <c r="N17" s="93">
        <v>2400</v>
      </c>
      <c r="O17" s="94">
        <f t="shared" si="0"/>
        <v>168000</v>
      </c>
      <c r="P17" s="94">
        <f t="shared" si="1"/>
        <v>156000</v>
      </c>
      <c r="Q17" s="95">
        <f t="shared" si="2"/>
        <v>-12000</v>
      </c>
    </row>
    <row r="18" spans="3:17">
      <c r="C18" s="108" t="s">
        <v>32</v>
      </c>
      <c r="N18" s="93">
        <v>2500</v>
      </c>
      <c r="O18" s="94">
        <f t="shared" si="0"/>
        <v>175000</v>
      </c>
      <c r="P18" s="94">
        <f t="shared" si="1"/>
        <v>162000</v>
      </c>
      <c r="Q18" s="95">
        <f t="shared" si="2"/>
        <v>-13000</v>
      </c>
    </row>
    <row r="19" spans="3:17">
      <c r="C19" s="109">
        <v>1200</v>
      </c>
      <c r="D19" s="109">
        <f>O23</f>
        <v>210000</v>
      </c>
      <c r="N19" s="93">
        <v>2600</v>
      </c>
      <c r="O19" s="94">
        <f t="shared" si="0"/>
        <v>182000</v>
      </c>
      <c r="P19" s="94">
        <f t="shared" si="1"/>
        <v>168000</v>
      </c>
      <c r="Q19" s="95">
        <f t="shared" si="2"/>
        <v>-14000</v>
      </c>
    </row>
    <row r="20" spans="3:17">
      <c r="C20" s="109">
        <v>1200</v>
      </c>
      <c r="D20" s="109">
        <f>P5</f>
        <v>84000</v>
      </c>
      <c r="N20" s="93">
        <v>2700</v>
      </c>
      <c r="O20" s="94">
        <f t="shared" si="0"/>
        <v>189000</v>
      </c>
      <c r="P20" s="94">
        <f t="shared" si="1"/>
        <v>174000</v>
      </c>
      <c r="Q20" s="95">
        <f t="shared" si="2"/>
        <v>-15000</v>
      </c>
    </row>
    <row r="21" spans="3:17">
      <c r="C21" s="109">
        <v>1200</v>
      </c>
      <c r="D21" s="109">
        <v>0</v>
      </c>
      <c r="N21" s="93">
        <v>2800</v>
      </c>
      <c r="O21" s="94">
        <f t="shared" si="0"/>
        <v>196000</v>
      </c>
      <c r="P21" s="94">
        <f t="shared" si="1"/>
        <v>180000</v>
      </c>
      <c r="Q21" s="95">
        <f t="shared" si="2"/>
        <v>-16000</v>
      </c>
    </row>
    <row r="22" spans="3:17">
      <c r="N22" s="93">
        <v>2900</v>
      </c>
      <c r="O22" s="94">
        <f t="shared" si="0"/>
        <v>203000</v>
      </c>
      <c r="P22" s="94">
        <f t="shared" si="1"/>
        <v>186000</v>
      </c>
      <c r="Q22" s="95">
        <f t="shared" si="2"/>
        <v>-17000</v>
      </c>
    </row>
    <row r="23" spans="3:17">
      <c r="C23" s="2" t="s">
        <v>33</v>
      </c>
      <c r="N23" s="110">
        <v>3000</v>
      </c>
      <c r="O23" s="111">
        <f t="shared" si="0"/>
        <v>210000</v>
      </c>
      <c r="P23" s="112">
        <f t="shared" si="1"/>
        <v>192000</v>
      </c>
      <c r="Q23" s="113">
        <f t="shared" si="2"/>
        <v>-18000</v>
      </c>
    </row>
    <row r="24" spans="3:17">
      <c r="C24" s="114">
        <v>1300</v>
      </c>
      <c r="D24" s="102">
        <v>90000</v>
      </c>
      <c r="N24" s="2" t="s">
        <v>73</v>
      </c>
    </row>
    <row r="25" spans="3:17">
      <c r="N25" s="114">
        <v>1200</v>
      </c>
      <c r="O25" s="114">
        <v>84000</v>
      </c>
      <c r="P25" s="114">
        <v>84000</v>
      </c>
      <c r="Q25" s="114">
        <v>0</v>
      </c>
    </row>
    <row r="26" spans="3:17">
      <c r="N26" s="115">
        <v>1200</v>
      </c>
      <c r="O26" s="115">
        <v>84000</v>
      </c>
      <c r="P26" s="114">
        <v>84000</v>
      </c>
      <c r="Q26" s="114">
        <v>0</v>
      </c>
    </row>
    <row r="27" spans="3:17">
      <c r="N27" s="114">
        <v>1300</v>
      </c>
      <c r="O27" s="114">
        <v>91000</v>
      </c>
      <c r="P27" s="114">
        <v>90000</v>
      </c>
      <c r="Q27" s="114">
        <v>1000</v>
      </c>
    </row>
  </sheetData>
  <mergeCells count="3">
    <mergeCell ref="B10:C10"/>
    <mergeCell ref="B11:C11"/>
    <mergeCell ref="B13:C13"/>
  </mergeCells>
  <phoneticPr fontId="4"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5" r:id="rId4" name="Spinner 3">
              <controlPr defaultSize="0" autoPict="0">
                <anchor moveWithCells="1" sizeWithCells="1">
                  <from>
                    <xdr:col>23</xdr:col>
                    <xdr:colOff>68580</xdr:colOff>
                    <xdr:row>22</xdr:row>
                    <xdr:rowOff>137160</xdr:rowOff>
                  </from>
                  <to>
                    <xdr:col>23</xdr:col>
                    <xdr:colOff>251460</xdr:colOff>
                    <xdr:row>23</xdr:row>
                    <xdr:rowOff>129540</xdr:rowOff>
                  </to>
                </anchor>
              </controlPr>
            </control>
          </mc:Choice>
        </mc:AlternateContent>
        <mc:AlternateContent xmlns:mc="http://schemas.openxmlformats.org/markup-compatibility/2006">
          <mc:Choice Requires="x14">
            <control shapeId="8196" r:id="rId5" name="Spinner 4">
              <controlPr defaultSize="0" autoPict="0">
                <anchor moveWithCells="1" sizeWithCells="1">
                  <from>
                    <xdr:col>24</xdr:col>
                    <xdr:colOff>518160</xdr:colOff>
                    <xdr:row>22</xdr:row>
                    <xdr:rowOff>91440</xdr:rowOff>
                  </from>
                  <to>
                    <xdr:col>25</xdr:col>
                    <xdr:colOff>160020</xdr:colOff>
                    <xdr:row>23</xdr:row>
                    <xdr:rowOff>83820</xdr:rowOff>
                  </to>
                </anchor>
              </controlPr>
            </control>
          </mc:Choice>
        </mc:AlternateContent>
        <mc:AlternateContent xmlns:mc="http://schemas.openxmlformats.org/markup-compatibility/2006">
          <mc:Choice Requires="x14">
            <control shapeId="8197" r:id="rId6" name="Spinner 5">
              <controlPr defaultSize="0" autoPict="0">
                <anchor moveWithCells="1" sizeWithCells="1">
                  <from>
                    <xdr:col>3</xdr:col>
                    <xdr:colOff>480060</xdr:colOff>
                    <xdr:row>28</xdr:row>
                    <xdr:rowOff>91440</xdr:rowOff>
                  </from>
                  <to>
                    <xdr:col>4</xdr:col>
                    <xdr:colOff>99060</xdr:colOff>
                    <xdr:row>29</xdr:row>
                    <xdr:rowOff>99060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M78"/>
  <sheetViews>
    <sheetView workbookViewId="0">
      <selection activeCell="D11" sqref="D11"/>
    </sheetView>
  </sheetViews>
  <sheetFormatPr defaultRowHeight="14.4"/>
  <cols>
    <col min="1" max="1" width="1.44140625" style="116" customWidth="1"/>
    <col min="2" max="2" width="19.21875" style="116" bestFit="1" customWidth="1"/>
    <col min="3" max="4" width="11" style="116" bestFit="1" customWidth="1"/>
    <col min="5" max="5" width="17.21875" style="116" bestFit="1" customWidth="1"/>
    <col min="6" max="7" width="17.21875" style="116" customWidth="1"/>
    <col min="8" max="8" width="1.44140625" style="116" customWidth="1"/>
    <col min="9" max="9" width="7.88671875" style="116" bestFit="1" customWidth="1"/>
    <col min="10" max="10" width="7.44140625" style="116" bestFit="1" customWidth="1"/>
    <col min="11" max="11" width="1.44140625" style="116" customWidth="1"/>
    <col min="12" max="255" width="8.88671875" style="116"/>
    <col min="256" max="256" width="0.77734375" style="116" customWidth="1"/>
    <col min="257" max="257" width="17.21875" style="116" bestFit="1" customWidth="1"/>
    <col min="258" max="259" width="10.44140625" style="116" customWidth="1"/>
    <col min="260" max="260" width="15.6640625" style="116" customWidth="1"/>
    <col min="261" max="262" width="0.33203125" style="116" customWidth="1"/>
    <col min="263" max="263" width="0.21875" style="116" customWidth="1"/>
    <col min="264" max="264" width="3.88671875" style="116" customWidth="1"/>
    <col min="265" max="265" width="7.44140625" style="116" bestFit="1" customWidth="1"/>
    <col min="266" max="266" width="0.88671875" style="116" customWidth="1"/>
    <col min="267" max="267" width="2.109375" style="116" customWidth="1"/>
    <col min="268" max="511" width="8.88671875" style="116"/>
    <col min="512" max="512" width="0.77734375" style="116" customWidth="1"/>
    <col min="513" max="513" width="17.21875" style="116" bestFit="1" customWidth="1"/>
    <col min="514" max="515" width="10.44140625" style="116" customWidth="1"/>
    <col min="516" max="516" width="15.6640625" style="116" customWidth="1"/>
    <col min="517" max="518" width="0.33203125" style="116" customWidth="1"/>
    <col min="519" max="519" width="0.21875" style="116" customWidth="1"/>
    <col min="520" max="520" width="3.88671875" style="116" customWidth="1"/>
    <col min="521" max="521" width="7.44140625" style="116" bestFit="1" customWidth="1"/>
    <col min="522" max="522" width="0.88671875" style="116" customWidth="1"/>
    <col min="523" max="523" width="2.109375" style="116" customWidth="1"/>
    <col min="524" max="767" width="8.88671875" style="116"/>
    <col min="768" max="768" width="0.77734375" style="116" customWidth="1"/>
    <col min="769" max="769" width="17.21875" style="116" bestFit="1" customWidth="1"/>
    <col min="770" max="771" width="10.44140625" style="116" customWidth="1"/>
    <col min="772" max="772" width="15.6640625" style="116" customWidth="1"/>
    <col min="773" max="774" width="0.33203125" style="116" customWidth="1"/>
    <col min="775" max="775" width="0.21875" style="116" customWidth="1"/>
    <col min="776" max="776" width="3.88671875" style="116" customWidth="1"/>
    <col min="777" max="777" width="7.44140625" style="116" bestFit="1" customWidth="1"/>
    <col min="778" max="778" width="0.88671875" style="116" customWidth="1"/>
    <col min="779" max="779" width="2.109375" style="116" customWidth="1"/>
    <col min="780" max="1023" width="8.88671875" style="116"/>
    <col min="1024" max="1024" width="0.77734375" style="116" customWidth="1"/>
    <col min="1025" max="1025" width="17.21875" style="116" bestFit="1" customWidth="1"/>
    <col min="1026" max="1027" width="10.44140625" style="116" customWidth="1"/>
    <col min="1028" max="1028" width="15.6640625" style="116" customWidth="1"/>
    <col min="1029" max="1030" width="0.33203125" style="116" customWidth="1"/>
    <col min="1031" max="1031" width="0.21875" style="116" customWidth="1"/>
    <col min="1032" max="1032" width="3.88671875" style="116" customWidth="1"/>
    <col min="1033" max="1033" width="7.44140625" style="116" bestFit="1" customWidth="1"/>
    <col min="1034" max="1034" width="0.88671875" style="116" customWidth="1"/>
    <col min="1035" max="1035" width="2.109375" style="116" customWidth="1"/>
    <col min="1036" max="1279" width="8.88671875" style="116"/>
    <col min="1280" max="1280" width="0.77734375" style="116" customWidth="1"/>
    <col min="1281" max="1281" width="17.21875" style="116" bestFit="1" customWidth="1"/>
    <col min="1282" max="1283" width="10.44140625" style="116" customWidth="1"/>
    <col min="1284" max="1284" width="15.6640625" style="116" customWidth="1"/>
    <col min="1285" max="1286" width="0.33203125" style="116" customWidth="1"/>
    <col min="1287" max="1287" width="0.21875" style="116" customWidth="1"/>
    <col min="1288" max="1288" width="3.88671875" style="116" customWidth="1"/>
    <col min="1289" max="1289" width="7.44140625" style="116" bestFit="1" customWidth="1"/>
    <col min="1290" max="1290" width="0.88671875" style="116" customWidth="1"/>
    <col min="1291" max="1291" width="2.109375" style="116" customWidth="1"/>
    <col min="1292" max="1535" width="8.88671875" style="116"/>
    <col min="1536" max="1536" width="0.77734375" style="116" customWidth="1"/>
    <col min="1537" max="1537" width="17.21875" style="116" bestFit="1" customWidth="1"/>
    <col min="1538" max="1539" width="10.44140625" style="116" customWidth="1"/>
    <col min="1540" max="1540" width="15.6640625" style="116" customWidth="1"/>
    <col min="1541" max="1542" width="0.33203125" style="116" customWidth="1"/>
    <col min="1543" max="1543" width="0.21875" style="116" customWidth="1"/>
    <col min="1544" max="1544" width="3.88671875" style="116" customWidth="1"/>
    <col min="1545" max="1545" width="7.44140625" style="116" bestFit="1" customWidth="1"/>
    <col min="1546" max="1546" width="0.88671875" style="116" customWidth="1"/>
    <col min="1547" max="1547" width="2.109375" style="116" customWidth="1"/>
    <col min="1548" max="1791" width="8.88671875" style="116"/>
    <col min="1792" max="1792" width="0.77734375" style="116" customWidth="1"/>
    <col min="1793" max="1793" width="17.21875" style="116" bestFit="1" customWidth="1"/>
    <col min="1794" max="1795" width="10.44140625" style="116" customWidth="1"/>
    <col min="1796" max="1796" width="15.6640625" style="116" customWidth="1"/>
    <col min="1797" max="1798" width="0.33203125" style="116" customWidth="1"/>
    <col min="1799" max="1799" width="0.21875" style="116" customWidth="1"/>
    <col min="1800" max="1800" width="3.88671875" style="116" customWidth="1"/>
    <col min="1801" max="1801" width="7.44140625" style="116" bestFit="1" customWidth="1"/>
    <col min="1802" max="1802" width="0.88671875" style="116" customWidth="1"/>
    <col min="1803" max="1803" width="2.109375" style="116" customWidth="1"/>
    <col min="1804" max="2047" width="8.88671875" style="116"/>
    <col min="2048" max="2048" width="0.77734375" style="116" customWidth="1"/>
    <col min="2049" max="2049" width="17.21875" style="116" bestFit="1" customWidth="1"/>
    <col min="2050" max="2051" width="10.44140625" style="116" customWidth="1"/>
    <col min="2052" max="2052" width="15.6640625" style="116" customWidth="1"/>
    <col min="2053" max="2054" width="0.33203125" style="116" customWidth="1"/>
    <col min="2055" max="2055" width="0.21875" style="116" customWidth="1"/>
    <col min="2056" max="2056" width="3.88671875" style="116" customWidth="1"/>
    <col min="2057" max="2057" width="7.44140625" style="116" bestFit="1" customWidth="1"/>
    <col min="2058" max="2058" width="0.88671875" style="116" customWidth="1"/>
    <col min="2059" max="2059" width="2.109375" style="116" customWidth="1"/>
    <col min="2060" max="2303" width="8.88671875" style="116"/>
    <col min="2304" max="2304" width="0.77734375" style="116" customWidth="1"/>
    <col min="2305" max="2305" width="17.21875" style="116" bestFit="1" customWidth="1"/>
    <col min="2306" max="2307" width="10.44140625" style="116" customWidth="1"/>
    <col min="2308" max="2308" width="15.6640625" style="116" customWidth="1"/>
    <col min="2309" max="2310" width="0.33203125" style="116" customWidth="1"/>
    <col min="2311" max="2311" width="0.21875" style="116" customWidth="1"/>
    <col min="2312" max="2312" width="3.88671875" style="116" customWidth="1"/>
    <col min="2313" max="2313" width="7.44140625" style="116" bestFit="1" customWidth="1"/>
    <col min="2314" max="2314" width="0.88671875" style="116" customWidth="1"/>
    <col min="2315" max="2315" width="2.109375" style="116" customWidth="1"/>
    <col min="2316" max="2559" width="8.88671875" style="116"/>
    <col min="2560" max="2560" width="0.77734375" style="116" customWidth="1"/>
    <col min="2561" max="2561" width="17.21875" style="116" bestFit="1" customWidth="1"/>
    <col min="2562" max="2563" width="10.44140625" style="116" customWidth="1"/>
    <col min="2564" max="2564" width="15.6640625" style="116" customWidth="1"/>
    <col min="2565" max="2566" width="0.33203125" style="116" customWidth="1"/>
    <col min="2567" max="2567" width="0.21875" style="116" customWidth="1"/>
    <col min="2568" max="2568" width="3.88671875" style="116" customWidth="1"/>
    <col min="2569" max="2569" width="7.44140625" style="116" bestFit="1" customWidth="1"/>
    <col min="2570" max="2570" width="0.88671875" style="116" customWidth="1"/>
    <col min="2571" max="2571" width="2.109375" style="116" customWidth="1"/>
    <col min="2572" max="2815" width="8.88671875" style="116"/>
    <col min="2816" max="2816" width="0.77734375" style="116" customWidth="1"/>
    <col min="2817" max="2817" width="17.21875" style="116" bestFit="1" customWidth="1"/>
    <col min="2818" max="2819" width="10.44140625" style="116" customWidth="1"/>
    <col min="2820" max="2820" width="15.6640625" style="116" customWidth="1"/>
    <col min="2821" max="2822" width="0.33203125" style="116" customWidth="1"/>
    <col min="2823" max="2823" width="0.21875" style="116" customWidth="1"/>
    <col min="2824" max="2824" width="3.88671875" style="116" customWidth="1"/>
    <col min="2825" max="2825" width="7.44140625" style="116" bestFit="1" customWidth="1"/>
    <col min="2826" max="2826" width="0.88671875" style="116" customWidth="1"/>
    <col min="2827" max="2827" width="2.109375" style="116" customWidth="1"/>
    <col min="2828" max="3071" width="8.88671875" style="116"/>
    <col min="3072" max="3072" width="0.77734375" style="116" customWidth="1"/>
    <col min="3073" max="3073" width="17.21875" style="116" bestFit="1" customWidth="1"/>
    <col min="3074" max="3075" width="10.44140625" style="116" customWidth="1"/>
    <col min="3076" max="3076" width="15.6640625" style="116" customWidth="1"/>
    <col min="3077" max="3078" width="0.33203125" style="116" customWidth="1"/>
    <col min="3079" max="3079" width="0.21875" style="116" customWidth="1"/>
    <col min="3080" max="3080" width="3.88671875" style="116" customWidth="1"/>
    <col min="3081" max="3081" width="7.44140625" style="116" bestFit="1" customWidth="1"/>
    <col min="3082" max="3082" width="0.88671875" style="116" customWidth="1"/>
    <col min="3083" max="3083" width="2.109375" style="116" customWidth="1"/>
    <col min="3084" max="3327" width="8.88671875" style="116"/>
    <col min="3328" max="3328" width="0.77734375" style="116" customWidth="1"/>
    <col min="3329" max="3329" width="17.21875" style="116" bestFit="1" customWidth="1"/>
    <col min="3330" max="3331" width="10.44140625" style="116" customWidth="1"/>
    <col min="3332" max="3332" width="15.6640625" style="116" customWidth="1"/>
    <col min="3333" max="3334" width="0.33203125" style="116" customWidth="1"/>
    <col min="3335" max="3335" width="0.21875" style="116" customWidth="1"/>
    <col min="3336" max="3336" width="3.88671875" style="116" customWidth="1"/>
    <col min="3337" max="3337" width="7.44140625" style="116" bestFit="1" customWidth="1"/>
    <col min="3338" max="3338" width="0.88671875" style="116" customWidth="1"/>
    <col min="3339" max="3339" width="2.109375" style="116" customWidth="1"/>
    <col min="3340" max="3583" width="8.88671875" style="116"/>
    <col min="3584" max="3584" width="0.77734375" style="116" customWidth="1"/>
    <col min="3585" max="3585" width="17.21875" style="116" bestFit="1" customWidth="1"/>
    <col min="3586" max="3587" width="10.44140625" style="116" customWidth="1"/>
    <col min="3588" max="3588" width="15.6640625" style="116" customWidth="1"/>
    <col min="3589" max="3590" width="0.33203125" style="116" customWidth="1"/>
    <col min="3591" max="3591" width="0.21875" style="116" customWidth="1"/>
    <col min="3592" max="3592" width="3.88671875" style="116" customWidth="1"/>
    <col min="3593" max="3593" width="7.44140625" style="116" bestFit="1" customWidth="1"/>
    <col min="3594" max="3594" width="0.88671875" style="116" customWidth="1"/>
    <col min="3595" max="3595" width="2.109375" style="116" customWidth="1"/>
    <col min="3596" max="3839" width="8.88671875" style="116"/>
    <col min="3840" max="3840" width="0.77734375" style="116" customWidth="1"/>
    <col min="3841" max="3841" width="17.21875" style="116" bestFit="1" customWidth="1"/>
    <col min="3842" max="3843" width="10.44140625" style="116" customWidth="1"/>
    <col min="3844" max="3844" width="15.6640625" style="116" customWidth="1"/>
    <col min="3845" max="3846" width="0.33203125" style="116" customWidth="1"/>
    <col min="3847" max="3847" width="0.21875" style="116" customWidth="1"/>
    <col min="3848" max="3848" width="3.88671875" style="116" customWidth="1"/>
    <col min="3849" max="3849" width="7.44140625" style="116" bestFit="1" customWidth="1"/>
    <col min="3850" max="3850" width="0.88671875" style="116" customWidth="1"/>
    <col min="3851" max="3851" width="2.109375" style="116" customWidth="1"/>
    <col min="3852" max="4095" width="8.88671875" style="116"/>
    <col min="4096" max="4096" width="0.77734375" style="116" customWidth="1"/>
    <col min="4097" max="4097" width="17.21875" style="116" bestFit="1" customWidth="1"/>
    <col min="4098" max="4099" width="10.44140625" style="116" customWidth="1"/>
    <col min="4100" max="4100" width="15.6640625" style="116" customWidth="1"/>
    <col min="4101" max="4102" width="0.33203125" style="116" customWidth="1"/>
    <col min="4103" max="4103" width="0.21875" style="116" customWidth="1"/>
    <col min="4104" max="4104" width="3.88671875" style="116" customWidth="1"/>
    <col min="4105" max="4105" width="7.44140625" style="116" bestFit="1" customWidth="1"/>
    <col min="4106" max="4106" width="0.88671875" style="116" customWidth="1"/>
    <col min="4107" max="4107" width="2.109375" style="116" customWidth="1"/>
    <col min="4108" max="4351" width="8.88671875" style="116"/>
    <col min="4352" max="4352" width="0.77734375" style="116" customWidth="1"/>
    <col min="4353" max="4353" width="17.21875" style="116" bestFit="1" customWidth="1"/>
    <col min="4354" max="4355" width="10.44140625" style="116" customWidth="1"/>
    <col min="4356" max="4356" width="15.6640625" style="116" customWidth="1"/>
    <col min="4357" max="4358" width="0.33203125" style="116" customWidth="1"/>
    <col min="4359" max="4359" width="0.21875" style="116" customWidth="1"/>
    <col min="4360" max="4360" width="3.88671875" style="116" customWidth="1"/>
    <col min="4361" max="4361" width="7.44140625" style="116" bestFit="1" customWidth="1"/>
    <col min="4362" max="4362" width="0.88671875" style="116" customWidth="1"/>
    <col min="4363" max="4363" width="2.109375" style="116" customWidth="1"/>
    <col min="4364" max="4607" width="8.88671875" style="116"/>
    <col min="4608" max="4608" width="0.77734375" style="116" customWidth="1"/>
    <col min="4609" max="4609" width="17.21875" style="116" bestFit="1" customWidth="1"/>
    <col min="4610" max="4611" width="10.44140625" style="116" customWidth="1"/>
    <col min="4612" max="4612" width="15.6640625" style="116" customWidth="1"/>
    <col min="4613" max="4614" width="0.33203125" style="116" customWidth="1"/>
    <col min="4615" max="4615" width="0.21875" style="116" customWidth="1"/>
    <col min="4616" max="4616" width="3.88671875" style="116" customWidth="1"/>
    <col min="4617" max="4617" width="7.44140625" style="116" bestFit="1" customWidth="1"/>
    <col min="4618" max="4618" width="0.88671875" style="116" customWidth="1"/>
    <col min="4619" max="4619" width="2.109375" style="116" customWidth="1"/>
    <col min="4620" max="4863" width="8.88671875" style="116"/>
    <col min="4864" max="4864" width="0.77734375" style="116" customWidth="1"/>
    <col min="4865" max="4865" width="17.21875" style="116" bestFit="1" customWidth="1"/>
    <col min="4866" max="4867" width="10.44140625" style="116" customWidth="1"/>
    <col min="4868" max="4868" width="15.6640625" style="116" customWidth="1"/>
    <col min="4869" max="4870" width="0.33203125" style="116" customWidth="1"/>
    <col min="4871" max="4871" width="0.21875" style="116" customWidth="1"/>
    <col min="4872" max="4872" width="3.88671875" style="116" customWidth="1"/>
    <col min="4873" max="4873" width="7.44140625" style="116" bestFit="1" customWidth="1"/>
    <col min="4874" max="4874" width="0.88671875" style="116" customWidth="1"/>
    <col min="4875" max="4875" width="2.109375" style="116" customWidth="1"/>
    <col min="4876" max="5119" width="8.88671875" style="116"/>
    <col min="5120" max="5120" width="0.77734375" style="116" customWidth="1"/>
    <col min="5121" max="5121" width="17.21875" style="116" bestFit="1" customWidth="1"/>
    <col min="5122" max="5123" width="10.44140625" style="116" customWidth="1"/>
    <col min="5124" max="5124" width="15.6640625" style="116" customWidth="1"/>
    <col min="5125" max="5126" width="0.33203125" style="116" customWidth="1"/>
    <col min="5127" max="5127" width="0.21875" style="116" customWidth="1"/>
    <col min="5128" max="5128" width="3.88671875" style="116" customWidth="1"/>
    <col min="5129" max="5129" width="7.44140625" style="116" bestFit="1" customWidth="1"/>
    <col min="5130" max="5130" width="0.88671875" style="116" customWidth="1"/>
    <col min="5131" max="5131" width="2.109375" style="116" customWidth="1"/>
    <col min="5132" max="5375" width="8.88671875" style="116"/>
    <col min="5376" max="5376" width="0.77734375" style="116" customWidth="1"/>
    <col min="5377" max="5377" width="17.21875" style="116" bestFit="1" customWidth="1"/>
    <col min="5378" max="5379" width="10.44140625" style="116" customWidth="1"/>
    <col min="5380" max="5380" width="15.6640625" style="116" customWidth="1"/>
    <col min="5381" max="5382" width="0.33203125" style="116" customWidth="1"/>
    <col min="5383" max="5383" width="0.21875" style="116" customWidth="1"/>
    <col min="5384" max="5384" width="3.88671875" style="116" customWidth="1"/>
    <col min="5385" max="5385" width="7.44140625" style="116" bestFit="1" customWidth="1"/>
    <col min="5386" max="5386" width="0.88671875" style="116" customWidth="1"/>
    <col min="5387" max="5387" width="2.109375" style="116" customWidth="1"/>
    <col min="5388" max="5631" width="8.88671875" style="116"/>
    <col min="5632" max="5632" width="0.77734375" style="116" customWidth="1"/>
    <col min="5633" max="5633" width="17.21875" style="116" bestFit="1" customWidth="1"/>
    <col min="5634" max="5635" width="10.44140625" style="116" customWidth="1"/>
    <col min="5636" max="5636" width="15.6640625" style="116" customWidth="1"/>
    <col min="5637" max="5638" width="0.33203125" style="116" customWidth="1"/>
    <col min="5639" max="5639" width="0.21875" style="116" customWidth="1"/>
    <col min="5640" max="5640" width="3.88671875" style="116" customWidth="1"/>
    <col min="5641" max="5641" width="7.44140625" style="116" bestFit="1" customWidth="1"/>
    <col min="5642" max="5642" width="0.88671875" style="116" customWidth="1"/>
    <col min="5643" max="5643" width="2.109375" style="116" customWidth="1"/>
    <col min="5644" max="5887" width="8.88671875" style="116"/>
    <col min="5888" max="5888" width="0.77734375" style="116" customWidth="1"/>
    <col min="5889" max="5889" width="17.21875" style="116" bestFit="1" customWidth="1"/>
    <col min="5890" max="5891" width="10.44140625" style="116" customWidth="1"/>
    <col min="5892" max="5892" width="15.6640625" style="116" customWidth="1"/>
    <col min="5893" max="5894" width="0.33203125" style="116" customWidth="1"/>
    <col min="5895" max="5895" width="0.21875" style="116" customWidth="1"/>
    <col min="5896" max="5896" width="3.88671875" style="116" customWidth="1"/>
    <col min="5897" max="5897" width="7.44140625" style="116" bestFit="1" customWidth="1"/>
    <col min="5898" max="5898" width="0.88671875" style="116" customWidth="1"/>
    <col min="5899" max="5899" width="2.109375" style="116" customWidth="1"/>
    <col min="5900" max="6143" width="8.88671875" style="116"/>
    <col min="6144" max="6144" width="0.77734375" style="116" customWidth="1"/>
    <col min="6145" max="6145" width="17.21875" style="116" bestFit="1" customWidth="1"/>
    <col min="6146" max="6147" width="10.44140625" style="116" customWidth="1"/>
    <col min="6148" max="6148" width="15.6640625" style="116" customWidth="1"/>
    <col min="6149" max="6150" width="0.33203125" style="116" customWidth="1"/>
    <col min="6151" max="6151" width="0.21875" style="116" customWidth="1"/>
    <col min="6152" max="6152" width="3.88671875" style="116" customWidth="1"/>
    <col min="6153" max="6153" width="7.44140625" style="116" bestFit="1" customWidth="1"/>
    <col min="6154" max="6154" width="0.88671875" style="116" customWidth="1"/>
    <col min="6155" max="6155" width="2.109375" style="116" customWidth="1"/>
    <col min="6156" max="6399" width="8.88671875" style="116"/>
    <col min="6400" max="6400" width="0.77734375" style="116" customWidth="1"/>
    <col min="6401" max="6401" width="17.21875" style="116" bestFit="1" customWidth="1"/>
    <col min="6402" max="6403" width="10.44140625" style="116" customWidth="1"/>
    <col min="6404" max="6404" width="15.6640625" style="116" customWidth="1"/>
    <col min="6405" max="6406" width="0.33203125" style="116" customWidth="1"/>
    <col min="6407" max="6407" width="0.21875" style="116" customWidth="1"/>
    <col min="6408" max="6408" width="3.88671875" style="116" customWidth="1"/>
    <col min="6409" max="6409" width="7.44140625" style="116" bestFit="1" customWidth="1"/>
    <col min="6410" max="6410" width="0.88671875" style="116" customWidth="1"/>
    <col min="6411" max="6411" width="2.109375" style="116" customWidth="1"/>
    <col min="6412" max="6655" width="8.88671875" style="116"/>
    <col min="6656" max="6656" width="0.77734375" style="116" customWidth="1"/>
    <col min="6657" max="6657" width="17.21875" style="116" bestFit="1" customWidth="1"/>
    <col min="6658" max="6659" width="10.44140625" style="116" customWidth="1"/>
    <col min="6660" max="6660" width="15.6640625" style="116" customWidth="1"/>
    <col min="6661" max="6662" width="0.33203125" style="116" customWidth="1"/>
    <col min="6663" max="6663" width="0.21875" style="116" customWidth="1"/>
    <col min="6664" max="6664" width="3.88671875" style="116" customWidth="1"/>
    <col min="6665" max="6665" width="7.44140625" style="116" bestFit="1" customWidth="1"/>
    <col min="6666" max="6666" width="0.88671875" style="116" customWidth="1"/>
    <col min="6667" max="6667" width="2.109375" style="116" customWidth="1"/>
    <col min="6668" max="6911" width="8.88671875" style="116"/>
    <col min="6912" max="6912" width="0.77734375" style="116" customWidth="1"/>
    <col min="6913" max="6913" width="17.21875" style="116" bestFit="1" customWidth="1"/>
    <col min="6914" max="6915" width="10.44140625" style="116" customWidth="1"/>
    <col min="6916" max="6916" width="15.6640625" style="116" customWidth="1"/>
    <col min="6917" max="6918" width="0.33203125" style="116" customWidth="1"/>
    <col min="6919" max="6919" width="0.21875" style="116" customWidth="1"/>
    <col min="6920" max="6920" width="3.88671875" style="116" customWidth="1"/>
    <col min="6921" max="6921" width="7.44140625" style="116" bestFit="1" customWidth="1"/>
    <col min="6922" max="6922" width="0.88671875" style="116" customWidth="1"/>
    <col min="6923" max="6923" width="2.109375" style="116" customWidth="1"/>
    <col min="6924" max="7167" width="8.88671875" style="116"/>
    <col min="7168" max="7168" width="0.77734375" style="116" customWidth="1"/>
    <col min="7169" max="7169" width="17.21875" style="116" bestFit="1" customWidth="1"/>
    <col min="7170" max="7171" width="10.44140625" style="116" customWidth="1"/>
    <col min="7172" max="7172" width="15.6640625" style="116" customWidth="1"/>
    <col min="7173" max="7174" width="0.33203125" style="116" customWidth="1"/>
    <col min="7175" max="7175" width="0.21875" style="116" customWidth="1"/>
    <col min="7176" max="7176" width="3.88671875" style="116" customWidth="1"/>
    <col min="7177" max="7177" width="7.44140625" style="116" bestFit="1" customWidth="1"/>
    <col min="7178" max="7178" width="0.88671875" style="116" customWidth="1"/>
    <col min="7179" max="7179" width="2.109375" style="116" customWidth="1"/>
    <col min="7180" max="7423" width="8.88671875" style="116"/>
    <col min="7424" max="7424" width="0.77734375" style="116" customWidth="1"/>
    <col min="7425" max="7425" width="17.21875" style="116" bestFit="1" customWidth="1"/>
    <col min="7426" max="7427" width="10.44140625" style="116" customWidth="1"/>
    <col min="7428" max="7428" width="15.6640625" style="116" customWidth="1"/>
    <col min="7429" max="7430" width="0.33203125" style="116" customWidth="1"/>
    <col min="7431" max="7431" width="0.21875" style="116" customWidth="1"/>
    <col min="7432" max="7432" width="3.88671875" style="116" customWidth="1"/>
    <col min="7433" max="7433" width="7.44140625" style="116" bestFit="1" customWidth="1"/>
    <col min="7434" max="7434" width="0.88671875" style="116" customWidth="1"/>
    <col min="7435" max="7435" width="2.109375" style="116" customWidth="1"/>
    <col min="7436" max="7679" width="8.88671875" style="116"/>
    <col min="7680" max="7680" width="0.77734375" style="116" customWidth="1"/>
    <col min="7681" max="7681" width="17.21875" style="116" bestFit="1" customWidth="1"/>
    <col min="7682" max="7683" width="10.44140625" style="116" customWidth="1"/>
    <col min="7684" max="7684" width="15.6640625" style="116" customWidth="1"/>
    <col min="7685" max="7686" width="0.33203125" style="116" customWidth="1"/>
    <col min="7687" max="7687" width="0.21875" style="116" customWidth="1"/>
    <col min="7688" max="7688" width="3.88671875" style="116" customWidth="1"/>
    <col min="7689" max="7689" width="7.44140625" style="116" bestFit="1" customWidth="1"/>
    <col min="7690" max="7690" width="0.88671875" style="116" customWidth="1"/>
    <col min="7691" max="7691" width="2.109375" style="116" customWidth="1"/>
    <col min="7692" max="7935" width="8.88671875" style="116"/>
    <col min="7936" max="7936" width="0.77734375" style="116" customWidth="1"/>
    <col min="7937" max="7937" width="17.21875" style="116" bestFit="1" customWidth="1"/>
    <col min="7938" max="7939" width="10.44140625" style="116" customWidth="1"/>
    <col min="7940" max="7940" width="15.6640625" style="116" customWidth="1"/>
    <col min="7941" max="7942" width="0.33203125" style="116" customWidth="1"/>
    <col min="7943" max="7943" width="0.21875" style="116" customWidth="1"/>
    <col min="7944" max="7944" width="3.88671875" style="116" customWidth="1"/>
    <col min="7945" max="7945" width="7.44140625" style="116" bestFit="1" customWidth="1"/>
    <col min="7946" max="7946" width="0.88671875" style="116" customWidth="1"/>
    <col min="7947" max="7947" width="2.109375" style="116" customWidth="1"/>
    <col min="7948" max="8191" width="8.88671875" style="116"/>
    <col min="8192" max="8192" width="0.77734375" style="116" customWidth="1"/>
    <col min="8193" max="8193" width="17.21875" style="116" bestFit="1" customWidth="1"/>
    <col min="8194" max="8195" width="10.44140625" style="116" customWidth="1"/>
    <col min="8196" max="8196" width="15.6640625" style="116" customWidth="1"/>
    <col min="8197" max="8198" width="0.33203125" style="116" customWidth="1"/>
    <col min="8199" max="8199" width="0.21875" style="116" customWidth="1"/>
    <col min="8200" max="8200" width="3.88671875" style="116" customWidth="1"/>
    <col min="8201" max="8201" width="7.44140625" style="116" bestFit="1" customWidth="1"/>
    <col min="8202" max="8202" width="0.88671875" style="116" customWidth="1"/>
    <col min="8203" max="8203" width="2.109375" style="116" customWidth="1"/>
    <col min="8204" max="8447" width="8.88671875" style="116"/>
    <col min="8448" max="8448" width="0.77734375" style="116" customWidth="1"/>
    <col min="8449" max="8449" width="17.21875" style="116" bestFit="1" customWidth="1"/>
    <col min="8450" max="8451" width="10.44140625" style="116" customWidth="1"/>
    <col min="8452" max="8452" width="15.6640625" style="116" customWidth="1"/>
    <col min="8453" max="8454" width="0.33203125" style="116" customWidth="1"/>
    <col min="8455" max="8455" width="0.21875" style="116" customWidth="1"/>
    <col min="8456" max="8456" width="3.88671875" style="116" customWidth="1"/>
    <col min="8457" max="8457" width="7.44140625" style="116" bestFit="1" customWidth="1"/>
    <col min="8458" max="8458" width="0.88671875" style="116" customWidth="1"/>
    <col min="8459" max="8459" width="2.109375" style="116" customWidth="1"/>
    <col min="8460" max="8703" width="8.88671875" style="116"/>
    <col min="8704" max="8704" width="0.77734375" style="116" customWidth="1"/>
    <col min="8705" max="8705" width="17.21875" style="116" bestFit="1" customWidth="1"/>
    <col min="8706" max="8707" width="10.44140625" style="116" customWidth="1"/>
    <col min="8708" max="8708" width="15.6640625" style="116" customWidth="1"/>
    <col min="8709" max="8710" width="0.33203125" style="116" customWidth="1"/>
    <col min="8711" max="8711" width="0.21875" style="116" customWidth="1"/>
    <col min="8712" max="8712" width="3.88671875" style="116" customWidth="1"/>
    <col min="8713" max="8713" width="7.44140625" style="116" bestFit="1" customWidth="1"/>
    <col min="8714" max="8714" width="0.88671875" style="116" customWidth="1"/>
    <col min="8715" max="8715" width="2.109375" style="116" customWidth="1"/>
    <col min="8716" max="8959" width="8.88671875" style="116"/>
    <col min="8960" max="8960" width="0.77734375" style="116" customWidth="1"/>
    <col min="8961" max="8961" width="17.21875" style="116" bestFit="1" customWidth="1"/>
    <col min="8962" max="8963" width="10.44140625" style="116" customWidth="1"/>
    <col min="8964" max="8964" width="15.6640625" style="116" customWidth="1"/>
    <col min="8965" max="8966" width="0.33203125" style="116" customWidth="1"/>
    <col min="8967" max="8967" width="0.21875" style="116" customWidth="1"/>
    <col min="8968" max="8968" width="3.88671875" style="116" customWidth="1"/>
    <col min="8969" max="8969" width="7.44140625" style="116" bestFit="1" customWidth="1"/>
    <col min="8970" max="8970" width="0.88671875" style="116" customWidth="1"/>
    <col min="8971" max="8971" width="2.109375" style="116" customWidth="1"/>
    <col min="8972" max="9215" width="8.88671875" style="116"/>
    <col min="9216" max="9216" width="0.77734375" style="116" customWidth="1"/>
    <col min="9217" max="9217" width="17.21875" style="116" bestFit="1" customWidth="1"/>
    <col min="9218" max="9219" width="10.44140625" style="116" customWidth="1"/>
    <col min="9220" max="9220" width="15.6640625" style="116" customWidth="1"/>
    <col min="9221" max="9222" width="0.33203125" style="116" customWidth="1"/>
    <col min="9223" max="9223" width="0.21875" style="116" customWidth="1"/>
    <col min="9224" max="9224" width="3.88671875" style="116" customWidth="1"/>
    <col min="9225" max="9225" width="7.44140625" style="116" bestFit="1" customWidth="1"/>
    <col min="9226" max="9226" width="0.88671875" style="116" customWidth="1"/>
    <col min="9227" max="9227" width="2.109375" style="116" customWidth="1"/>
    <col min="9228" max="9471" width="8.88671875" style="116"/>
    <col min="9472" max="9472" width="0.77734375" style="116" customWidth="1"/>
    <col min="9473" max="9473" width="17.21875" style="116" bestFit="1" customWidth="1"/>
    <col min="9474" max="9475" width="10.44140625" style="116" customWidth="1"/>
    <col min="9476" max="9476" width="15.6640625" style="116" customWidth="1"/>
    <col min="9477" max="9478" width="0.33203125" style="116" customWidth="1"/>
    <col min="9479" max="9479" width="0.21875" style="116" customWidth="1"/>
    <col min="9480" max="9480" width="3.88671875" style="116" customWidth="1"/>
    <col min="9481" max="9481" width="7.44140625" style="116" bestFit="1" customWidth="1"/>
    <col min="9482" max="9482" width="0.88671875" style="116" customWidth="1"/>
    <col min="9483" max="9483" width="2.109375" style="116" customWidth="1"/>
    <col min="9484" max="9727" width="8.88671875" style="116"/>
    <col min="9728" max="9728" width="0.77734375" style="116" customWidth="1"/>
    <col min="9729" max="9729" width="17.21875" style="116" bestFit="1" customWidth="1"/>
    <col min="9730" max="9731" width="10.44140625" style="116" customWidth="1"/>
    <col min="9732" max="9732" width="15.6640625" style="116" customWidth="1"/>
    <col min="9733" max="9734" width="0.33203125" style="116" customWidth="1"/>
    <col min="9735" max="9735" width="0.21875" style="116" customWidth="1"/>
    <col min="9736" max="9736" width="3.88671875" style="116" customWidth="1"/>
    <col min="9737" max="9737" width="7.44140625" style="116" bestFit="1" customWidth="1"/>
    <col min="9738" max="9738" width="0.88671875" style="116" customWidth="1"/>
    <col min="9739" max="9739" width="2.109375" style="116" customWidth="1"/>
    <col min="9740" max="9983" width="8.88671875" style="116"/>
    <col min="9984" max="9984" width="0.77734375" style="116" customWidth="1"/>
    <col min="9985" max="9985" width="17.21875" style="116" bestFit="1" customWidth="1"/>
    <col min="9986" max="9987" width="10.44140625" style="116" customWidth="1"/>
    <col min="9988" max="9988" width="15.6640625" style="116" customWidth="1"/>
    <col min="9989" max="9990" width="0.33203125" style="116" customWidth="1"/>
    <col min="9991" max="9991" width="0.21875" style="116" customWidth="1"/>
    <col min="9992" max="9992" width="3.88671875" style="116" customWidth="1"/>
    <col min="9993" max="9993" width="7.44140625" style="116" bestFit="1" customWidth="1"/>
    <col min="9994" max="9994" width="0.88671875" style="116" customWidth="1"/>
    <col min="9995" max="9995" width="2.109375" style="116" customWidth="1"/>
    <col min="9996" max="10239" width="8.88671875" style="116"/>
    <col min="10240" max="10240" width="0.77734375" style="116" customWidth="1"/>
    <col min="10241" max="10241" width="17.21875" style="116" bestFit="1" customWidth="1"/>
    <col min="10242" max="10243" width="10.44140625" style="116" customWidth="1"/>
    <col min="10244" max="10244" width="15.6640625" style="116" customWidth="1"/>
    <col min="10245" max="10246" width="0.33203125" style="116" customWidth="1"/>
    <col min="10247" max="10247" width="0.21875" style="116" customWidth="1"/>
    <col min="10248" max="10248" width="3.88671875" style="116" customWidth="1"/>
    <col min="10249" max="10249" width="7.44140625" style="116" bestFit="1" customWidth="1"/>
    <col min="10250" max="10250" width="0.88671875" style="116" customWidth="1"/>
    <col min="10251" max="10251" width="2.109375" style="116" customWidth="1"/>
    <col min="10252" max="10495" width="8.88671875" style="116"/>
    <col min="10496" max="10496" width="0.77734375" style="116" customWidth="1"/>
    <col min="10497" max="10497" width="17.21875" style="116" bestFit="1" customWidth="1"/>
    <col min="10498" max="10499" width="10.44140625" style="116" customWidth="1"/>
    <col min="10500" max="10500" width="15.6640625" style="116" customWidth="1"/>
    <col min="10501" max="10502" width="0.33203125" style="116" customWidth="1"/>
    <col min="10503" max="10503" width="0.21875" style="116" customWidth="1"/>
    <col min="10504" max="10504" width="3.88671875" style="116" customWidth="1"/>
    <col min="10505" max="10505" width="7.44140625" style="116" bestFit="1" customWidth="1"/>
    <col min="10506" max="10506" width="0.88671875" style="116" customWidth="1"/>
    <col min="10507" max="10507" width="2.109375" style="116" customWidth="1"/>
    <col min="10508" max="10751" width="8.88671875" style="116"/>
    <col min="10752" max="10752" width="0.77734375" style="116" customWidth="1"/>
    <col min="10753" max="10753" width="17.21875" style="116" bestFit="1" customWidth="1"/>
    <col min="10754" max="10755" width="10.44140625" style="116" customWidth="1"/>
    <col min="10756" max="10756" width="15.6640625" style="116" customWidth="1"/>
    <col min="10757" max="10758" width="0.33203125" style="116" customWidth="1"/>
    <col min="10759" max="10759" width="0.21875" style="116" customWidth="1"/>
    <col min="10760" max="10760" width="3.88671875" style="116" customWidth="1"/>
    <col min="10761" max="10761" width="7.44140625" style="116" bestFit="1" customWidth="1"/>
    <col min="10762" max="10762" width="0.88671875" style="116" customWidth="1"/>
    <col min="10763" max="10763" width="2.109375" style="116" customWidth="1"/>
    <col min="10764" max="11007" width="8.88671875" style="116"/>
    <col min="11008" max="11008" width="0.77734375" style="116" customWidth="1"/>
    <col min="11009" max="11009" width="17.21875" style="116" bestFit="1" customWidth="1"/>
    <col min="11010" max="11011" width="10.44140625" style="116" customWidth="1"/>
    <col min="11012" max="11012" width="15.6640625" style="116" customWidth="1"/>
    <col min="11013" max="11014" width="0.33203125" style="116" customWidth="1"/>
    <col min="11015" max="11015" width="0.21875" style="116" customWidth="1"/>
    <col min="11016" max="11016" width="3.88671875" style="116" customWidth="1"/>
    <col min="11017" max="11017" width="7.44140625" style="116" bestFit="1" customWidth="1"/>
    <col min="11018" max="11018" width="0.88671875" style="116" customWidth="1"/>
    <col min="11019" max="11019" width="2.109375" style="116" customWidth="1"/>
    <col min="11020" max="11263" width="8.88671875" style="116"/>
    <col min="11264" max="11264" width="0.77734375" style="116" customWidth="1"/>
    <col min="11265" max="11265" width="17.21875" style="116" bestFit="1" customWidth="1"/>
    <col min="11266" max="11267" width="10.44140625" style="116" customWidth="1"/>
    <col min="11268" max="11268" width="15.6640625" style="116" customWidth="1"/>
    <col min="11269" max="11270" width="0.33203125" style="116" customWidth="1"/>
    <col min="11271" max="11271" width="0.21875" style="116" customWidth="1"/>
    <col min="11272" max="11272" width="3.88671875" style="116" customWidth="1"/>
    <col min="11273" max="11273" width="7.44140625" style="116" bestFit="1" customWidth="1"/>
    <col min="11274" max="11274" width="0.88671875" style="116" customWidth="1"/>
    <col min="11275" max="11275" width="2.109375" style="116" customWidth="1"/>
    <col min="11276" max="11519" width="8.88671875" style="116"/>
    <col min="11520" max="11520" width="0.77734375" style="116" customWidth="1"/>
    <col min="11521" max="11521" width="17.21875" style="116" bestFit="1" customWidth="1"/>
    <col min="11522" max="11523" width="10.44140625" style="116" customWidth="1"/>
    <col min="11524" max="11524" width="15.6640625" style="116" customWidth="1"/>
    <col min="11525" max="11526" width="0.33203125" style="116" customWidth="1"/>
    <col min="11527" max="11527" width="0.21875" style="116" customWidth="1"/>
    <col min="11528" max="11528" width="3.88671875" style="116" customWidth="1"/>
    <col min="11529" max="11529" width="7.44140625" style="116" bestFit="1" customWidth="1"/>
    <col min="11530" max="11530" width="0.88671875" style="116" customWidth="1"/>
    <col min="11531" max="11531" width="2.109375" style="116" customWidth="1"/>
    <col min="11532" max="11775" width="8.88671875" style="116"/>
    <col min="11776" max="11776" width="0.77734375" style="116" customWidth="1"/>
    <col min="11777" max="11777" width="17.21875" style="116" bestFit="1" customWidth="1"/>
    <col min="11778" max="11779" width="10.44140625" style="116" customWidth="1"/>
    <col min="11780" max="11780" width="15.6640625" style="116" customWidth="1"/>
    <col min="11781" max="11782" width="0.33203125" style="116" customWidth="1"/>
    <col min="11783" max="11783" width="0.21875" style="116" customWidth="1"/>
    <col min="11784" max="11784" width="3.88671875" style="116" customWidth="1"/>
    <col min="11785" max="11785" width="7.44140625" style="116" bestFit="1" customWidth="1"/>
    <col min="11786" max="11786" width="0.88671875" style="116" customWidth="1"/>
    <col min="11787" max="11787" width="2.109375" style="116" customWidth="1"/>
    <col min="11788" max="12031" width="8.88671875" style="116"/>
    <col min="12032" max="12032" width="0.77734375" style="116" customWidth="1"/>
    <col min="12033" max="12033" width="17.21875" style="116" bestFit="1" customWidth="1"/>
    <col min="12034" max="12035" width="10.44140625" style="116" customWidth="1"/>
    <col min="12036" max="12036" width="15.6640625" style="116" customWidth="1"/>
    <col min="12037" max="12038" width="0.33203125" style="116" customWidth="1"/>
    <col min="12039" max="12039" width="0.21875" style="116" customWidth="1"/>
    <col min="12040" max="12040" width="3.88671875" style="116" customWidth="1"/>
    <col min="12041" max="12041" width="7.44140625" style="116" bestFit="1" customWidth="1"/>
    <col min="12042" max="12042" width="0.88671875" style="116" customWidth="1"/>
    <col min="12043" max="12043" width="2.109375" style="116" customWidth="1"/>
    <col min="12044" max="12287" width="8.88671875" style="116"/>
    <col min="12288" max="12288" width="0.77734375" style="116" customWidth="1"/>
    <col min="12289" max="12289" width="17.21875" style="116" bestFit="1" customWidth="1"/>
    <col min="12290" max="12291" width="10.44140625" style="116" customWidth="1"/>
    <col min="12292" max="12292" width="15.6640625" style="116" customWidth="1"/>
    <col min="12293" max="12294" width="0.33203125" style="116" customWidth="1"/>
    <col min="12295" max="12295" width="0.21875" style="116" customWidth="1"/>
    <col min="12296" max="12296" width="3.88671875" style="116" customWidth="1"/>
    <col min="12297" max="12297" width="7.44140625" style="116" bestFit="1" customWidth="1"/>
    <col min="12298" max="12298" width="0.88671875" style="116" customWidth="1"/>
    <col min="12299" max="12299" width="2.109375" style="116" customWidth="1"/>
    <col min="12300" max="12543" width="8.88671875" style="116"/>
    <col min="12544" max="12544" width="0.77734375" style="116" customWidth="1"/>
    <col min="12545" max="12545" width="17.21875" style="116" bestFit="1" customWidth="1"/>
    <col min="12546" max="12547" width="10.44140625" style="116" customWidth="1"/>
    <col min="12548" max="12548" width="15.6640625" style="116" customWidth="1"/>
    <col min="12549" max="12550" width="0.33203125" style="116" customWidth="1"/>
    <col min="12551" max="12551" width="0.21875" style="116" customWidth="1"/>
    <col min="12552" max="12552" width="3.88671875" style="116" customWidth="1"/>
    <col min="12553" max="12553" width="7.44140625" style="116" bestFit="1" customWidth="1"/>
    <col min="12554" max="12554" width="0.88671875" style="116" customWidth="1"/>
    <col min="12555" max="12555" width="2.109375" style="116" customWidth="1"/>
    <col min="12556" max="12799" width="8.88671875" style="116"/>
    <col min="12800" max="12800" width="0.77734375" style="116" customWidth="1"/>
    <col min="12801" max="12801" width="17.21875" style="116" bestFit="1" customWidth="1"/>
    <col min="12802" max="12803" width="10.44140625" style="116" customWidth="1"/>
    <col min="12804" max="12804" width="15.6640625" style="116" customWidth="1"/>
    <col min="12805" max="12806" width="0.33203125" style="116" customWidth="1"/>
    <col min="12807" max="12807" width="0.21875" style="116" customWidth="1"/>
    <col min="12808" max="12808" width="3.88671875" style="116" customWidth="1"/>
    <col min="12809" max="12809" width="7.44140625" style="116" bestFit="1" customWidth="1"/>
    <col min="12810" max="12810" width="0.88671875" style="116" customWidth="1"/>
    <col min="12811" max="12811" width="2.109375" style="116" customWidth="1"/>
    <col min="12812" max="13055" width="8.88671875" style="116"/>
    <col min="13056" max="13056" width="0.77734375" style="116" customWidth="1"/>
    <col min="13057" max="13057" width="17.21875" style="116" bestFit="1" customWidth="1"/>
    <col min="13058" max="13059" width="10.44140625" style="116" customWidth="1"/>
    <col min="13060" max="13060" width="15.6640625" style="116" customWidth="1"/>
    <col min="13061" max="13062" width="0.33203125" style="116" customWidth="1"/>
    <col min="13063" max="13063" width="0.21875" style="116" customWidth="1"/>
    <col min="13064" max="13064" width="3.88671875" style="116" customWidth="1"/>
    <col min="13065" max="13065" width="7.44140625" style="116" bestFit="1" customWidth="1"/>
    <col min="13066" max="13066" width="0.88671875" style="116" customWidth="1"/>
    <col min="13067" max="13067" width="2.109375" style="116" customWidth="1"/>
    <col min="13068" max="13311" width="8.88671875" style="116"/>
    <col min="13312" max="13312" width="0.77734375" style="116" customWidth="1"/>
    <col min="13313" max="13313" width="17.21875" style="116" bestFit="1" customWidth="1"/>
    <col min="13314" max="13315" width="10.44140625" style="116" customWidth="1"/>
    <col min="13316" max="13316" width="15.6640625" style="116" customWidth="1"/>
    <col min="13317" max="13318" width="0.33203125" style="116" customWidth="1"/>
    <col min="13319" max="13319" width="0.21875" style="116" customWidth="1"/>
    <col min="13320" max="13320" width="3.88671875" style="116" customWidth="1"/>
    <col min="13321" max="13321" width="7.44140625" style="116" bestFit="1" customWidth="1"/>
    <col min="13322" max="13322" width="0.88671875" style="116" customWidth="1"/>
    <col min="13323" max="13323" width="2.109375" style="116" customWidth="1"/>
    <col min="13324" max="13567" width="8.88671875" style="116"/>
    <col min="13568" max="13568" width="0.77734375" style="116" customWidth="1"/>
    <col min="13569" max="13569" width="17.21875" style="116" bestFit="1" customWidth="1"/>
    <col min="13570" max="13571" width="10.44140625" style="116" customWidth="1"/>
    <col min="13572" max="13572" width="15.6640625" style="116" customWidth="1"/>
    <col min="13573" max="13574" width="0.33203125" style="116" customWidth="1"/>
    <col min="13575" max="13575" width="0.21875" style="116" customWidth="1"/>
    <col min="13576" max="13576" width="3.88671875" style="116" customWidth="1"/>
    <col min="13577" max="13577" width="7.44140625" style="116" bestFit="1" customWidth="1"/>
    <col min="13578" max="13578" width="0.88671875" style="116" customWidth="1"/>
    <col min="13579" max="13579" width="2.109375" style="116" customWidth="1"/>
    <col min="13580" max="13823" width="8.88671875" style="116"/>
    <col min="13824" max="13824" width="0.77734375" style="116" customWidth="1"/>
    <col min="13825" max="13825" width="17.21875" style="116" bestFit="1" customWidth="1"/>
    <col min="13826" max="13827" width="10.44140625" style="116" customWidth="1"/>
    <col min="13828" max="13828" width="15.6640625" style="116" customWidth="1"/>
    <col min="13829" max="13830" width="0.33203125" style="116" customWidth="1"/>
    <col min="13831" max="13831" width="0.21875" style="116" customWidth="1"/>
    <col min="13832" max="13832" width="3.88671875" style="116" customWidth="1"/>
    <col min="13833" max="13833" width="7.44140625" style="116" bestFit="1" customWidth="1"/>
    <col min="13834" max="13834" width="0.88671875" style="116" customWidth="1"/>
    <col min="13835" max="13835" width="2.109375" style="116" customWidth="1"/>
    <col min="13836" max="14079" width="8.88671875" style="116"/>
    <col min="14080" max="14080" width="0.77734375" style="116" customWidth="1"/>
    <col min="14081" max="14081" width="17.21875" style="116" bestFit="1" customWidth="1"/>
    <col min="14082" max="14083" width="10.44140625" style="116" customWidth="1"/>
    <col min="14084" max="14084" width="15.6640625" style="116" customWidth="1"/>
    <col min="14085" max="14086" width="0.33203125" style="116" customWidth="1"/>
    <col min="14087" max="14087" width="0.21875" style="116" customWidth="1"/>
    <col min="14088" max="14088" width="3.88671875" style="116" customWidth="1"/>
    <col min="14089" max="14089" width="7.44140625" style="116" bestFit="1" customWidth="1"/>
    <col min="14090" max="14090" width="0.88671875" style="116" customWidth="1"/>
    <col min="14091" max="14091" width="2.109375" style="116" customWidth="1"/>
    <col min="14092" max="14335" width="8.88671875" style="116"/>
    <col min="14336" max="14336" width="0.77734375" style="116" customWidth="1"/>
    <col min="14337" max="14337" width="17.21875" style="116" bestFit="1" customWidth="1"/>
    <col min="14338" max="14339" width="10.44140625" style="116" customWidth="1"/>
    <col min="14340" max="14340" width="15.6640625" style="116" customWidth="1"/>
    <col min="14341" max="14342" width="0.33203125" style="116" customWidth="1"/>
    <col min="14343" max="14343" width="0.21875" style="116" customWidth="1"/>
    <col min="14344" max="14344" width="3.88671875" style="116" customWidth="1"/>
    <col min="14345" max="14345" width="7.44140625" style="116" bestFit="1" customWidth="1"/>
    <col min="14346" max="14346" width="0.88671875" style="116" customWidth="1"/>
    <col min="14347" max="14347" width="2.109375" style="116" customWidth="1"/>
    <col min="14348" max="14591" width="8.88671875" style="116"/>
    <col min="14592" max="14592" width="0.77734375" style="116" customWidth="1"/>
    <col min="14593" max="14593" width="17.21875" style="116" bestFit="1" customWidth="1"/>
    <col min="14594" max="14595" width="10.44140625" style="116" customWidth="1"/>
    <col min="14596" max="14596" width="15.6640625" style="116" customWidth="1"/>
    <col min="14597" max="14598" width="0.33203125" style="116" customWidth="1"/>
    <col min="14599" max="14599" width="0.21875" style="116" customWidth="1"/>
    <col min="14600" max="14600" width="3.88671875" style="116" customWidth="1"/>
    <col min="14601" max="14601" width="7.44140625" style="116" bestFit="1" customWidth="1"/>
    <col min="14602" max="14602" width="0.88671875" style="116" customWidth="1"/>
    <col min="14603" max="14603" width="2.109375" style="116" customWidth="1"/>
    <col min="14604" max="14847" width="8.88671875" style="116"/>
    <col min="14848" max="14848" width="0.77734375" style="116" customWidth="1"/>
    <col min="14849" max="14849" width="17.21875" style="116" bestFit="1" customWidth="1"/>
    <col min="14850" max="14851" width="10.44140625" style="116" customWidth="1"/>
    <col min="14852" max="14852" width="15.6640625" style="116" customWidth="1"/>
    <col min="14853" max="14854" width="0.33203125" style="116" customWidth="1"/>
    <col min="14855" max="14855" width="0.21875" style="116" customWidth="1"/>
    <col min="14856" max="14856" width="3.88671875" style="116" customWidth="1"/>
    <col min="14857" max="14857" width="7.44140625" style="116" bestFit="1" customWidth="1"/>
    <col min="14858" max="14858" width="0.88671875" style="116" customWidth="1"/>
    <col min="14859" max="14859" width="2.109375" style="116" customWidth="1"/>
    <col min="14860" max="15103" width="8.88671875" style="116"/>
    <col min="15104" max="15104" width="0.77734375" style="116" customWidth="1"/>
    <col min="15105" max="15105" width="17.21875" style="116" bestFit="1" customWidth="1"/>
    <col min="15106" max="15107" width="10.44140625" style="116" customWidth="1"/>
    <col min="15108" max="15108" width="15.6640625" style="116" customWidth="1"/>
    <col min="15109" max="15110" width="0.33203125" style="116" customWidth="1"/>
    <col min="15111" max="15111" width="0.21875" style="116" customWidth="1"/>
    <col min="15112" max="15112" width="3.88671875" style="116" customWidth="1"/>
    <col min="15113" max="15113" width="7.44140625" style="116" bestFit="1" customWidth="1"/>
    <col min="15114" max="15114" width="0.88671875" style="116" customWidth="1"/>
    <col min="15115" max="15115" width="2.109375" style="116" customWidth="1"/>
    <col min="15116" max="15359" width="8.88671875" style="116"/>
    <col min="15360" max="15360" width="0.77734375" style="116" customWidth="1"/>
    <col min="15361" max="15361" width="17.21875" style="116" bestFit="1" customWidth="1"/>
    <col min="15362" max="15363" width="10.44140625" style="116" customWidth="1"/>
    <col min="15364" max="15364" width="15.6640625" style="116" customWidth="1"/>
    <col min="15365" max="15366" width="0.33203125" style="116" customWidth="1"/>
    <col min="15367" max="15367" width="0.21875" style="116" customWidth="1"/>
    <col min="15368" max="15368" width="3.88671875" style="116" customWidth="1"/>
    <col min="15369" max="15369" width="7.44140625" style="116" bestFit="1" customWidth="1"/>
    <col min="15370" max="15370" width="0.88671875" style="116" customWidth="1"/>
    <col min="15371" max="15371" width="2.109375" style="116" customWidth="1"/>
    <col min="15372" max="15615" width="8.88671875" style="116"/>
    <col min="15616" max="15616" width="0.77734375" style="116" customWidth="1"/>
    <col min="15617" max="15617" width="17.21875" style="116" bestFit="1" customWidth="1"/>
    <col min="15618" max="15619" width="10.44140625" style="116" customWidth="1"/>
    <col min="15620" max="15620" width="15.6640625" style="116" customWidth="1"/>
    <col min="15621" max="15622" width="0.33203125" style="116" customWidth="1"/>
    <col min="15623" max="15623" width="0.21875" style="116" customWidth="1"/>
    <col min="15624" max="15624" width="3.88671875" style="116" customWidth="1"/>
    <col min="15625" max="15625" width="7.44140625" style="116" bestFit="1" customWidth="1"/>
    <col min="15626" max="15626" width="0.88671875" style="116" customWidth="1"/>
    <col min="15627" max="15627" width="2.109375" style="116" customWidth="1"/>
    <col min="15628" max="15871" width="8.88671875" style="116"/>
    <col min="15872" max="15872" width="0.77734375" style="116" customWidth="1"/>
    <col min="15873" max="15873" width="17.21875" style="116" bestFit="1" customWidth="1"/>
    <col min="15874" max="15875" width="10.44140625" style="116" customWidth="1"/>
    <col min="15876" max="15876" width="15.6640625" style="116" customWidth="1"/>
    <col min="15877" max="15878" width="0.33203125" style="116" customWidth="1"/>
    <col min="15879" max="15879" width="0.21875" style="116" customWidth="1"/>
    <col min="15880" max="15880" width="3.88671875" style="116" customWidth="1"/>
    <col min="15881" max="15881" width="7.44140625" style="116" bestFit="1" customWidth="1"/>
    <col min="15882" max="15882" width="0.88671875" style="116" customWidth="1"/>
    <col min="15883" max="15883" width="2.109375" style="116" customWidth="1"/>
    <col min="15884" max="16127" width="8.88671875" style="116"/>
    <col min="16128" max="16128" width="0.77734375" style="116" customWidth="1"/>
    <col min="16129" max="16129" width="17.21875" style="116" bestFit="1" customWidth="1"/>
    <col min="16130" max="16131" width="10.44140625" style="116" customWidth="1"/>
    <col min="16132" max="16132" width="15.6640625" style="116" customWidth="1"/>
    <col min="16133" max="16134" width="0.33203125" style="116" customWidth="1"/>
    <col min="16135" max="16135" width="0.21875" style="116" customWidth="1"/>
    <col min="16136" max="16136" width="3.88671875" style="116" customWidth="1"/>
    <col min="16137" max="16137" width="7.44140625" style="116" bestFit="1" customWidth="1"/>
    <col min="16138" max="16138" width="0.88671875" style="116" customWidth="1"/>
    <col min="16139" max="16139" width="2.109375" style="116" customWidth="1"/>
    <col min="16140" max="16384" width="8.88671875" style="116"/>
  </cols>
  <sheetData>
    <row r="1" spans="2:10">
      <c r="I1" s="117">
        <f>C16</f>
        <v>141500</v>
      </c>
      <c r="J1" s="117">
        <v>25</v>
      </c>
    </row>
    <row r="2" spans="2:10">
      <c r="B2" s="118" t="s">
        <v>57</v>
      </c>
      <c r="C2" s="119">
        <v>5000</v>
      </c>
      <c r="I2" s="120">
        <v>20</v>
      </c>
      <c r="J2" s="121">
        <v>156800</v>
      </c>
    </row>
    <row r="3" spans="2:10">
      <c r="B3" s="122" t="s">
        <v>58</v>
      </c>
      <c r="C3" s="119">
        <v>120</v>
      </c>
      <c r="I3" s="123">
        <v>30</v>
      </c>
      <c r="J3" s="124">
        <v>147700</v>
      </c>
    </row>
    <row r="4" spans="2:10">
      <c r="B4" s="122" t="s">
        <v>59</v>
      </c>
      <c r="C4" s="119">
        <v>180</v>
      </c>
      <c r="I4" s="120">
        <v>40</v>
      </c>
      <c r="J4" s="124">
        <v>143600</v>
      </c>
    </row>
    <row r="5" spans="2:10">
      <c r="B5" s="122" t="s">
        <v>60</v>
      </c>
      <c r="C5" s="119">
        <v>25</v>
      </c>
      <c r="I5" s="123">
        <v>50</v>
      </c>
      <c r="J5" s="124">
        <v>141500</v>
      </c>
    </row>
    <row r="6" spans="2:10">
      <c r="B6" s="122" t="s">
        <v>61</v>
      </c>
      <c r="C6" s="119">
        <v>200</v>
      </c>
      <c r="I6" s="120">
        <v>60</v>
      </c>
      <c r="J6" s="124">
        <v>140400</v>
      </c>
    </row>
    <row r="7" spans="2:10">
      <c r="B7" s="122" t="s">
        <v>62</v>
      </c>
      <c r="C7" s="125">
        <v>24</v>
      </c>
      <c r="D7" s="126">
        <v>235</v>
      </c>
      <c r="I7" s="123">
        <v>70</v>
      </c>
      <c r="J7" s="124">
        <v>139871.42857142858</v>
      </c>
    </row>
    <row r="8" spans="2:10">
      <c r="I8" s="120">
        <v>80</v>
      </c>
      <c r="J8" s="124">
        <v>139700</v>
      </c>
    </row>
    <row r="9" spans="2:10">
      <c r="C9" s="127" t="s">
        <v>63</v>
      </c>
      <c r="D9" s="127" t="s">
        <v>64</v>
      </c>
      <c r="E9" s="128" t="s">
        <v>61</v>
      </c>
      <c r="F9" s="129"/>
      <c r="G9" s="129"/>
      <c r="I9" s="123">
        <v>90</v>
      </c>
      <c r="J9" s="124">
        <v>139766.66666666666</v>
      </c>
    </row>
    <row r="10" spans="2:10">
      <c r="B10" s="130" t="s">
        <v>65</v>
      </c>
      <c r="C10" s="131">
        <v>50</v>
      </c>
      <c r="D10" s="132">
        <f>SQRT(2*C2*C3/C4)</f>
        <v>81.649658092772611</v>
      </c>
      <c r="E10" s="132">
        <v>200</v>
      </c>
      <c r="F10" s="117"/>
      <c r="G10" s="117"/>
      <c r="I10" s="120">
        <v>100</v>
      </c>
      <c r="J10" s="124">
        <v>140000</v>
      </c>
    </row>
    <row r="11" spans="2:10">
      <c r="B11" s="133" t="s">
        <v>66</v>
      </c>
      <c r="C11" s="132">
        <f>IF(C10&lt;$E$10,$C$5,C7)</f>
        <v>25</v>
      </c>
      <c r="D11" s="132">
        <f>IF(D10&lt;$E$10,$C$5,$C$7)</f>
        <v>25</v>
      </c>
      <c r="E11" s="132">
        <f>IF(E10&lt;$E$10,$C$5,$C$7)</f>
        <v>24</v>
      </c>
      <c r="F11" s="117"/>
      <c r="G11" s="117"/>
      <c r="I11" s="123">
        <v>110</v>
      </c>
      <c r="J11" s="124">
        <v>140354.54545454544</v>
      </c>
    </row>
    <row r="12" spans="2:10">
      <c r="B12" s="133" t="s">
        <v>67</v>
      </c>
      <c r="C12" s="132">
        <f>$C$2/C10</f>
        <v>100</v>
      </c>
      <c r="D12" s="132">
        <f>$C$2/D10</f>
        <v>61.237243569579448</v>
      </c>
      <c r="E12" s="132">
        <f>$C$2/E10</f>
        <v>25</v>
      </c>
      <c r="F12" s="117"/>
      <c r="G12" s="117"/>
      <c r="I12" s="120">
        <v>120</v>
      </c>
      <c r="J12" s="124">
        <v>140800</v>
      </c>
    </row>
    <row r="13" spans="2:10">
      <c r="B13" s="133" t="s">
        <v>68</v>
      </c>
      <c r="C13" s="132">
        <f>C12*$C$3</f>
        <v>12000</v>
      </c>
      <c r="D13" s="132">
        <f>D12*$C$3</f>
        <v>7348.4692283495333</v>
      </c>
      <c r="E13" s="132">
        <f>E12*$C$3</f>
        <v>3000</v>
      </c>
      <c r="F13" s="117"/>
      <c r="G13" s="117"/>
      <c r="I13" s="123">
        <v>130</v>
      </c>
      <c r="J13" s="124">
        <v>141315.38461538462</v>
      </c>
    </row>
    <row r="14" spans="2:10">
      <c r="B14" s="133" t="s">
        <v>69</v>
      </c>
      <c r="C14" s="132">
        <f>C10/2*$C$4</f>
        <v>4500</v>
      </c>
      <c r="D14" s="132">
        <f>D10/2*$C$4</f>
        <v>7348.4692283495351</v>
      </c>
      <c r="E14" s="132">
        <f>E10/2*$C$4</f>
        <v>18000</v>
      </c>
      <c r="F14" s="117"/>
      <c r="G14" s="117"/>
      <c r="I14" s="120">
        <v>140</v>
      </c>
      <c r="J14" s="124">
        <v>141885.71428571429</v>
      </c>
    </row>
    <row r="15" spans="2:10">
      <c r="B15" s="133" t="s">
        <v>70</v>
      </c>
      <c r="C15" s="132">
        <f>C11*$C$2</f>
        <v>125000</v>
      </c>
      <c r="D15" s="132">
        <f>D11*$C$2</f>
        <v>125000</v>
      </c>
      <c r="E15" s="132">
        <f>E11*$C$2</f>
        <v>120000</v>
      </c>
      <c r="F15" s="117"/>
      <c r="G15" s="117"/>
      <c r="I15" s="123">
        <v>150</v>
      </c>
      <c r="J15" s="124">
        <v>142500</v>
      </c>
    </row>
    <row r="16" spans="2:10">
      <c r="B16" s="133" t="s">
        <v>71</v>
      </c>
      <c r="C16" s="132">
        <f>SUM(C13:C15)</f>
        <v>141500</v>
      </c>
      <c r="D16" s="132">
        <f>SUM(D13:D15)</f>
        <v>139696.93845669908</v>
      </c>
      <c r="E16" s="132">
        <f>SUM(E13:E15)</f>
        <v>141000</v>
      </c>
      <c r="F16" s="117"/>
      <c r="G16" s="117"/>
      <c r="I16" s="120">
        <v>160</v>
      </c>
      <c r="J16" s="124">
        <v>143150</v>
      </c>
    </row>
    <row r="17" spans="2:10">
      <c r="I17" s="123">
        <v>170</v>
      </c>
      <c r="J17" s="124">
        <v>143829.41176470587</v>
      </c>
    </row>
    <row r="18" spans="2:10">
      <c r="C18" s="116" t="s">
        <v>72</v>
      </c>
      <c r="I18" s="120">
        <v>180</v>
      </c>
      <c r="J18" s="124">
        <v>144533.33333333334</v>
      </c>
    </row>
    <row r="19" spans="2:10">
      <c r="C19" s="134">
        <v>0</v>
      </c>
      <c r="D19" s="121">
        <f>D16</f>
        <v>139696.93845669908</v>
      </c>
      <c r="I19" s="123">
        <v>190</v>
      </c>
      <c r="J19" s="124">
        <v>145257.89473684211</v>
      </c>
    </row>
    <row r="20" spans="2:10">
      <c r="C20" s="133">
        <v>350</v>
      </c>
      <c r="D20" s="132">
        <f>D16</f>
        <v>139696.93845669908</v>
      </c>
      <c r="I20" s="120">
        <v>200</v>
      </c>
      <c r="J20" s="124">
        <v>146000</v>
      </c>
    </row>
    <row r="21" spans="2:10">
      <c r="I21" s="123">
        <v>210</v>
      </c>
      <c r="J21" s="132"/>
    </row>
    <row r="24" spans="2:10">
      <c r="B24" s="116">
        <v>0</v>
      </c>
    </row>
    <row r="25" spans="2:10">
      <c r="B25" s="116">
        <v>200</v>
      </c>
      <c r="D25" s="117">
        <f>C16</f>
        <v>141500</v>
      </c>
      <c r="E25" s="116">
        <f>F25/10</f>
        <v>2.4</v>
      </c>
      <c r="F25" s="116">
        <v>24</v>
      </c>
    </row>
    <row r="26" spans="2:10">
      <c r="B26" s="116">
        <v>200</v>
      </c>
      <c r="D26" s="116">
        <v>200</v>
      </c>
      <c r="E26" s="116">
        <v>33000</v>
      </c>
    </row>
    <row r="27" spans="2:10">
      <c r="B27" s="116">
        <v>5000</v>
      </c>
      <c r="D27" s="116">
        <v>210</v>
      </c>
      <c r="E27" s="116">
        <v>33757.142857142855</v>
      </c>
    </row>
    <row r="28" spans="2:10">
      <c r="D28" s="116">
        <v>220</v>
      </c>
      <c r="E28" s="116">
        <v>34527.272727272728</v>
      </c>
    </row>
    <row r="29" spans="2:10">
      <c r="D29" s="116">
        <v>230</v>
      </c>
      <c r="E29" s="116">
        <v>35308.695652173912</v>
      </c>
    </row>
    <row r="30" spans="2:10">
      <c r="D30" s="116">
        <v>240</v>
      </c>
      <c r="E30" s="116">
        <v>36100</v>
      </c>
    </row>
    <row r="31" spans="2:10">
      <c r="D31" s="116">
        <v>250</v>
      </c>
      <c r="E31" s="116">
        <v>36900</v>
      </c>
    </row>
    <row r="32" spans="2:10">
      <c r="D32" s="116">
        <v>260</v>
      </c>
      <c r="E32" s="116">
        <v>37707.692307692312</v>
      </c>
    </row>
    <row r="33" spans="2:13">
      <c r="D33" s="116">
        <v>270</v>
      </c>
      <c r="E33" s="116">
        <v>38522.222222222219</v>
      </c>
    </row>
    <row r="34" spans="2:13">
      <c r="D34" s="116">
        <v>280</v>
      </c>
      <c r="E34" s="116">
        <v>39342.857142857145</v>
      </c>
    </row>
    <row r="35" spans="2:13">
      <c r="D35" s="116">
        <v>290</v>
      </c>
      <c r="E35" s="116">
        <v>40168.965517241377</v>
      </c>
    </row>
    <row r="36" spans="2:13">
      <c r="D36" s="116">
        <v>300</v>
      </c>
      <c r="E36" s="116">
        <v>41000</v>
      </c>
    </row>
    <row r="37" spans="2:13">
      <c r="D37" s="116">
        <v>310</v>
      </c>
      <c r="E37" s="116">
        <v>41835.483870967742</v>
      </c>
    </row>
    <row r="38" spans="2:13">
      <c r="D38" s="116">
        <v>320</v>
      </c>
      <c r="E38" s="116">
        <v>42675</v>
      </c>
    </row>
    <row r="39" spans="2:13">
      <c r="D39" s="116">
        <v>330</v>
      </c>
      <c r="E39" s="116">
        <v>43518.181818181823</v>
      </c>
      <c r="L39" s="120">
        <v>20</v>
      </c>
      <c r="M39" s="121">
        <v>156800</v>
      </c>
    </row>
    <row r="40" spans="2:13">
      <c r="D40" s="116">
        <v>340</v>
      </c>
      <c r="E40" s="116">
        <v>44364.705882352937</v>
      </c>
      <c r="L40" s="123">
        <v>30</v>
      </c>
      <c r="M40" s="124">
        <v>147700</v>
      </c>
    </row>
    <row r="41" spans="2:13">
      <c r="D41" s="116">
        <v>350</v>
      </c>
      <c r="E41" s="116">
        <v>45214.285714285717</v>
      </c>
      <c r="L41" s="120">
        <v>40</v>
      </c>
      <c r="M41" s="124">
        <v>143600</v>
      </c>
    </row>
    <row r="42" spans="2:13">
      <c r="D42" s="116">
        <v>360</v>
      </c>
      <c r="E42" s="116">
        <v>46066.666666666664</v>
      </c>
      <c r="L42" s="123">
        <v>50</v>
      </c>
      <c r="M42" s="124">
        <v>141500</v>
      </c>
    </row>
    <row r="43" spans="2:13">
      <c r="D43" s="116">
        <v>370</v>
      </c>
      <c r="E43" s="116">
        <v>46921.62162162162</v>
      </c>
      <c r="L43" s="120">
        <v>60</v>
      </c>
      <c r="M43" s="124">
        <v>140400</v>
      </c>
    </row>
    <row r="44" spans="2:13">
      <c r="D44" s="116">
        <v>380</v>
      </c>
      <c r="E44" s="116">
        <v>47778.947368421053</v>
      </c>
      <c r="L44" s="123">
        <v>70</v>
      </c>
      <c r="M44" s="124">
        <v>139871.42857142858</v>
      </c>
    </row>
    <row r="45" spans="2:13">
      <c r="D45" s="116">
        <v>390</v>
      </c>
      <c r="E45" s="116">
        <v>48638.461538461539</v>
      </c>
      <c r="L45" s="120">
        <v>80</v>
      </c>
      <c r="M45" s="124">
        <v>139700</v>
      </c>
    </row>
    <row r="46" spans="2:13">
      <c r="D46" s="116">
        <v>400</v>
      </c>
      <c r="E46" s="116">
        <v>49500</v>
      </c>
      <c r="L46" s="123">
        <v>90</v>
      </c>
      <c r="M46" s="124">
        <v>139766.66666666666</v>
      </c>
    </row>
    <row r="47" spans="2:13">
      <c r="L47" s="120">
        <v>100</v>
      </c>
      <c r="M47" s="124">
        <v>140000</v>
      </c>
    </row>
    <row r="48" spans="2:13">
      <c r="B48" s="117">
        <f>C16</f>
        <v>141500</v>
      </c>
      <c r="C48" s="116">
        <v>23</v>
      </c>
      <c r="D48" s="116">
        <v>23.1</v>
      </c>
      <c r="L48" s="123">
        <v>110</v>
      </c>
      <c r="M48" s="124">
        <v>140354.54545454544</v>
      </c>
    </row>
    <row r="49" spans="2:13">
      <c r="B49" s="116">
        <v>200</v>
      </c>
      <c r="L49" s="120">
        <v>120</v>
      </c>
      <c r="M49" s="124">
        <v>140800</v>
      </c>
    </row>
    <row r="50" spans="2:13">
      <c r="B50" s="116">
        <v>210</v>
      </c>
      <c r="L50" s="123">
        <v>130</v>
      </c>
      <c r="M50" s="124">
        <v>141315.38461538462</v>
      </c>
    </row>
    <row r="51" spans="2:13">
      <c r="B51" s="116">
        <v>220</v>
      </c>
      <c r="L51" s="120">
        <v>140</v>
      </c>
      <c r="M51" s="124">
        <v>141885.71428571429</v>
      </c>
    </row>
    <row r="52" spans="2:13">
      <c r="B52" s="116">
        <v>230</v>
      </c>
      <c r="L52" s="123">
        <v>150</v>
      </c>
      <c r="M52" s="124">
        <v>142500</v>
      </c>
    </row>
    <row r="53" spans="2:13">
      <c r="B53" s="116">
        <v>240</v>
      </c>
      <c r="L53" s="120">
        <v>160</v>
      </c>
      <c r="M53" s="124">
        <v>143150</v>
      </c>
    </row>
    <row r="54" spans="2:13">
      <c r="B54" s="116">
        <v>250</v>
      </c>
      <c r="L54" s="123">
        <v>170</v>
      </c>
      <c r="M54" s="124">
        <v>143829.41176470587</v>
      </c>
    </row>
    <row r="55" spans="2:13">
      <c r="B55" s="116">
        <v>260</v>
      </c>
      <c r="L55" s="120">
        <v>180</v>
      </c>
      <c r="M55" s="124">
        <v>144533.33333333334</v>
      </c>
    </row>
    <row r="56" spans="2:13">
      <c r="B56" s="116">
        <v>270</v>
      </c>
      <c r="L56" s="123">
        <v>190</v>
      </c>
      <c r="M56" s="124">
        <v>145257.89473684211</v>
      </c>
    </row>
    <row r="57" spans="2:13">
      <c r="B57" s="116">
        <v>280</v>
      </c>
      <c r="L57" s="120">
        <v>200</v>
      </c>
      <c r="M57" s="124">
        <v>146000</v>
      </c>
    </row>
    <row r="58" spans="2:13">
      <c r="B58" s="116">
        <v>290</v>
      </c>
      <c r="L58" s="116">
        <v>200</v>
      </c>
      <c r="M58" s="116">
        <v>141000</v>
      </c>
    </row>
    <row r="59" spans="2:13">
      <c r="B59" s="116">
        <v>300</v>
      </c>
      <c r="L59" s="116">
        <v>210</v>
      </c>
      <c r="M59" s="116">
        <v>141757.14285714287</v>
      </c>
    </row>
    <row r="60" spans="2:13">
      <c r="B60" s="116">
        <v>310</v>
      </c>
      <c r="L60" s="116">
        <v>220</v>
      </c>
      <c r="M60" s="116">
        <v>142527.27272727274</v>
      </c>
    </row>
    <row r="61" spans="2:13">
      <c r="B61" s="116">
        <v>320</v>
      </c>
      <c r="L61" s="116">
        <v>230</v>
      </c>
      <c r="M61" s="116">
        <v>143308.69565217392</v>
      </c>
    </row>
    <row r="62" spans="2:13">
      <c r="B62" s="116">
        <v>330</v>
      </c>
      <c r="L62" s="116">
        <v>240</v>
      </c>
      <c r="M62" s="116">
        <v>144100</v>
      </c>
    </row>
    <row r="63" spans="2:13">
      <c r="B63" s="116">
        <v>340</v>
      </c>
      <c r="L63" s="116">
        <v>250</v>
      </c>
      <c r="M63" s="116">
        <v>144900</v>
      </c>
    </row>
    <row r="64" spans="2:13">
      <c r="B64" s="116">
        <v>350</v>
      </c>
      <c r="L64" s="116">
        <v>260</v>
      </c>
      <c r="M64" s="116">
        <v>145707.69230769231</v>
      </c>
    </row>
    <row r="65" spans="2:13">
      <c r="B65" s="116">
        <v>360</v>
      </c>
      <c r="L65" s="116">
        <v>270</v>
      </c>
      <c r="M65" s="116">
        <v>146522.22222222222</v>
      </c>
    </row>
    <row r="66" spans="2:13">
      <c r="B66" s="116">
        <v>370</v>
      </c>
      <c r="L66" s="116">
        <v>280</v>
      </c>
      <c r="M66" s="116">
        <v>147342.85714285716</v>
      </c>
    </row>
    <row r="67" spans="2:13">
      <c r="B67" s="116">
        <v>380</v>
      </c>
      <c r="L67" s="116">
        <v>290</v>
      </c>
      <c r="M67" s="116">
        <v>148168.96551724139</v>
      </c>
    </row>
    <row r="68" spans="2:13">
      <c r="B68" s="116">
        <v>390</v>
      </c>
      <c r="L68" s="116">
        <v>300</v>
      </c>
      <c r="M68" s="116">
        <v>149000</v>
      </c>
    </row>
    <row r="69" spans="2:13">
      <c r="B69" s="116">
        <v>400</v>
      </c>
      <c r="L69" s="116">
        <v>310</v>
      </c>
      <c r="M69" s="116">
        <v>149835.48387096776</v>
      </c>
    </row>
    <row r="70" spans="2:13">
      <c r="L70" s="116">
        <v>320</v>
      </c>
      <c r="M70" s="116">
        <v>150675</v>
      </c>
    </row>
    <row r="71" spans="2:13">
      <c r="L71" s="116">
        <v>330</v>
      </c>
      <c r="M71" s="116">
        <v>151518.18181818182</v>
      </c>
    </row>
    <row r="72" spans="2:13">
      <c r="L72" s="116">
        <v>340</v>
      </c>
      <c r="M72" s="116">
        <v>152364.70588235295</v>
      </c>
    </row>
    <row r="73" spans="2:13">
      <c r="L73" s="116">
        <v>350</v>
      </c>
      <c r="M73" s="116">
        <v>153214.28571428571</v>
      </c>
    </row>
    <row r="74" spans="2:13">
      <c r="L74" s="116">
        <v>360</v>
      </c>
      <c r="M74" s="116">
        <v>154066.66666666666</v>
      </c>
    </row>
    <row r="75" spans="2:13">
      <c r="L75" s="116">
        <v>370</v>
      </c>
      <c r="M75" s="116">
        <v>154921.62162162163</v>
      </c>
    </row>
    <row r="76" spans="2:13">
      <c r="L76" s="116">
        <v>380</v>
      </c>
      <c r="M76" s="116">
        <v>155778.94736842107</v>
      </c>
    </row>
    <row r="77" spans="2:13">
      <c r="L77" s="116">
        <v>390</v>
      </c>
      <c r="M77" s="116">
        <v>156638.46153846153</v>
      </c>
    </row>
    <row r="78" spans="2:13">
      <c r="L78" s="116">
        <v>400</v>
      </c>
      <c r="M78" s="116">
        <v>157500</v>
      </c>
    </row>
  </sheetData>
  <phoneticPr fontId="4"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pinner 1">
              <controlPr defaultSize="0" autoPict="0">
                <anchor moveWithCells="1" sizeWithCells="1">
                  <from>
                    <xdr:col>16</xdr:col>
                    <xdr:colOff>335280</xdr:colOff>
                    <xdr:row>12</xdr:row>
                    <xdr:rowOff>60960</xdr:rowOff>
                  </from>
                  <to>
                    <xdr:col>16</xdr:col>
                    <xdr:colOff>502920</xdr:colOff>
                    <xdr:row>13</xdr:row>
                    <xdr:rowOff>121920</xdr:rowOff>
                  </to>
                </anchor>
              </controlPr>
            </control>
          </mc:Choice>
        </mc:AlternateContent>
        <mc:AlternateContent xmlns:mc="http://schemas.openxmlformats.org/markup-compatibility/2006">
          <mc:Choice Requires="x14">
            <control shapeId="11266" r:id="rId5" name="Spinner 2">
              <controlPr defaultSize="0" autoPict="0">
                <anchor moveWithCells="1" sizeWithCells="1">
                  <from>
                    <xdr:col>19</xdr:col>
                    <xdr:colOff>68580</xdr:colOff>
                    <xdr:row>12</xdr:row>
                    <xdr:rowOff>160020</xdr:rowOff>
                  </from>
                  <to>
                    <xdr:col>19</xdr:col>
                    <xdr:colOff>236220</xdr:colOff>
                    <xdr:row>14</xdr:row>
                    <xdr:rowOff>30480</xdr:rowOff>
                  </to>
                </anchor>
              </controlPr>
            </control>
          </mc:Choice>
        </mc:AlternateContent>
        <mc:AlternateContent xmlns:mc="http://schemas.openxmlformats.org/markup-compatibility/2006">
          <mc:Choice Requires="x14">
            <control shapeId="11267" r:id="rId6" name="Spinner 3">
              <controlPr defaultSize="0" autoPict="0">
                <anchor moveWithCells="1" sizeWithCells="1">
                  <from>
                    <xdr:col>17</xdr:col>
                    <xdr:colOff>601980</xdr:colOff>
                    <xdr:row>31</xdr:row>
                    <xdr:rowOff>91440</xdr:rowOff>
                  </from>
                  <to>
                    <xdr:col>18</xdr:col>
                    <xdr:colOff>373380</xdr:colOff>
                    <xdr:row>34</xdr:row>
                    <xdr:rowOff>83820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8"/>
  <sheetViews>
    <sheetView showGridLines="0" workbookViewId="0">
      <selection activeCell="I10" sqref="I10"/>
    </sheetView>
  </sheetViews>
  <sheetFormatPr defaultRowHeight="14.4"/>
  <cols>
    <col min="1" max="1" width="1.77734375" style="4" customWidth="1"/>
    <col min="2" max="2" width="28.88671875" style="4" bestFit="1" customWidth="1"/>
    <col min="3" max="3" width="12.109375" style="4" bestFit="1" customWidth="1"/>
    <col min="4" max="4" width="7.44140625" style="4" customWidth="1"/>
    <col min="5" max="5" width="1.21875" style="4" customWidth="1"/>
    <col min="6" max="7" width="8.44140625" style="4" bestFit="1" customWidth="1"/>
    <col min="8" max="8" width="7.44140625" style="4" bestFit="1" customWidth="1"/>
    <col min="9" max="9" width="1.77734375" style="4" customWidth="1"/>
    <col min="10" max="255" width="9" style="4"/>
    <col min="256" max="256" width="1.77734375" style="4" customWidth="1"/>
    <col min="257" max="257" width="26.44140625" style="4" bestFit="1" customWidth="1"/>
    <col min="258" max="258" width="10.88671875" style="4" customWidth="1"/>
    <col min="259" max="259" width="7.44140625" style="4" customWidth="1"/>
    <col min="260" max="260" width="1.33203125" style="4" customWidth="1"/>
    <col min="261" max="261" width="1.21875" style="4" customWidth="1"/>
    <col min="262" max="262" width="8.33203125" style="4" customWidth="1"/>
    <col min="263" max="263" width="8.21875" style="4" customWidth="1"/>
    <col min="264" max="264" width="7.88671875" style="4" customWidth="1"/>
    <col min="265" max="265" width="1.77734375" style="4" customWidth="1"/>
    <col min="266" max="511" width="9" style="4"/>
    <col min="512" max="512" width="1.77734375" style="4" customWidth="1"/>
    <col min="513" max="513" width="26.44140625" style="4" bestFit="1" customWidth="1"/>
    <col min="514" max="514" width="10.88671875" style="4" customWidth="1"/>
    <col min="515" max="515" width="7.44140625" style="4" customWidth="1"/>
    <col min="516" max="516" width="1.33203125" style="4" customWidth="1"/>
    <col min="517" max="517" width="1.21875" style="4" customWidth="1"/>
    <col min="518" max="518" width="8.33203125" style="4" customWidth="1"/>
    <col min="519" max="519" width="8.21875" style="4" customWidth="1"/>
    <col min="520" max="520" width="7.88671875" style="4" customWidth="1"/>
    <col min="521" max="521" width="1.77734375" style="4" customWidth="1"/>
    <col min="522" max="767" width="9" style="4"/>
    <col min="768" max="768" width="1.77734375" style="4" customWidth="1"/>
    <col min="769" max="769" width="26.44140625" style="4" bestFit="1" customWidth="1"/>
    <col min="770" max="770" width="10.88671875" style="4" customWidth="1"/>
    <col min="771" max="771" width="7.44140625" style="4" customWidth="1"/>
    <col min="772" max="772" width="1.33203125" style="4" customWidth="1"/>
    <col min="773" max="773" width="1.21875" style="4" customWidth="1"/>
    <col min="774" max="774" width="8.33203125" style="4" customWidth="1"/>
    <col min="775" max="775" width="8.21875" style="4" customWidth="1"/>
    <col min="776" max="776" width="7.88671875" style="4" customWidth="1"/>
    <col min="777" max="777" width="1.77734375" style="4" customWidth="1"/>
    <col min="778" max="1023" width="9" style="4"/>
    <col min="1024" max="1024" width="1.77734375" style="4" customWidth="1"/>
    <col min="1025" max="1025" width="26.44140625" style="4" bestFit="1" customWidth="1"/>
    <col min="1026" max="1026" width="10.88671875" style="4" customWidth="1"/>
    <col min="1027" max="1027" width="7.44140625" style="4" customWidth="1"/>
    <col min="1028" max="1028" width="1.33203125" style="4" customWidth="1"/>
    <col min="1029" max="1029" width="1.21875" style="4" customWidth="1"/>
    <col min="1030" max="1030" width="8.33203125" style="4" customWidth="1"/>
    <col min="1031" max="1031" width="8.21875" style="4" customWidth="1"/>
    <col min="1032" max="1032" width="7.88671875" style="4" customWidth="1"/>
    <col min="1033" max="1033" width="1.77734375" style="4" customWidth="1"/>
    <col min="1034" max="1279" width="9" style="4"/>
    <col min="1280" max="1280" width="1.77734375" style="4" customWidth="1"/>
    <col min="1281" max="1281" width="26.44140625" style="4" bestFit="1" customWidth="1"/>
    <col min="1282" max="1282" width="10.88671875" style="4" customWidth="1"/>
    <col min="1283" max="1283" width="7.44140625" style="4" customWidth="1"/>
    <col min="1284" max="1284" width="1.33203125" style="4" customWidth="1"/>
    <col min="1285" max="1285" width="1.21875" style="4" customWidth="1"/>
    <col min="1286" max="1286" width="8.33203125" style="4" customWidth="1"/>
    <col min="1287" max="1287" width="8.21875" style="4" customWidth="1"/>
    <col min="1288" max="1288" width="7.88671875" style="4" customWidth="1"/>
    <col min="1289" max="1289" width="1.77734375" style="4" customWidth="1"/>
    <col min="1290" max="1535" width="9" style="4"/>
    <col min="1536" max="1536" width="1.77734375" style="4" customWidth="1"/>
    <col min="1537" max="1537" width="26.44140625" style="4" bestFit="1" customWidth="1"/>
    <col min="1538" max="1538" width="10.88671875" style="4" customWidth="1"/>
    <col min="1539" max="1539" width="7.44140625" style="4" customWidth="1"/>
    <col min="1540" max="1540" width="1.33203125" style="4" customWidth="1"/>
    <col min="1541" max="1541" width="1.21875" style="4" customWidth="1"/>
    <col min="1542" max="1542" width="8.33203125" style="4" customWidth="1"/>
    <col min="1543" max="1543" width="8.21875" style="4" customWidth="1"/>
    <col min="1544" max="1544" width="7.88671875" style="4" customWidth="1"/>
    <col min="1545" max="1545" width="1.77734375" style="4" customWidth="1"/>
    <col min="1546" max="1791" width="9" style="4"/>
    <col min="1792" max="1792" width="1.77734375" style="4" customWidth="1"/>
    <col min="1793" max="1793" width="26.44140625" style="4" bestFit="1" customWidth="1"/>
    <col min="1794" max="1794" width="10.88671875" style="4" customWidth="1"/>
    <col min="1795" max="1795" width="7.44140625" style="4" customWidth="1"/>
    <col min="1796" max="1796" width="1.33203125" style="4" customWidth="1"/>
    <col min="1797" max="1797" width="1.21875" style="4" customWidth="1"/>
    <col min="1798" max="1798" width="8.33203125" style="4" customWidth="1"/>
    <col min="1799" max="1799" width="8.21875" style="4" customWidth="1"/>
    <col min="1800" max="1800" width="7.88671875" style="4" customWidth="1"/>
    <col min="1801" max="1801" width="1.77734375" style="4" customWidth="1"/>
    <col min="1802" max="2047" width="9" style="4"/>
    <col min="2048" max="2048" width="1.77734375" style="4" customWidth="1"/>
    <col min="2049" max="2049" width="26.44140625" style="4" bestFit="1" customWidth="1"/>
    <col min="2050" max="2050" width="10.88671875" style="4" customWidth="1"/>
    <col min="2051" max="2051" width="7.44140625" style="4" customWidth="1"/>
    <col min="2052" max="2052" width="1.33203125" style="4" customWidth="1"/>
    <col min="2053" max="2053" width="1.21875" style="4" customWidth="1"/>
    <col min="2054" max="2054" width="8.33203125" style="4" customWidth="1"/>
    <col min="2055" max="2055" width="8.21875" style="4" customWidth="1"/>
    <col min="2056" max="2056" width="7.88671875" style="4" customWidth="1"/>
    <col min="2057" max="2057" width="1.77734375" style="4" customWidth="1"/>
    <col min="2058" max="2303" width="9" style="4"/>
    <col min="2304" max="2304" width="1.77734375" style="4" customWidth="1"/>
    <col min="2305" max="2305" width="26.44140625" style="4" bestFit="1" customWidth="1"/>
    <col min="2306" max="2306" width="10.88671875" style="4" customWidth="1"/>
    <col min="2307" max="2307" width="7.44140625" style="4" customWidth="1"/>
    <col min="2308" max="2308" width="1.33203125" style="4" customWidth="1"/>
    <col min="2309" max="2309" width="1.21875" style="4" customWidth="1"/>
    <col min="2310" max="2310" width="8.33203125" style="4" customWidth="1"/>
    <col min="2311" max="2311" width="8.21875" style="4" customWidth="1"/>
    <col min="2312" max="2312" width="7.88671875" style="4" customWidth="1"/>
    <col min="2313" max="2313" width="1.77734375" style="4" customWidth="1"/>
    <col min="2314" max="2559" width="9" style="4"/>
    <col min="2560" max="2560" width="1.77734375" style="4" customWidth="1"/>
    <col min="2561" max="2561" width="26.44140625" style="4" bestFit="1" customWidth="1"/>
    <col min="2562" max="2562" width="10.88671875" style="4" customWidth="1"/>
    <col min="2563" max="2563" width="7.44140625" style="4" customWidth="1"/>
    <col min="2564" max="2564" width="1.33203125" style="4" customWidth="1"/>
    <col min="2565" max="2565" width="1.21875" style="4" customWidth="1"/>
    <col min="2566" max="2566" width="8.33203125" style="4" customWidth="1"/>
    <col min="2567" max="2567" width="8.21875" style="4" customWidth="1"/>
    <col min="2568" max="2568" width="7.88671875" style="4" customWidth="1"/>
    <col min="2569" max="2569" width="1.77734375" style="4" customWidth="1"/>
    <col min="2570" max="2815" width="9" style="4"/>
    <col min="2816" max="2816" width="1.77734375" style="4" customWidth="1"/>
    <col min="2817" max="2817" width="26.44140625" style="4" bestFit="1" customWidth="1"/>
    <col min="2818" max="2818" width="10.88671875" style="4" customWidth="1"/>
    <col min="2819" max="2819" width="7.44140625" style="4" customWidth="1"/>
    <col min="2820" max="2820" width="1.33203125" style="4" customWidth="1"/>
    <col min="2821" max="2821" width="1.21875" style="4" customWidth="1"/>
    <col min="2822" max="2822" width="8.33203125" style="4" customWidth="1"/>
    <col min="2823" max="2823" width="8.21875" style="4" customWidth="1"/>
    <col min="2824" max="2824" width="7.88671875" style="4" customWidth="1"/>
    <col min="2825" max="2825" width="1.77734375" style="4" customWidth="1"/>
    <col min="2826" max="3071" width="9" style="4"/>
    <col min="3072" max="3072" width="1.77734375" style="4" customWidth="1"/>
    <col min="3073" max="3073" width="26.44140625" style="4" bestFit="1" customWidth="1"/>
    <col min="3074" max="3074" width="10.88671875" style="4" customWidth="1"/>
    <col min="3075" max="3075" width="7.44140625" style="4" customWidth="1"/>
    <col min="3076" max="3076" width="1.33203125" style="4" customWidth="1"/>
    <col min="3077" max="3077" width="1.21875" style="4" customWidth="1"/>
    <col min="3078" max="3078" width="8.33203125" style="4" customWidth="1"/>
    <col min="3079" max="3079" width="8.21875" style="4" customWidth="1"/>
    <col min="3080" max="3080" width="7.88671875" style="4" customWidth="1"/>
    <col min="3081" max="3081" width="1.77734375" style="4" customWidth="1"/>
    <col min="3082" max="3327" width="9" style="4"/>
    <col min="3328" max="3328" width="1.77734375" style="4" customWidth="1"/>
    <col min="3329" max="3329" width="26.44140625" style="4" bestFit="1" customWidth="1"/>
    <col min="3330" max="3330" width="10.88671875" style="4" customWidth="1"/>
    <col min="3331" max="3331" width="7.44140625" style="4" customWidth="1"/>
    <col min="3332" max="3332" width="1.33203125" style="4" customWidth="1"/>
    <col min="3333" max="3333" width="1.21875" style="4" customWidth="1"/>
    <col min="3334" max="3334" width="8.33203125" style="4" customWidth="1"/>
    <col min="3335" max="3335" width="8.21875" style="4" customWidth="1"/>
    <col min="3336" max="3336" width="7.88671875" style="4" customWidth="1"/>
    <col min="3337" max="3337" width="1.77734375" style="4" customWidth="1"/>
    <col min="3338" max="3583" width="9" style="4"/>
    <col min="3584" max="3584" width="1.77734375" style="4" customWidth="1"/>
    <col min="3585" max="3585" width="26.44140625" style="4" bestFit="1" customWidth="1"/>
    <col min="3586" max="3586" width="10.88671875" style="4" customWidth="1"/>
    <col min="3587" max="3587" width="7.44140625" style="4" customWidth="1"/>
    <col min="3588" max="3588" width="1.33203125" style="4" customWidth="1"/>
    <col min="3589" max="3589" width="1.21875" style="4" customWidth="1"/>
    <col min="3590" max="3590" width="8.33203125" style="4" customWidth="1"/>
    <col min="3591" max="3591" width="8.21875" style="4" customWidth="1"/>
    <col min="3592" max="3592" width="7.88671875" style="4" customWidth="1"/>
    <col min="3593" max="3593" width="1.77734375" style="4" customWidth="1"/>
    <col min="3594" max="3839" width="9" style="4"/>
    <col min="3840" max="3840" width="1.77734375" style="4" customWidth="1"/>
    <col min="3841" max="3841" width="26.44140625" style="4" bestFit="1" customWidth="1"/>
    <col min="3842" max="3842" width="10.88671875" style="4" customWidth="1"/>
    <col min="3843" max="3843" width="7.44140625" style="4" customWidth="1"/>
    <col min="3844" max="3844" width="1.33203125" style="4" customWidth="1"/>
    <col min="3845" max="3845" width="1.21875" style="4" customWidth="1"/>
    <col min="3846" max="3846" width="8.33203125" style="4" customWidth="1"/>
    <col min="3847" max="3847" width="8.21875" style="4" customWidth="1"/>
    <col min="3848" max="3848" width="7.88671875" style="4" customWidth="1"/>
    <col min="3849" max="3849" width="1.77734375" style="4" customWidth="1"/>
    <col min="3850" max="4095" width="9" style="4"/>
    <col min="4096" max="4096" width="1.77734375" style="4" customWidth="1"/>
    <col min="4097" max="4097" width="26.44140625" style="4" bestFit="1" customWidth="1"/>
    <col min="4098" max="4098" width="10.88671875" style="4" customWidth="1"/>
    <col min="4099" max="4099" width="7.44140625" style="4" customWidth="1"/>
    <col min="4100" max="4100" width="1.33203125" style="4" customWidth="1"/>
    <col min="4101" max="4101" width="1.21875" style="4" customWidth="1"/>
    <col min="4102" max="4102" width="8.33203125" style="4" customWidth="1"/>
    <col min="4103" max="4103" width="8.21875" style="4" customWidth="1"/>
    <col min="4104" max="4104" width="7.88671875" style="4" customWidth="1"/>
    <col min="4105" max="4105" width="1.77734375" style="4" customWidth="1"/>
    <col min="4106" max="4351" width="9" style="4"/>
    <col min="4352" max="4352" width="1.77734375" style="4" customWidth="1"/>
    <col min="4353" max="4353" width="26.44140625" style="4" bestFit="1" customWidth="1"/>
    <col min="4354" max="4354" width="10.88671875" style="4" customWidth="1"/>
    <col min="4355" max="4355" width="7.44140625" style="4" customWidth="1"/>
    <col min="4356" max="4356" width="1.33203125" style="4" customWidth="1"/>
    <col min="4357" max="4357" width="1.21875" style="4" customWidth="1"/>
    <col min="4358" max="4358" width="8.33203125" style="4" customWidth="1"/>
    <col min="4359" max="4359" width="8.21875" style="4" customWidth="1"/>
    <col min="4360" max="4360" width="7.88671875" style="4" customWidth="1"/>
    <col min="4361" max="4361" width="1.77734375" style="4" customWidth="1"/>
    <col min="4362" max="4607" width="9" style="4"/>
    <col min="4608" max="4608" width="1.77734375" style="4" customWidth="1"/>
    <col min="4609" max="4609" width="26.44140625" style="4" bestFit="1" customWidth="1"/>
    <col min="4610" max="4610" width="10.88671875" style="4" customWidth="1"/>
    <col min="4611" max="4611" width="7.44140625" style="4" customWidth="1"/>
    <col min="4612" max="4612" width="1.33203125" style="4" customWidth="1"/>
    <col min="4613" max="4613" width="1.21875" style="4" customWidth="1"/>
    <col min="4614" max="4614" width="8.33203125" style="4" customWidth="1"/>
    <col min="4615" max="4615" width="8.21875" style="4" customWidth="1"/>
    <col min="4616" max="4616" width="7.88671875" style="4" customWidth="1"/>
    <col min="4617" max="4617" width="1.77734375" style="4" customWidth="1"/>
    <col min="4618" max="4863" width="9" style="4"/>
    <col min="4864" max="4864" width="1.77734375" style="4" customWidth="1"/>
    <col min="4865" max="4865" width="26.44140625" style="4" bestFit="1" customWidth="1"/>
    <col min="4866" max="4866" width="10.88671875" style="4" customWidth="1"/>
    <col min="4867" max="4867" width="7.44140625" style="4" customWidth="1"/>
    <col min="4868" max="4868" width="1.33203125" style="4" customWidth="1"/>
    <col min="4869" max="4869" width="1.21875" style="4" customWidth="1"/>
    <col min="4870" max="4870" width="8.33203125" style="4" customWidth="1"/>
    <col min="4871" max="4871" width="8.21875" style="4" customWidth="1"/>
    <col min="4872" max="4872" width="7.88671875" style="4" customWidth="1"/>
    <col min="4873" max="4873" width="1.77734375" style="4" customWidth="1"/>
    <col min="4874" max="5119" width="9" style="4"/>
    <col min="5120" max="5120" width="1.77734375" style="4" customWidth="1"/>
    <col min="5121" max="5121" width="26.44140625" style="4" bestFit="1" customWidth="1"/>
    <col min="5122" max="5122" width="10.88671875" style="4" customWidth="1"/>
    <col min="5123" max="5123" width="7.44140625" style="4" customWidth="1"/>
    <col min="5124" max="5124" width="1.33203125" style="4" customWidth="1"/>
    <col min="5125" max="5125" width="1.21875" style="4" customWidth="1"/>
    <col min="5126" max="5126" width="8.33203125" style="4" customWidth="1"/>
    <col min="5127" max="5127" width="8.21875" style="4" customWidth="1"/>
    <col min="5128" max="5128" width="7.88671875" style="4" customWidth="1"/>
    <col min="5129" max="5129" width="1.77734375" style="4" customWidth="1"/>
    <col min="5130" max="5375" width="9" style="4"/>
    <col min="5376" max="5376" width="1.77734375" style="4" customWidth="1"/>
    <col min="5377" max="5377" width="26.44140625" style="4" bestFit="1" customWidth="1"/>
    <col min="5378" max="5378" width="10.88671875" style="4" customWidth="1"/>
    <col min="5379" max="5379" width="7.44140625" style="4" customWidth="1"/>
    <col min="5380" max="5380" width="1.33203125" style="4" customWidth="1"/>
    <col min="5381" max="5381" width="1.21875" style="4" customWidth="1"/>
    <col min="5382" max="5382" width="8.33203125" style="4" customWidth="1"/>
    <col min="5383" max="5383" width="8.21875" style="4" customWidth="1"/>
    <col min="5384" max="5384" width="7.88671875" style="4" customWidth="1"/>
    <col min="5385" max="5385" width="1.77734375" style="4" customWidth="1"/>
    <col min="5386" max="5631" width="9" style="4"/>
    <col min="5632" max="5632" width="1.77734375" style="4" customWidth="1"/>
    <col min="5633" max="5633" width="26.44140625" style="4" bestFit="1" customWidth="1"/>
    <col min="5634" max="5634" width="10.88671875" style="4" customWidth="1"/>
    <col min="5635" max="5635" width="7.44140625" style="4" customWidth="1"/>
    <col min="5636" max="5636" width="1.33203125" style="4" customWidth="1"/>
    <col min="5637" max="5637" width="1.21875" style="4" customWidth="1"/>
    <col min="5638" max="5638" width="8.33203125" style="4" customWidth="1"/>
    <col min="5639" max="5639" width="8.21875" style="4" customWidth="1"/>
    <col min="5640" max="5640" width="7.88671875" style="4" customWidth="1"/>
    <col min="5641" max="5641" width="1.77734375" style="4" customWidth="1"/>
    <col min="5642" max="5887" width="9" style="4"/>
    <col min="5888" max="5888" width="1.77734375" style="4" customWidth="1"/>
    <col min="5889" max="5889" width="26.44140625" style="4" bestFit="1" customWidth="1"/>
    <col min="5890" max="5890" width="10.88671875" style="4" customWidth="1"/>
    <col min="5891" max="5891" width="7.44140625" style="4" customWidth="1"/>
    <col min="5892" max="5892" width="1.33203125" style="4" customWidth="1"/>
    <col min="5893" max="5893" width="1.21875" style="4" customWidth="1"/>
    <col min="5894" max="5894" width="8.33203125" style="4" customWidth="1"/>
    <col min="5895" max="5895" width="8.21875" style="4" customWidth="1"/>
    <col min="5896" max="5896" width="7.88671875" style="4" customWidth="1"/>
    <col min="5897" max="5897" width="1.77734375" style="4" customWidth="1"/>
    <col min="5898" max="6143" width="9" style="4"/>
    <col min="6144" max="6144" width="1.77734375" style="4" customWidth="1"/>
    <col min="6145" max="6145" width="26.44140625" style="4" bestFit="1" customWidth="1"/>
    <col min="6146" max="6146" width="10.88671875" style="4" customWidth="1"/>
    <col min="6147" max="6147" width="7.44140625" style="4" customWidth="1"/>
    <col min="6148" max="6148" width="1.33203125" style="4" customWidth="1"/>
    <col min="6149" max="6149" width="1.21875" style="4" customWidth="1"/>
    <col min="6150" max="6150" width="8.33203125" style="4" customWidth="1"/>
    <col min="6151" max="6151" width="8.21875" style="4" customWidth="1"/>
    <col min="6152" max="6152" width="7.88671875" style="4" customWidth="1"/>
    <col min="6153" max="6153" width="1.77734375" style="4" customWidth="1"/>
    <col min="6154" max="6399" width="9" style="4"/>
    <col min="6400" max="6400" width="1.77734375" style="4" customWidth="1"/>
    <col min="6401" max="6401" width="26.44140625" style="4" bestFit="1" customWidth="1"/>
    <col min="6402" max="6402" width="10.88671875" style="4" customWidth="1"/>
    <col min="6403" max="6403" width="7.44140625" style="4" customWidth="1"/>
    <col min="6404" max="6404" width="1.33203125" style="4" customWidth="1"/>
    <col min="6405" max="6405" width="1.21875" style="4" customWidth="1"/>
    <col min="6406" max="6406" width="8.33203125" style="4" customWidth="1"/>
    <col min="6407" max="6407" width="8.21875" style="4" customWidth="1"/>
    <col min="6408" max="6408" width="7.88671875" style="4" customWidth="1"/>
    <col min="6409" max="6409" width="1.77734375" style="4" customWidth="1"/>
    <col min="6410" max="6655" width="9" style="4"/>
    <col min="6656" max="6656" width="1.77734375" style="4" customWidth="1"/>
    <col min="6657" max="6657" width="26.44140625" style="4" bestFit="1" customWidth="1"/>
    <col min="6658" max="6658" width="10.88671875" style="4" customWidth="1"/>
    <col min="6659" max="6659" width="7.44140625" style="4" customWidth="1"/>
    <col min="6660" max="6660" width="1.33203125" style="4" customWidth="1"/>
    <col min="6661" max="6661" width="1.21875" style="4" customWidth="1"/>
    <col min="6662" max="6662" width="8.33203125" style="4" customWidth="1"/>
    <col min="6663" max="6663" width="8.21875" style="4" customWidth="1"/>
    <col min="6664" max="6664" width="7.88671875" style="4" customWidth="1"/>
    <col min="6665" max="6665" width="1.77734375" style="4" customWidth="1"/>
    <col min="6666" max="6911" width="9" style="4"/>
    <col min="6912" max="6912" width="1.77734375" style="4" customWidth="1"/>
    <col min="6913" max="6913" width="26.44140625" style="4" bestFit="1" customWidth="1"/>
    <col min="6914" max="6914" width="10.88671875" style="4" customWidth="1"/>
    <col min="6915" max="6915" width="7.44140625" style="4" customWidth="1"/>
    <col min="6916" max="6916" width="1.33203125" style="4" customWidth="1"/>
    <col min="6917" max="6917" width="1.21875" style="4" customWidth="1"/>
    <col min="6918" max="6918" width="8.33203125" style="4" customWidth="1"/>
    <col min="6919" max="6919" width="8.21875" style="4" customWidth="1"/>
    <col min="6920" max="6920" width="7.88671875" style="4" customWidth="1"/>
    <col min="6921" max="6921" width="1.77734375" style="4" customWidth="1"/>
    <col min="6922" max="7167" width="9" style="4"/>
    <col min="7168" max="7168" width="1.77734375" style="4" customWidth="1"/>
    <col min="7169" max="7169" width="26.44140625" style="4" bestFit="1" customWidth="1"/>
    <col min="7170" max="7170" width="10.88671875" style="4" customWidth="1"/>
    <col min="7171" max="7171" width="7.44140625" style="4" customWidth="1"/>
    <col min="7172" max="7172" width="1.33203125" style="4" customWidth="1"/>
    <col min="7173" max="7173" width="1.21875" style="4" customWidth="1"/>
    <col min="7174" max="7174" width="8.33203125" style="4" customWidth="1"/>
    <col min="7175" max="7175" width="8.21875" style="4" customWidth="1"/>
    <col min="7176" max="7176" width="7.88671875" style="4" customWidth="1"/>
    <col min="7177" max="7177" width="1.77734375" style="4" customWidth="1"/>
    <col min="7178" max="7423" width="9" style="4"/>
    <col min="7424" max="7424" width="1.77734375" style="4" customWidth="1"/>
    <col min="7425" max="7425" width="26.44140625" style="4" bestFit="1" customWidth="1"/>
    <col min="7426" max="7426" width="10.88671875" style="4" customWidth="1"/>
    <col min="7427" max="7427" width="7.44140625" style="4" customWidth="1"/>
    <col min="7428" max="7428" width="1.33203125" style="4" customWidth="1"/>
    <col min="7429" max="7429" width="1.21875" style="4" customWidth="1"/>
    <col min="7430" max="7430" width="8.33203125" style="4" customWidth="1"/>
    <col min="7431" max="7431" width="8.21875" style="4" customWidth="1"/>
    <col min="7432" max="7432" width="7.88671875" style="4" customWidth="1"/>
    <col min="7433" max="7433" width="1.77734375" style="4" customWidth="1"/>
    <col min="7434" max="7679" width="9" style="4"/>
    <col min="7680" max="7680" width="1.77734375" style="4" customWidth="1"/>
    <col min="7681" max="7681" width="26.44140625" style="4" bestFit="1" customWidth="1"/>
    <col min="7682" max="7682" width="10.88671875" style="4" customWidth="1"/>
    <col min="7683" max="7683" width="7.44140625" style="4" customWidth="1"/>
    <col min="7684" max="7684" width="1.33203125" style="4" customWidth="1"/>
    <col min="7685" max="7685" width="1.21875" style="4" customWidth="1"/>
    <col min="7686" max="7686" width="8.33203125" style="4" customWidth="1"/>
    <col min="7687" max="7687" width="8.21875" style="4" customWidth="1"/>
    <col min="7688" max="7688" width="7.88671875" style="4" customWidth="1"/>
    <col min="7689" max="7689" width="1.77734375" style="4" customWidth="1"/>
    <col min="7690" max="7935" width="9" style="4"/>
    <col min="7936" max="7936" width="1.77734375" style="4" customWidth="1"/>
    <col min="7937" max="7937" width="26.44140625" style="4" bestFit="1" customWidth="1"/>
    <col min="7938" max="7938" width="10.88671875" style="4" customWidth="1"/>
    <col min="7939" max="7939" width="7.44140625" style="4" customWidth="1"/>
    <col min="7940" max="7940" width="1.33203125" style="4" customWidth="1"/>
    <col min="7941" max="7941" width="1.21875" style="4" customWidth="1"/>
    <col min="7942" max="7942" width="8.33203125" style="4" customWidth="1"/>
    <col min="7943" max="7943" width="8.21875" style="4" customWidth="1"/>
    <col min="7944" max="7944" width="7.88671875" style="4" customWidth="1"/>
    <col min="7945" max="7945" width="1.77734375" style="4" customWidth="1"/>
    <col min="7946" max="8191" width="9" style="4"/>
    <col min="8192" max="8192" width="1.77734375" style="4" customWidth="1"/>
    <col min="8193" max="8193" width="26.44140625" style="4" bestFit="1" customWidth="1"/>
    <col min="8194" max="8194" width="10.88671875" style="4" customWidth="1"/>
    <col min="8195" max="8195" width="7.44140625" style="4" customWidth="1"/>
    <col min="8196" max="8196" width="1.33203125" style="4" customWidth="1"/>
    <col min="8197" max="8197" width="1.21875" style="4" customWidth="1"/>
    <col min="8198" max="8198" width="8.33203125" style="4" customWidth="1"/>
    <col min="8199" max="8199" width="8.21875" style="4" customWidth="1"/>
    <col min="8200" max="8200" width="7.88671875" style="4" customWidth="1"/>
    <col min="8201" max="8201" width="1.77734375" style="4" customWidth="1"/>
    <col min="8202" max="8447" width="9" style="4"/>
    <col min="8448" max="8448" width="1.77734375" style="4" customWidth="1"/>
    <col min="8449" max="8449" width="26.44140625" style="4" bestFit="1" customWidth="1"/>
    <col min="8450" max="8450" width="10.88671875" style="4" customWidth="1"/>
    <col min="8451" max="8451" width="7.44140625" style="4" customWidth="1"/>
    <col min="8452" max="8452" width="1.33203125" style="4" customWidth="1"/>
    <col min="8453" max="8453" width="1.21875" style="4" customWidth="1"/>
    <col min="8454" max="8454" width="8.33203125" style="4" customWidth="1"/>
    <col min="8455" max="8455" width="8.21875" style="4" customWidth="1"/>
    <col min="8456" max="8456" width="7.88671875" style="4" customWidth="1"/>
    <col min="8457" max="8457" width="1.77734375" style="4" customWidth="1"/>
    <col min="8458" max="8703" width="9" style="4"/>
    <col min="8704" max="8704" width="1.77734375" style="4" customWidth="1"/>
    <col min="8705" max="8705" width="26.44140625" style="4" bestFit="1" customWidth="1"/>
    <col min="8706" max="8706" width="10.88671875" style="4" customWidth="1"/>
    <col min="8707" max="8707" width="7.44140625" style="4" customWidth="1"/>
    <col min="8708" max="8708" width="1.33203125" style="4" customWidth="1"/>
    <col min="8709" max="8709" width="1.21875" style="4" customWidth="1"/>
    <col min="8710" max="8710" width="8.33203125" style="4" customWidth="1"/>
    <col min="8711" max="8711" width="8.21875" style="4" customWidth="1"/>
    <col min="8712" max="8712" width="7.88671875" style="4" customWidth="1"/>
    <col min="8713" max="8713" width="1.77734375" style="4" customWidth="1"/>
    <col min="8714" max="8959" width="9" style="4"/>
    <col min="8960" max="8960" width="1.77734375" style="4" customWidth="1"/>
    <col min="8961" max="8961" width="26.44140625" style="4" bestFit="1" customWidth="1"/>
    <col min="8962" max="8962" width="10.88671875" style="4" customWidth="1"/>
    <col min="8963" max="8963" width="7.44140625" style="4" customWidth="1"/>
    <col min="8964" max="8964" width="1.33203125" style="4" customWidth="1"/>
    <col min="8965" max="8965" width="1.21875" style="4" customWidth="1"/>
    <col min="8966" max="8966" width="8.33203125" style="4" customWidth="1"/>
    <col min="8967" max="8967" width="8.21875" style="4" customWidth="1"/>
    <col min="8968" max="8968" width="7.88671875" style="4" customWidth="1"/>
    <col min="8969" max="8969" width="1.77734375" style="4" customWidth="1"/>
    <col min="8970" max="9215" width="9" style="4"/>
    <col min="9216" max="9216" width="1.77734375" style="4" customWidth="1"/>
    <col min="9217" max="9217" width="26.44140625" style="4" bestFit="1" customWidth="1"/>
    <col min="9218" max="9218" width="10.88671875" style="4" customWidth="1"/>
    <col min="9219" max="9219" width="7.44140625" style="4" customWidth="1"/>
    <col min="9220" max="9220" width="1.33203125" style="4" customWidth="1"/>
    <col min="9221" max="9221" width="1.21875" style="4" customWidth="1"/>
    <col min="9222" max="9222" width="8.33203125" style="4" customWidth="1"/>
    <col min="9223" max="9223" width="8.21875" style="4" customWidth="1"/>
    <col min="9224" max="9224" width="7.88671875" style="4" customWidth="1"/>
    <col min="9225" max="9225" width="1.77734375" style="4" customWidth="1"/>
    <col min="9226" max="9471" width="9" style="4"/>
    <col min="9472" max="9472" width="1.77734375" style="4" customWidth="1"/>
    <col min="9473" max="9473" width="26.44140625" style="4" bestFit="1" customWidth="1"/>
    <col min="9474" max="9474" width="10.88671875" style="4" customWidth="1"/>
    <col min="9475" max="9475" width="7.44140625" style="4" customWidth="1"/>
    <col min="9476" max="9476" width="1.33203125" style="4" customWidth="1"/>
    <col min="9477" max="9477" width="1.21875" style="4" customWidth="1"/>
    <col min="9478" max="9478" width="8.33203125" style="4" customWidth="1"/>
    <col min="9479" max="9479" width="8.21875" style="4" customWidth="1"/>
    <col min="9480" max="9480" width="7.88671875" style="4" customWidth="1"/>
    <col min="9481" max="9481" width="1.77734375" style="4" customWidth="1"/>
    <col min="9482" max="9727" width="9" style="4"/>
    <col min="9728" max="9728" width="1.77734375" style="4" customWidth="1"/>
    <col min="9729" max="9729" width="26.44140625" style="4" bestFit="1" customWidth="1"/>
    <col min="9730" max="9730" width="10.88671875" style="4" customWidth="1"/>
    <col min="9731" max="9731" width="7.44140625" style="4" customWidth="1"/>
    <col min="9732" max="9732" width="1.33203125" style="4" customWidth="1"/>
    <col min="9733" max="9733" width="1.21875" style="4" customWidth="1"/>
    <col min="9734" max="9734" width="8.33203125" style="4" customWidth="1"/>
    <col min="9735" max="9735" width="8.21875" style="4" customWidth="1"/>
    <col min="9736" max="9736" width="7.88671875" style="4" customWidth="1"/>
    <col min="9737" max="9737" width="1.77734375" style="4" customWidth="1"/>
    <col min="9738" max="9983" width="9" style="4"/>
    <col min="9984" max="9984" width="1.77734375" style="4" customWidth="1"/>
    <col min="9985" max="9985" width="26.44140625" style="4" bestFit="1" customWidth="1"/>
    <col min="9986" max="9986" width="10.88671875" style="4" customWidth="1"/>
    <col min="9987" max="9987" width="7.44140625" style="4" customWidth="1"/>
    <col min="9988" max="9988" width="1.33203125" style="4" customWidth="1"/>
    <col min="9989" max="9989" width="1.21875" style="4" customWidth="1"/>
    <col min="9990" max="9990" width="8.33203125" style="4" customWidth="1"/>
    <col min="9991" max="9991" width="8.21875" style="4" customWidth="1"/>
    <col min="9992" max="9992" width="7.88671875" style="4" customWidth="1"/>
    <col min="9993" max="9993" width="1.77734375" style="4" customWidth="1"/>
    <col min="9994" max="10239" width="9" style="4"/>
    <col min="10240" max="10240" width="1.77734375" style="4" customWidth="1"/>
    <col min="10241" max="10241" width="26.44140625" style="4" bestFit="1" customWidth="1"/>
    <col min="10242" max="10242" width="10.88671875" style="4" customWidth="1"/>
    <col min="10243" max="10243" width="7.44140625" style="4" customWidth="1"/>
    <col min="10244" max="10244" width="1.33203125" style="4" customWidth="1"/>
    <col min="10245" max="10245" width="1.21875" style="4" customWidth="1"/>
    <col min="10246" max="10246" width="8.33203125" style="4" customWidth="1"/>
    <col min="10247" max="10247" width="8.21875" style="4" customWidth="1"/>
    <col min="10248" max="10248" width="7.88671875" style="4" customWidth="1"/>
    <col min="10249" max="10249" width="1.77734375" style="4" customWidth="1"/>
    <col min="10250" max="10495" width="9" style="4"/>
    <col min="10496" max="10496" width="1.77734375" style="4" customWidth="1"/>
    <col min="10497" max="10497" width="26.44140625" style="4" bestFit="1" customWidth="1"/>
    <col min="10498" max="10498" width="10.88671875" style="4" customWidth="1"/>
    <col min="10499" max="10499" width="7.44140625" style="4" customWidth="1"/>
    <col min="10500" max="10500" width="1.33203125" style="4" customWidth="1"/>
    <col min="10501" max="10501" width="1.21875" style="4" customWidth="1"/>
    <col min="10502" max="10502" width="8.33203125" style="4" customWidth="1"/>
    <col min="10503" max="10503" width="8.21875" style="4" customWidth="1"/>
    <col min="10504" max="10504" width="7.88671875" style="4" customWidth="1"/>
    <col min="10505" max="10505" width="1.77734375" style="4" customWidth="1"/>
    <col min="10506" max="10751" width="9" style="4"/>
    <col min="10752" max="10752" width="1.77734375" style="4" customWidth="1"/>
    <col min="10753" max="10753" width="26.44140625" style="4" bestFit="1" customWidth="1"/>
    <col min="10754" max="10754" width="10.88671875" style="4" customWidth="1"/>
    <col min="10755" max="10755" width="7.44140625" style="4" customWidth="1"/>
    <col min="10756" max="10756" width="1.33203125" style="4" customWidth="1"/>
    <col min="10757" max="10757" width="1.21875" style="4" customWidth="1"/>
    <col min="10758" max="10758" width="8.33203125" style="4" customWidth="1"/>
    <col min="10759" max="10759" width="8.21875" style="4" customWidth="1"/>
    <col min="10760" max="10760" width="7.88671875" style="4" customWidth="1"/>
    <col min="10761" max="10761" width="1.77734375" style="4" customWidth="1"/>
    <col min="10762" max="11007" width="9" style="4"/>
    <col min="11008" max="11008" width="1.77734375" style="4" customWidth="1"/>
    <col min="11009" max="11009" width="26.44140625" style="4" bestFit="1" customWidth="1"/>
    <col min="11010" max="11010" width="10.88671875" style="4" customWidth="1"/>
    <col min="11011" max="11011" width="7.44140625" style="4" customWidth="1"/>
    <col min="11012" max="11012" width="1.33203125" style="4" customWidth="1"/>
    <col min="11013" max="11013" width="1.21875" style="4" customWidth="1"/>
    <col min="11014" max="11014" width="8.33203125" style="4" customWidth="1"/>
    <col min="11015" max="11015" width="8.21875" style="4" customWidth="1"/>
    <col min="11016" max="11016" width="7.88671875" style="4" customWidth="1"/>
    <col min="11017" max="11017" width="1.77734375" style="4" customWidth="1"/>
    <col min="11018" max="11263" width="9" style="4"/>
    <col min="11264" max="11264" width="1.77734375" style="4" customWidth="1"/>
    <col min="11265" max="11265" width="26.44140625" style="4" bestFit="1" customWidth="1"/>
    <col min="11266" max="11266" width="10.88671875" style="4" customWidth="1"/>
    <col min="11267" max="11267" width="7.44140625" style="4" customWidth="1"/>
    <col min="11268" max="11268" width="1.33203125" style="4" customWidth="1"/>
    <col min="11269" max="11269" width="1.21875" style="4" customWidth="1"/>
    <col min="11270" max="11270" width="8.33203125" style="4" customWidth="1"/>
    <col min="11271" max="11271" width="8.21875" style="4" customWidth="1"/>
    <col min="11272" max="11272" width="7.88671875" style="4" customWidth="1"/>
    <col min="11273" max="11273" width="1.77734375" style="4" customWidth="1"/>
    <col min="11274" max="11519" width="9" style="4"/>
    <col min="11520" max="11520" width="1.77734375" style="4" customWidth="1"/>
    <col min="11521" max="11521" width="26.44140625" style="4" bestFit="1" customWidth="1"/>
    <col min="11522" max="11522" width="10.88671875" style="4" customWidth="1"/>
    <col min="11523" max="11523" width="7.44140625" style="4" customWidth="1"/>
    <col min="11524" max="11524" width="1.33203125" style="4" customWidth="1"/>
    <col min="11525" max="11525" width="1.21875" style="4" customWidth="1"/>
    <col min="11526" max="11526" width="8.33203125" style="4" customWidth="1"/>
    <col min="11527" max="11527" width="8.21875" style="4" customWidth="1"/>
    <col min="11528" max="11528" width="7.88671875" style="4" customWidth="1"/>
    <col min="11529" max="11529" width="1.77734375" style="4" customWidth="1"/>
    <col min="11530" max="11775" width="9" style="4"/>
    <col min="11776" max="11776" width="1.77734375" style="4" customWidth="1"/>
    <col min="11777" max="11777" width="26.44140625" style="4" bestFit="1" customWidth="1"/>
    <col min="11778" max="11778" width="10.88671875" style="4" customWidth="1"/>
    <col min="11779" max="11779" width="7.44140625" style="4" customWidth="1"/>
    <col min="11780" max="11780" width="1.33203125" style="4" customWidth="1"/>
    <col min="11781" max="11781" width="1.21875" style="4" customWidth="1"/>
    <col min="11782" max="11782" width="8.33203125" style="4" customWidth="1"/>
    <col min="11783" max="11783" width="8.21875" style="4" customWidth="1"/>
    <col min="11784" max="11784" width="7.88671875" style="4" customWidth="1"/>
    <col min="11785" max="11785" width="1.77734375" style="4" customWidth="1"/>
    <col min="11786" max="12031" width="9" style="4"/>
    <col min="12032" max="12032" width="1.77734375" style="4" customWidth="1"/>
    <col min="12033" max="12033" width="26.44140625" style="4" bestFit="1" customWidth="1"/>
    <col min="12034" max="12034" width="10.88671875" style="4" customWidth="1"/>
    <col min="12035" max="12035" width="7.44140625" style="4" customWidth="1"/>
    <col min="12036" max="12036" width="1.33203125" style="4" customWidth="1"/>
    <col min="12037" max="12037" width="1.21875" style="4" customWidth="1"/>
    <col min="12038" max="12038" width="8.33203125" style="4" customWidth="1"/>
    <col min="12039" max="12039" width="8.21875" style="4" customWidth="1"/>
    <col min="12040" max="12040" width="7.88671875" style="4" customWidth="1"/>
    <col min="12041" max="12041" width="1.77734375" style="4" customWidth="1"/>
    <col min="12042" max="12287" width="9" style="4"/>
    <col min="12288" max="12288" width="1.77734375" style="4" customWidth="1"/>
    <col min="12289" max="12289" width="26.44140625" style="4" bestFit="1" customWidth="1"/>
    <col min="12290" max="12290" width="10.88671875" style="4" customWidth="1"/>
    <col min="12291" max="12291" width="7.44140625" style="4" customWidth="1"/>
    <col min="12292" max="12292" width="1.33203125" style="4" customWidth="1"/>
    <col min="12293" max="12293" width="1.21875" style="4" customWidth="1"/>
    <col min="12294" max="12294" width="8.33203125" style="4" customWidth="1"/>
    <col min="12295" max="12295" width="8.21875" style="4" customWidth="1"/>
    <col min="12296" max="12296" width="7.88671875" style="4" customWidth="1"/>
    <col min="12297" max="12297" width="1.77734375" style="4" customWidth="1"/>
    <col min="12298" max="12543" width="9" style="4"/>
    <col min="12544" max="12544" width="1.77734375" style="4" customWidth="1"/>
    <col min="12545" max="12545" width="26.44140625" style="4" bestFit="1" customWidth="1"/>
    <col min="12546" max="12546" width="10.88671875" style="4" customWidth="1"/>
    <col min="12547" max="12547" width="7.44140625" style="4" customWidth="1"/>
    <col min="12548" max="12548" width="1.33203125" style="4" customWidth="1"/>
    <col min="12549" max="12549" width="1.21875" style="4" customWidth="1"/>
    <col min="12550" max="12550" width="8.33203125" style="4" customWidth="1"/>
    <col min="12551" max="12551" width="8.21875" style="4" customWidth="1"/>
    <col min="12552" max="12552" width="7.88671875" style="4" customWidth="1"/>
    <col min="12553" max="12553" width="1.77734375" style="4" customWidth="1"/>
    <col min="12554" max="12799" width="9" style="4"/>
    <col min="12800" max="12800" width="1.77734375" style="4" customWidth="1"/>
    <col min="12801" max="12801" width="26.44140625" style="4" bestFit="1" customWidth="1"/>
    <col min="12802" max="12802" width="10.88671875" style="4" customWidth="1"/>
    <col min="12803" max="12803" width="7.44140625" style="4" customWidth="1"/>
    <col min="12804" max="12804" width="1.33203125" style="4" customWidth="1"/>
    <col min="12805" max="12805" width="1.21875" style="4" customWidth="1"/>
    <col min="12806" max="12806" width="8.33203125" style="4" customWidth="1"/>
    <col min="12807" max="12807" width="8.21875" style="4" customWidth="1"/>
    <col min="12808" max="12808" width="7.88671875" style="4" customWidth="1"/>
    <col min="12809" max="12809" width="1.77734375" style="4" customWidth="1"/>
    <col min="12810" max="13055" width="9" style="4"/>
    <col min="13056" max="13056" width="1.77734375" style="4" customWidth="1"/>
    <col min="13057" max="13057" width="26.44140625" style="4" bestFit="1" customWidth="1"/>
    <col min="13058" max="13058" width="10.88671875" style="4" customWidth="1"/>
    <col min="13059" max="13059" width="7.44140625" style="4" customWidth="1"/>
    <col min="13060" max="13060" width="1.33203125" style="4" customWidth="1"/>
    <col min="13061" max="13061" width="1.21875" style="4" customWidth="1"/>
    <col min="13062" max="13062" width="8.33203125" style="4" customWidth="1"/>
    <col min="13063" max="13063" width="8.21875" style="4" customWidth="1"/>
    <col min="13064" max="13064" width="7.88671875" style="4" customWidth="1"/>
    <col min="13065" max="13065" width="1.77734375" style="4" customWidth="1"/>
    <col min="13066" max="13311" width="9" style="4"/>
    <col min="13312" max="13312" width="1.77734375" style="4" customWidth="1"/>
    <col min="13313" max="13313" width="26.44140625" style="4" bestFit="1" customWidth="1"/>
    <col min="13314" max="13314" width="10.88671875" style="4" customWidth="1"/>
    <col min="13315" max="13315" width="7.44140625" style="4" customWidth="1"/>
    <col min="13316" max="13316" width="1.33203125" style="4" customWidth="1"/>
    <col min="13317" max="13317" width="1.21875" style="4" customWidth="1"/>
    <col min="13318" max="13318" width="8.33203125" style="4" customWidth="1"/>
    <col min="13319" max="13319" width="8.21875" style="4" customWidth="1"/>
    <col min="13320" max="13320" width="7.88671875" style="4" customWidth="1"/>
    <col min="13321" max="13321" width="1.77734375" style="4" customWidth="1"/>
    <col min="13322" max="13567" width="9" style="4"/>
    <col min="13568" max="13568" width="1.77734375" style="4" customWidth="1"/>
    <col min="13569" max="13569" width="26.44140625" style="4" bestFit="1" customWidth="1"/>
    <col min="13570" max="13570" width="10.88671875" style="4" customWidth="1"/>
    <col min="13571" max="13571" width="7.44140625" style="4" customWidth="1"/>
    <col min="13572" max="13572" width="1.33203125" style="4" customWidth="1"/>
    <col min="13573" max="13573" width="1.21875" style="4" customWidth="1"/>
    <col min="13574" max="13574" width="8.33203125" style="4" customWidth="1"/>
    <col min="13575" max="13575" width="8.21875" style="4" customWidth="1"/>
    <col min="13576" max="13576" width="7.88671875" style="4" customWidth="1"/>
    <col min="13577" max="13577" width="1.77734375" style="4" customWidth="1"/>
    <col min="13578" max="13823" width="9" style="4"/>
    <col min="13824" max="13824" width="1.77734375" style="4" customWidth="1"/>
    <col min="13825" max="13825" width="26.44140625" style="4" bestFit="1" customWidth="1"/>
    <col min="13826" max="13826" width="10.88671875" style="4" customWidth="1"/>
    <col min="13827" max="13827" width="7.44140625" style="4" customWidth="1"/>
    <col min="13828" max="13828" width="1.33203125" style="4" customWidth="1"/>
    <col min="13829" max="13829" width="1.21875" style="4" customWidth="1"/>
    <col min="13830" max="13830" width="8.33203125" style="4" customWidth="1"/>
    <col min="13831" max="13831" width="8.21875" style="4" customWidth="1"/>
    <col min="13832" max="13832" width="7.88671875" style="4" customWidth="1"/>
    <col min="13833" max="13833" width="1.77734375" style="4" customWidth="1"/>
    <col min="13834" max="14079" width="9" style="4"/>
    <col min="14080" max="14080" width="1.77734375" style="4" customWidth="1"/>
    <col min="14081" max="14081" width="26.44140625" style="4" bestFit="1" customWidth="1"/>
    <col min="14082" max="14082" width="10.88671875" style="4" customWidth="1"/>
    <col min="14083" max="14083" width="7.44140625" style="4" customWidth="1"/>
    <col min="14084" max="14084" width="1.33203125" style="4" customWidth="1"/>
    <col min="14085" max="14085" width="1.21875" style="4" customWidth="1"/>
    <col min="14086" max="14086" width="8.33203125" style="4" customWidth="1"/>
    <col min="14087" max="14087" width="8.21875" style="4" customWidth="1"/>
    <col min="14088" max="14088" width="7.88671875" style="4" customWidth="1"/>
    <col min="14089" max="14089" width="1.77734375" style="4" customWidth="1"/>
    <col min="14090" max="14335" width="9" style="4"/>
    <col min="14336" max="14336" width="1.77734375" style="4" customWidth="1"/>
    <col min="14337" max="14337" width="26.44140625" style="4" bestFit="1" customWidth="1"/>
    <col min="14338" max="14338" width="10.88671875" style="4" customWidth="1"/>
    <col min="14339" max="14339" width="7.44140625" style="4" customWidth="1"/>
    <col min="14340" max="14340" width="1.33203125" style="4" customWidth="1"/>
    <col min="14341" max="14341" width="1.21875" style="4" customWidth="1"/>
    <col min="14342" max="14342" width="8.33203125" style="4" customWidth="1"/>
    <col min="14343" max="14343" width="8.21875" style="4" customWidth="1"/>
    <col min="14344" max="14344" width="7.88671875" style="4" customWidth="1"/>
    <col min="14345" max="14345" width="1.77734375" style="4" customWidth="1"/>
    <col min="14346" max="14591" width="9" style="4"/>
    <col min="14592" max="14592" width="1.77734375" style="4" customWidth="1"/>
    <col min="14593" max="14593" width="26.44140625" style="4" bestFit="1" customWidth="1"/>
    <col min="14594" max="14594" width="10.88671875" style="4" customWidth="1"/>
    <col min="14595" max="14595" width="7.44140625" style="4" customWidth="1"/>
    <col min="14596" max="14596" width="1.33203125" style="4" customWidth="1"/>
    <col min="14597" max="14597" width="1.21875" style="4" customWidth="1"/>
    <col min="14598" max="14598" width="8.33203125" style="4" customWidth="1"/>
    <col min="14599" max="14599" width="8.21875" style="4" customWidth="1"/>
    <col min="14600" max="14600" width="7.88671875" style="4" customWidth="1"/>
    <col min="14601" max="14601" width="1.77734375" style="4" customWidth="1"/>
    <col min="14602" max="14847" width="9" style="4"/>
    <col min="14848" max="14848" width="1.77734375" style="4" customWidth="1"/>
    <col min="14849" max="14849" width="26.44140625" style="4" bestFit="1" customWidth="1"/>
    <col min="14850" max="14850" width="10.88671875" style="4" customWidth="1"/>
    <col min="14851" max="14851" width="7.44140625" style="4" customWidth="1"/>
    <col min="14852" max="14852" width="1.33203125" style="4" customWidth="1"/>
    <col min="14853" max="14853" width="1.21875" style="4" customWidth="1"/>
    <col min="14854" max="14854" width="8.33203125" style="4" customWidth="1"/>
    <col min="14855" max="14855" width="8.21875" style="4" customWidth="1"/>
    <col min="14856" max="14856" width="7.88671875" style="4" customWidth="1"/>
    <col min="14857" max="14857" width="1.77734375" style="4" customWidth="1"/>
    <col min="14858" max="15103" width="9" style="4"/>
    <col min="15104" max="15104" width="1.77734375" style="4" customWidth="1"/>
    <col min="15105" max="15105" width="26.44140625" style="4" bestFit="1" customWidth="1"/>
    <col min="15106" max="15106" width="10.88671875" style="4" customWidth="1"/>
    <col min="15107" max="15107" width="7.44140625" style="4" customWidth="1"/>
    <col min="15108" max="15108" width="1.33203125" style="4" customWidth="1"/>
    <col min="15109" max="15109" width="1.21875" style="4" customWidth="1"/>
    <col min="15110" max="15110" width="8.33203125" style="4" customWidth="1"/>
    <col min="15111" max="15111" width="8.21875" style="4" customWidth="1"/>
    <col min="15112" max="15112" width="7.88671875" style="4" customWidth="1"/>
    <col min="15113" max="15113" width="1.77734375" style="4" customWidth="1"/>
    <col min="15114" max="15359" width="9" style="4"/>
    <col min="15360" max="15360" width="1.77734375" style="4" customWidth="1"/>
    <col min="15361" max="15361" width="26.44140625" style="4" bestFit="1" customWidth="1"/>
    <col min="15362" max="15362" width="10.88671875" style="4" customWidth="1"/>
    <col min="15363" max="15363" width="7.44140625" style="4" customWidth="1"/>
    <col min="15364" max="15364" width="1.33203125" style="4" customWidth="1"/>
    <col min="15365" max="15365" width="1.21875" style="4" customWidth="1"/>
    <col min="15366" max="15366" width="8.33203125" style="4" customWidth="1"/>
    <col min="15367" max="15367" width="8.21875" style="4" customWidth="1"/>
    <col min="15368" max="15368" width="7.88671875" style="4" customWidth="1"/>
    <col min="15369" max="15369" width="1.77734375" style="4" customWidth="1"/>
    <col min="15370" max="15615" width="9" style="4"/>
    <col min="15616" max="15616" width="1.77734375" style="4" customWidth="1"/>
    <col min="15617" max="15617" width="26.44140625" style="4" bestFit="1" customWidth="1"/>
    <col min="15618" max="15618" width="10.88671875" style="4" customWidth="1"/>
    <col min="15619" max="15619" width="7.44140625" style="4" customWidth="1"/>
    <col min="15620" max="15620" width="1.33203125" style="4" customWidth="1"/>
    <col min="15621" max="15621" width="1.21875" style="4" customWidth="1"/>
    <col min="15622" max="15622" width="8.33203125" style="4" customWidth="1"/>
    <col min="15623" max="15623" width="8.21875" style="4" customWidth="1"/>
    <col min="15624" max="15624" width="7.88671875" style="4" customWidth="1"/>
    <col min="15625" max="15625" width="1.77734375" style="4" customWidth="1"/>
    <col min="15626" max="15871" width="9" style="4"/>
    <col min="15872" max="15872" width="1.77734375" style="4" customWidth="1"/>
    <col min="15873" max="15873" width="26.44140625" style="4" bestFit="1" customWidth="1"/>
    <col min="15874" max="15874" width="10.88671875" style="4" customWidth="1"/>
    <col min="15875" max="15875" width="7.44140625" style="4" customWidth="1"/>
    <col min="15876" max="15876" width="1.33203125" style="4" customWidth="1"/>
    <col min="15877" max="15877" width="1.21875" style="4" customWidth="1"/>
    <col min="15878" max="15878" width="8.33203125" style="4" customWidth="1"/>
    <col min="15879" max="15879" width="8.21875" style="4" customWidth="1"/>
    <col min="15880" max="15880" width="7.88671875" style="4" customWidth="1"/>
    <col min="15881" max="15881" width="1.77734375" style="4" customWidth="1"/>
    <col min="15882" max="16127" width="9" style="4"/>
    <col min="16128" max="16128" width="1.77734375" style="4" customWidth="1"/>
    <col min="16129" max="16129" width="26.44140625" style="4" bestFit="1" customWidth="1"/>
    <col min="16130" max="16130" width="10.88671875" style="4" customWidth="1"/>
    <col min="16131" max="16131" width="7.44140625" style="4" customWidth="1"/>
    <col min="16132" max="16132" width="1.33203125" style="4" customWidth="1"/>
    <col min="16133" max="16133" width="1.21875" style="4" customWidth="1"/>
    <col min="16134" max="16134" width="8.33203125" style="4" customWidth="1"/>
    <col min="16135" max="16135" width="8.21875" style="4" customWidth="1"/>
    <col min="16136" max="16136" width="7.88671875" style="4" customWidth="1"/>
    <col min="16137" max="16137" width="1.77734375" style="4" customWidth="1"/>
    <col min="16138" max="16384" width="9" style="4"/>
  </cols>
  <sheetData>
    <row r="1" spans="2:8">
      <c r="B1" s="3" t="s">
        <v>8</v>
      </c>
      <c r="C1" s="3">
        <v>5000</v>
      </c>
      <c r="G1" s="5"/>
      <c r="H1" s="5"/>
    </row>
    <row r="2" spans="2:8">
      <c r="G2" s="6"/>
      <c r="H2" s="6"/>
    </row>
    <row r="3" spans="2:8">
      <c r="C3" s="7" t="s">
        <v>74</v>
      </c>
      <c r="D3" s="7" t="s">
        <v>75</v>
      </c>
      <c r="F3" s="6"/>
      <c r="G3" s="6"/>
      <c r="H3" s="6"/>
    </row>
    <row r="4" spans="2:8">
      <c r="B4" s="3" t="s">
        <v>9</v>
      </c>
      <c r="C4" s="8">
        <v>0.45</v>
      </c>
      <c r="D4" s="8">
        <v>0.55000000000000004</v>
      </c>
      <c r="F4" s="6"/>
      <c r="G4" s="6"/>
      <c r="H4" s="6"/>
    </row>
    <row r="5" spans="2:8">
      <c r="B5" s="3" t="s">
        <v>10</v>
      </c>
      <c r="C5" s="3">
        <f>C1*C4</f>
        <v>2250</v>
      </c>
      <c r="D5" s="3">
        <f>C1*D4</f>
        <v>2750</v>
      </c>
    </row>
    <row r="6" spans="2:8">
      <c r="B6" s="3" t="s">
        <v>11</v>
      </c>
      <c r="C6" s="3">
        <v>19</v>
      </c>
      <c r="D6" s="3">
        <v>21</v>
      </c>
      <c r="F6" s="49"/>
      <c r="G6" s="49"/>
      <c r="H6" s="6"/>
    </row>
    <row r="7" spans="2:8">
      <c r="B7" s="3" t="s">
        <v>12</v>
      </c>
      <c r="C7" s="3">
        <v>10</v>
      </c>
      <c r="D7" s="3">
        <v>8</v>
      </c>
    </row>
    <row r="8" spans="2:8">
      <c r="B8" s="3" t="s">
        <v>13</v>
      </c>
      <c r="C8" s="3">
        <f>C6-C7</f>
        <v>9</v>
      </c>
      <c r="D8" s="3">
        <f>D6-D7</f>
        <v>13</v>
      </c>
    </row>
    <row r="9" spans="2:8">
      <c r="B9" s="3" t="s">
        <v>14</v>
      </c>
      <c r="C9" s="9">
        <f>C8/C6</f>
        <v>0.47368421052631576</v>
      </c>
      <c r="D9" s="9">
        <f>D8/D6</f>
        <v>0.61904761904761907</v>
      </c>
    </row>
    <row r="10" spans="2:8">
      <c r="B10" s="3" t="s">
        <v>15</v>
      </c>
      <c r="C10" s="3">
        <f>C8*C5</f>
        <v>20250</v>
      </c>
      <c r="D10" s="3">
        <f>D8*D5</f>
        <v>35750</v>
      </c>
    </row>
    <row r="11" spans="2:8">
      <c r="B11" s="3" t="s">
        <v>16</v>
      </c>
      <c r="C11" s="3">
        <v>12000</v>
      </c>
      <c r="D11" s="3">
        <v>30000</v>
      </c>
    </row>
    <row r="12" spans="2:8">
      <c r="B12" s="3" t="s">
        <v>17</v>
      </c>
      <c r="C12" s="3">
        <f>C10-C11</f>
        <v>8250</v>
      </c>
      <c r="D12" s="3">
        <f>D10-D11</f>
        <v>5750</v>
      </c>
    </row>
    <row r="14" spans="2:8">
      <c r="B14" s="3" t="s">
        <v>18</v>
      </c>
      <c r="C14" s="9">
        <f>C11/C8</f>
        <v>1333.3333333333333</v>
      </c>
      <c r="D14" s="9">
        <f>D11/D8</f>
        <v>2307.6923076923076</v>
      </c>
    </row>
    <row r="15" spans="2:8">
      <c r="B15" s="3" t="s">
        <v>76</v>
      </c>
      <c r="C15" s="10">
        <f>D14/D4</f>
        <v>4195.8041958041949</v>
      </c>
    </row>
    <row r="16" spans="2:8">
      <c r="B16" s="3" t="s">
        <v>77</v>
      </c>
      <c r="C16" s="9">
        <f>(C15-D14)*C8-C11</f>
        <v>4993.0069930069876</v>
      </c>
    </row>
    <row r="18" spans="2:3" ht="15.6">
      <c r="B18" s="3" t="s">
        <v>19</v>
      </c>
      <c r="C18" s="47" t="str">
        <f>IF(C12&gt;D12,"A产品利润高",IF(C12&lt;D12,"B产品利润高","利润相同"))</f>
        <v>A产品利润高</v>
      </c>
    </row>
  </sheetData>
  <phoneticPr fontId="4" type="noConversion"/>
  <printOptions headings="1"/>
  <pageMargins left="0.75" right="0.75" top="1" bottom="1" header="0.5" footer="0.5"/>
  <pageSetup paperSize="9"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6"/>
  <sheetViews>
    <sheetView showGridLines="0" workbookViewId="0">
      <selection activeCell="H13" sqref="H13"/>
    </sheetView>
  </sheetViews>
  <sheetFormatPr defaultColWidth="8" defaultRowHeight="14.4"/>
  <cols>
    <col min="1" max="1" width="20.109375" style="17" customWidth="1"/>
    <col min="2" max="2" width="13.88671875" style="17" bestFit="1" customWidth="1"/>
    <col min="3" max="3" width="1.109375" style="17" customWidth="1"/>
    <col min="4" max="4" width="12.109375" style="17" customWidth="1"/>
    <col min="5" max="5" width="6.44140625" style="17" customWidth="1"/>
    <col min="6" max="6" width="11.44140625" style="17" customWidth="1"/>
    <col min="7" max="7" width="11" style="17" bestFit="1" customWidth="1"/>
    <col min="8" max="8" width="11.6640625" style="17" bestFit="1" customWidth="1"/>
    <col min="9" max="9" width="1.21875" style="17" customWidth="1"/>
    <col min="10" max="256" width="8" style="17"/>
    <col min="257" max="257" width="16.33203125" style="17" customWidth="1"/>
    <col min="258" max="258" width="7.21875" style="17" customWidth="1"/>
    <col min="259" max="259" width="1.109375" style="17" customWidth="1"/>
    <col min="260" max="261" width="7.77734375" style="17" customWidth="1"/>
    <col min="262" max="262" width="1" style="17" customWidth="1"/>
    <col min="263" max="263" width="9.77734375" style="17" customWidth="1"/>
    <col min="264" max="264" width="6.21875" style="17" customWidth="1"/>
    <col min="265" max="265" width="1.21875" style="17" customWidth="1"/>
    <col min="266" max="512" width="8" style="17"/>
    <col min="513" max="513" width="16.33203125" style="17" customWidth="1"/>
    <col min="514" max="514" width="7.21875" style="17" customWidth="1"/>
    <col min="515" max="515" width="1.109375" style="17" customWidth="1"/>
    <col min="516" max="517" width="7.77734375" style="17" customWidth="1"/>
    <col min="518" max="518" width="1" style="17" customWidth="1"/>
    <col min="519" max="519" width="9.77734375" style="17" customWidth="1"/>
    <col min="520" max="520" width="6.21875" style="17" customWidth="1"/>
    <col min="521" max="521" width="1.21875" style="17" customWidth="1"/>
    <col min="522" max="768" width="8" style="17"/>
    <col min="769" max="769" width="16.33203125" style="17" customWidth="1"/>
    <col min="770" max="770" width="7.21875" style="17" customWidth="1"/>
    <col min="771" max="771" width="1.109375" style="17" customWidth="1"/>
    <col min="772" max="773" width="7.77734375" style="17" customWidth="1"/>
    <col min="774" max="774" width="1" style="17" customWidth="1"/>
    <col min="775" max="775" width="9.77734375" style="17" customWidth="1"/>
    <col min="776" max="776" width="6.21875" style="17" customWidth="1"/>
    <col min="777" max="777" width="1.21875" style="17" customWidth="1"/>
    <col min="778" max="1024" width="8" style="17"/>
    <col min="1025" max="1025" width="16.33203125" style="17" customWidth="1"/>
    <col min="1026" max="1026" width="7.21875" style="17" customWidth="1"/>
    <col min="1027" max="1027" width="1.109375" style="17" customWidth="1"/>
    <col min="1028" max="1029" width="7.77734375" style="17" customWidth="1"/>
    <col min="1030" max="1030" width="1" style="17" customWidth="1"/>
    <col min="1031" max="1031" width="9.77734375" style="17" customWidth="1"/>
    <col min="1032" max="1032" width="6.21875" style="17" customWidth="1"/>
    <col min="1033" max="1033" width="1.21875" style="17" customWidth="1"/>
    <col min="1034" max="1280" width="8" style="17"/>
    <col min="1281" max="1281" width="16.33203125" style="17" customWidth="1"/>
    <col min="1282" max="1282" width="7.21875" style="17" customWidth="1"/>
    <col min="1283" max="1283" width="1.109375" style="17" customWidth="1"/>
    <col min="1284" max="1285" width="7.77734375" style="17" customWidth="1"/>
    <col min="1286" max="1286" width="1" style="17" customWidth="1"/>
    <col min="1287" max="1287" width="9.77734375" style="17" customWidth="1"/>
    <col min="1288" max="1288" width="6.21875" style="17" customWidth="1"/>
    <col min="1289" max="1289" width="1.21875" style="17" customWidth="1"/>
    <col min="1290" max="1536" width="8" style="17"/>
    <col min="1537" max="1537" width="16.33203125" style="17" customWidth="1"/>
    <col min="1538" max="1538" width="7.21875" style="17" customWidth="1"/>
    <col min="1539" max="1539" width="1.109375" style="17" customWidth="1"/>
    <col min="1540" max="1541" width="7.77734375" style="17" customWidth="1"/>
    <col min="1542" max="1542" width="1" style="17" customWidth="1"/>
    <col min="1543" max="1543" width="9.77734375" style="17" customWidth="1"/>
    <col min="1544" max="1544" width="6.21875" style="17" customWidth="1"/>
    <col min="1545" max="1545" width="1.21875" style="17" customWidth="1"/>
    <col min="1546" max="1792" width="8" style="17"/>
    <col min="1793" max="1793" width="16.33203125" style="17" customWidth="1"/>
    <col min="1794" max="1794" width="7.21875" style="17" customWidth="1"/>
    <col min="1795" max="1795" width="1.109375" style="17" customWidth="1"/>
    <col min="1796" max="1797" width="7.77734375" style="17" customWidth="1"/>
    <col min="1798" max="1798" width="1" style="17" customWidth="1"/>
    <col min="1799" max="1799" width="9.77734375" style="17" customWidth="1"/>
    <col min="1800" max="1800" width="6.21875" style="17" customWidth="1"/>
    <col min="1801" max="1801" width="1.21875" style="17" customWidth="1"/>
    <col min="1802" max="2048" width="8" style="17"/>
    <col min="2049" max="2049" width="16.33203125" style="17" customWidth="1"/>
    <col min="2050" max="2050" width="7.21875" style="17" customWidth="1"/>
    <col min="2051" max="2051" width="1.109375" style="17" customWidth="1"/>
    <col min="2052" max="2053" width="7.77734375" style="17" customWidth="1"/>
    <col min="2054" max="2054" width="1" style="17" customWidth="1"/>
    <col min="2055" max="2055" width="9.77734375" style="17" customWidth="1"/>
    <col min="2056" max="2056" width="6.21875" style="17" customWidth="1"/>
    <col min="2057" max="2057" width="1.21875" style="17" customWidth="1"/>
    <col min="2058" max="2304" width="8" style="17"/>
    <col min="2305" max="2305" width="16.33203125" style="17" customWidth="1"/>
    <col min="2306" max="2306" width="7.21875" style="17" customWidth="1"/>
    <col min="2307" max="2307" width="1.109375" style="17" customWidth="1"/>
    <col min="2308" max="2309" width="7.77734375" style="17" customWidth="1"/>
    <col min="2310" max="2310" width="1" style="17" customWidth="1"/>
    <col min="2311" max="2311" width="9.77734375" style="17" customWidth="1"/>
    <col min="2312" max="2312" width="6.21875" style="17" customWidth="1"/>
    <col min="2313" max="2313" width="1.21875" style="17" customWidth="1"/>
    <col min="2314" max="2560" width="8" style="17"/>
    <col min="2561" max="2561" width="16.33203125" style="17" customWidth="1"/>
    <col min="2562" max="2562" width="7.21875" style="17" customWidth="1"/>
    <col min="2563" max="2563" width="1.109375" style="17" customWidth="1"/>
    <col min="2564" max="2565" width="7.77734375" style="17" customWidth="1"/>
    <col min="2566" max="2566" width="1" style="17" customWidth="1"/>
    <col min="2567" max="2567" width="9.77734375" style="17" customWidth="1"/>
    <col min="2568" max="2568" width="6.21875" style="17" customWidth="1"/>
    <col min="2569" max="2569" width="1.21875" style="17" customWidth="1"/>
    <col min="2570" max="2816" width="8" style="17"/>
    <col min="2817" max="2817" width="16.33203125" style="17" customWidth="1"/>
    <col min="2818" max="2818" width="7.21875" style="17" customWidth="1"/>
    <col min="2819" max="2819" width="1.109375" style="17" customWidth="1"/>
    <col min="2820" max="2821" width="7.77734375" style="17" customWidth="1"/>
    <col min="2822" max="2822" width="1" style="17" customWidth="1"/>
    <col min="2823" max="2823" width="9.77734375" style="17" customWidth="1"/>
    <col min="2824" max="2824" width="6.21875" style="17" customWidth="1"/>
    <col min="2825" max="2825" width="1.21875" style="17" customWidth="1"/>
    <col min="2826" max="3072" width="8" style="17"/>
    <col min="3073" max="3073" width="16.33203125" style="17" customWidth="1"/>
    <col min="3074" max="3074" width="7.21875" style="17" customWidth="1"/>
    <col min="3075" max="3075" width="1.109375" style="17" customWidth="1"/>
    <col min="3076" max="3077" width="7.77734375" style="17" customWidth="1"/>
    <col min="3078" max="3078" width="1" style="17" customWidth="1"/>
    <col min="3079" max="3079" width="9.77734375" style="17" customWidth="1"/>
    <col min="3080" max="3080" width="6.21875" style="17" customWidth="1"/>
    <col min="3081" max="3081" width="1.21875" style="17" customWidth="1"/>
    <col min="3082" max="3328" width="8" style="17"/>
    <col min="3329" max="3329" width="16.33203125" style="17" customWidth="1"/>
    <col min="3330" max="3330" width="7.21875" style="17" customWidth="1"/>
    <col min="3331" max="3331" width="1.109375" style="17" customWidth="1"/>
    <col min="3332" max="3333" width="7.77734375" style="17" customWidth="1"/>
    <col min="3334" max="3334" width="1" style="17" customWidth="1"/>
    <col min="3335" max="3335" width="9.77734375" style="17" customWidth="1"/>
    <col min="3336" max="3336" width="6.21875" style="17" customWidth="1"/>
    <col min="3337" max="3337" width="1.21875" style="17" customWidth="1"/>
    <col min="3338" max="3584" width="8" style="17"/>
    <col min="3585" max="3585" width="16.33203125" style="17" customWidth="1"/>
    <col min="3586" max="3586" width="7.21875" style="17" customWidth="1"/>
    <col min="3587" max="3587" width="1.109375" style="17" customWidth="1"/>
    <col min="3588" max="3589" width="7.77734375" style="17" customWidth="1"/>
    <col min="3590" max="3590" width="1" style="17" customWidth="1"/>
    <col min="3591" max="3591" width="9.77734375" style="17" customWidth="1"/>
    <col min="3592" max="3592" width="6.21875" style="17" customWidth="1"/>
    <col min="3593" max="3593" width="1.21875" style="17" customWidth="1"/>
    <col min="3594" max="3840" width="8" style="17"/>
    <col min="3841" max="3841" width="16.33203125" style="17" customWidth="1"/>
    <col min="3842" max="3842" width="7.21875" style="17" customWidth="1"/>
    <col min="3843" max="3843" width="1.109375" style="17" customWidth="1"/>
    <col min="3844" max="3845" width="7.77734375" style="17" customWidth="1"/>
    <col min="3846" max="3846" width="1" style="17" customWidth="1"/>
    <col min="3847" max="3847" width="9.77734375" style="17" customWidth="1"/>
    <col min="3848" max="3848" width="6.21875" style="17" customWidth="1"/>
    <col min="3849" max="3849" width="1.21875" style="17" customWidth="1"/>
    <col min="3850" max="4096" width="8" style="17"/>
    <col min="4097" max="4097" width="16.33203125" style="17" customWidth="1"/>
    <col min="4098" max="4098" width="7.21875" style="17" customWidth="1"/>
    <col min="4099" max="4099" width="1.109375" style="17" customWidth="1"/>
    <col min="4100" max="4101" width="7.77734375" style="17" customWidth="1"/>
    <col min="4102" max="4102" width="1" style="17" customWidth="1"/>
    <col min="4103" max="4103" width="9.77734375" style="17" customWidth="1"/>
    <col min="4104" max="4104" width="6.21875" style="17" customWidth="1"/>
    <col min="4105" max="4105" width="1.21875" style="17" customWidth="1"/>
    <col min="4106" max="4352" width="8" style="17"/>
    <col min="4353" max="4353" width="16.33203125" style="17" customWidth="1"/>
    <col min="4354" max="4354" width="7.21875" style="17" customWidth="1"/>
    <col min="4355" max="4355" width="1.109375" style="17" customWidth="1"/>
    <col min="4356" max="4357" width="7.77734375" style="17" customWidth="1"/>
    <col min="4358" max="4358" width="1" style="17" customWidth="1"/>
    <col min="4359" max="4359" width="9.77734375" style="17" customWidth="1"/>
    <col min="4360" max="4360" width="6.21875" style="17" customWidth="1"/>
    <col min="4361" max="4361" width="1.21875" style="17" customWidth="1"/>
    <col min="4362" max="4608" width="8" style="17"/>
    <col min="4609" max="4609" width="16.33203125" style="17" customWidth="1"/>
    <col min="4610" max="4610" width="7.21875" style="17" customWidth="1"/>
    <col min="4611" max="4611" width="1.109375" style="17" customWidth="1"/>
    <col min="4612" max="4613" width="7.77734375" style="17" customWidth="1"/>
    <col min="4614" max="4614" width="1" style="17" customWidth="1"/>
    <col min="4615" max="4615" width="9.77734375" style="17" customWidth="1"/>
    <col min="4616" max="4616" width="6.21875" style="17" customWidth="1"/>
    <col min="4617" max="4617" width="1.21875" style="17" customWidth="1"/>
    <col min="4618" max="4864" width="8" style="17"/>
    <col min="4865" max="4865" width="16.33203125" style="17" customWidth="1"/>
    <col min="4866" max="4866" width="7.21875" style="17" customWidth="1"/>
    <col min="4867" max="4867" width="1.109375" style="17" customWidth="1"/>
    <col min="4868" max="4869" width="7.77734375" style="17" customWidth="1"/>
    <col min="4870" max="4870" width="1" style="17" customWidth="1"/>
    <col min="4871" max="4871" width="9.77734375" style="17" customWidth="1"/>
    <col min="4872" max="4872" width="6.21875" style="17" customWidth="1"/>
    <col min="4873" max="4873" width="1.21875" style="17" customWidth="1"/>
    <col min="4874" max="5120" width="8" style="17"/>
    <col min="5121" max="5121" width="16.33203125" style="17" customWidth="1"/>
    <col min="5122" max="5122" width="7.21875" style="17" customWidth="1"/>
    <col min="5123" max="5123" width="1.109375" style="17" customWidth="1"/>
    <col min="5124" max="5125" width="7.77734375" style="17" customWidth="1"/>
    <col min="5126" max="5126" width="1" style="17" customWidth="1"/>
    <col min="5127" max="5127" width="9.77734375" style="17" customWidth="1"/>
    <col min="5128" max="5128" width="6.21875" style="17" customWidth="1"/>
    <col min="5129" max="5129" width="1.21875" style="17" customWidth="1"/>
    <col min="5130" max="5376" width="8" style="17"/>
    <col min="5377" max="5377" width="16.33203125" style="17" customWidth="1"/>
    <col min="5378" max="5378" width="7.21875" style="17" customWidth="1"/>
    <col min="5379" max="5379" width="1.109375" style="17" customWidth="1"/>
    <col min="5380" max="5381" width="7.77734375" style="17" customWidth="1"/>
    <col min="5382" max="5382" width="1" style="17" customWidth="1"/>
    <col min="5383" max="5383" width="9.77734375" style="17" customWidth="1"/>
    <col min="5384" max="5384" width="6.21875" style="17" customWidth="1"/>
    <col min="5385" max="5385" width="1.21875" style="17" customWidth="1"/>
    <col min="5386" max="5632" width="8" style="17"/>
    <col min="5633" max="5633" width="16.33203125" style="17" customWidth="1"/>
    <col min="5634" max="5634" width="7.21875" style="17" customWidth="1"/>
    <col min="5635" max="5635" width="1.109375" style="17" customWidth="1"/>
    <col min="5636" max="5637" width="7.77734375" style="17" customWidth="1"/>
    <col min="5638" max="5638" width="1" style="17" customWidth="1"/>
    <col min="5639" max="5639" width="9.77734375" style="17" customWidth="1"/>
    <col min="5640" max="5640" width="6.21875" style="17" customWidth="1"/>
    <col min="5641" max="5641" width="1.21875" style="17" customWidth="1"/>
    <col min="5642" max="5888" width="8" style="17"/>
    <col min="5889" max="5889" width="16.33203125" style="17" customWidth="1"/>
    <col min="5890" max="5890" width="7.21875" style="17" customWidth="1"/>
    <col min="5891" max="5891" width="1.109375" style="17" customWidth="1"/>
    <col min="5892" max="5893" width="7.77734375" style="17" customWidth="1"/>
    <col min="5894" max="5894" width="1" style="17" customWidth="1"/>
    <col min="5895" max="5895" width="9.77734375" style="17" customWidth="1"/>
    <col min="5896" max="5896" width="6.21875" style="17" customWidth="1"/>
    <col min="5897" max="5897" width="1.21875" style="17" customWidth="1"/>
    <col min="5898" max="6144" width="8" style="17"/>
    <col min="6145" max="6145" width="16.33203125" style="17" customWidth="1"/>
    <col min="6146" max="6146" width="7.21875" style="17" customWidth="1"/>
    <col min="6147" max="6147" width="1.109375" style="17" customWidth="1"/>
    <col min="6148" max="6149" width="7.77734375" style="17" customWidth="1"/>
    <col min="6150" max="6150" width="1" style="17" customWidth="1"/>
    <col min="6151" max="6151" width="9.77734375" style="17" customWidth="1"/>
    <col min="6152" max="6152" width="6.21875" style="17" customWidth="1"/>
    <col min="6153" max="6153" width="1.21875" style="17" customWidth="1"/>
    <col min="6154" max="6400" width="8" style="17"/>
    <col min="6401" max="6401" width="16.33203125" style="17" customWidth="1"/>
    <col min="6402" max="6402" width="7.21875" style="17" customWidth="1"/>
    <col min="6403" max="6403" width="1.109375" style="17" customWidth="1"/>
    <col min="6404" max="6405" width="7.77734375" style="17" customWidth="1"/>
    <col min="6406" max="6406" width="1" style="17" customWidth="1"/>
    <col min="6407" max="6407" width="9.77734375" style="17" customWidth="1"/>
    <col min="6408" max="6408" width="6.21875" style="17" customWidth="1"/>
    <col min="6409" max="6409" width="1.21875" style="17" customWidth="1"/>
    <col min="6410" max="6656" width="8" style="17"/>
    <col min="6657" max="6657" width="16.33203125" style="17" customWidth="1"/>
    <col min="6658" max="6658" width="7.21875" style="17" customWidth="1"/>
    <col min="6659" max="6659" width="1.109375" style="17" customWidth="1"/>
    <col min="6660" max="6661" width="7.77734375" style="17" customWidth="1"/>
    <col min="6662" max="6662" width="1" style="17" customWidth="1"/>
    <col min="6663" max="6663" width="9.77734375" style="17" customWidth="1"/>
    <col min="6664" max="6664" width="6.21875" style="17" customWidth="1"/>
    <col min="6665" max="6665" width="1.21875" style="17" customWidth="1"/>
    <col min="6666" max="6912" width="8" style="17"/>
    <col min="6913" max="6913" width="16.33203125" style="17" customWidth="1"/>
    <col min="6914" max="6914" width="7.21875" style="17" customWidth="1"/>
    <col min="6915" max="6915" width="1.109375" style="17" customWidth="1"/>
    <col min="6916" max="6917" width="7.77734375" style="17" customWidth="1"/>
    <col min="6918" max="6918" width="1" style="17" customWidth="1"/>
    <col min="6919" max="6919" width="9.77734375" style="17" customWidth="1"/>
    <col min="6920" max="6920" width="6.21875" style="17" customWidth="1"/>
    <col min="6921" max="6921" width="1.21875" style="17" customWidth="1"/>
    <col min="6922" max="7168" width="8" style="17"/>
    <col min="7169" max="7169" width="16.33203125" style="17" customWidth="1"/>
    <col min="7170" max="7170" width="7.21875" style="17" customWidth="1"/>
    <col min="7171" max="7171" width="1.109375" style="17" customWidth="1"/>
    <col min="7172" max="7173" width="7.77734375" style="17" customWidth="1"/>
    <col min="7174" max="7174" width="1" style="17" customWidth="1"/>
    <col min="7175" max="7175" width="9.77734375" style="17" customWidth="1"/>
    <col min="7176" max="7176" width="6.21875" style="17" customWidth="1"/>
    <col min="7177" max="7177" width="1.21875" style="17" customWidth="1"/>
    <col min="7178" max="7424" width="8" style="17"/>
    <col min="7425" max="7425" width="16.33203125" style="17" customWidth="1"/>
    <col min="7426" max="7426" width="7.21875" style="17" customWidth="1"/>
    <col min="7427" max="7427" width="1.109375" style="17" customWidth="1"/>
    <col min="7428" max="7429" width="7.77734375" style="17" customWidth="1"/>
    <col min="7430" max="7430" width="1" style="17" customWidth="1"/>
    <col min="7431" max="7431" width="9.77734375" style="17" customWidth="1"/>
    <col min="7432" max="7432" width="6.21875" style="17" customWidth="1"/>
    <col min="7433" max="7433" width="1.21875" style="17" customWidth="1"/>
    <col min="7434" max="7680" width="8" style="17"/>
    <col min="7681" max="7681" width="16.33203125" style="17" customWidth="1"/>
    <col min="7682" max="7682" width="7.21875" style="17" customWidth="1"/>
    <col min="7683" max="7683" width="1.109375" style="17" customWidth="1"/>
    <col min="7684" max="7685" width="7.77734375" style="17" customWidth="1"/>
    <col min="7686" max="7686" width="1" style="17" customWidth="1"/>
    <col min="7687" max="7687" width="9.77734375" style="17" customWidth="1"/>
    <col min="7688" max="7688" width="6.21875" style="17" customWidth="1"/>
    <col min="7689" max="7689" width="1.21875" style="17" customWidth="1"/>
    <col min="7690" max="7936" width="8" style="17"/>
    <col min="7937" max="7937" width="16.33203125" style="17" customWidth="1"/>
    <col min="7938" max="7938" width="7.21875" style="17" customWidth="1"/>
    <col min="7939" max="7939" width="1.109375" style="17" customWidth="1"/>
    <col min="7940" max="7941" width="7.77734375" style="17" customWidth="1"/>
    <col min="7942" max="7942" width="1" style="17" customWidth="1"/>
    <col min="7943" max="7943" width="9.77734375" style="17" customWidth="1"/>
    <col min="7944" max="7944" width="6.21875" style="17" customWidth="1"/>
    <col min="7945" max="7945" width="1.21875" style="17" customWidth="1"/>
    <col min="7946" max="8192" width="8" style="17"/>
    <col min="8193" max="8193" width="16.33203125" style="17" customWidth="1"/>
    <col min="8194" max="8194" width="7.21875" style="17" customWidth="1"/>
    <col min="8195" max="8195" width="1.109375" style="17" customWidth="1"/>
    <col min="8196" max="8197" width="7.77734375" style="17" customWidth="1"/>
    <col min="8198" max="8198" width="1" style="17" customWidth="1"/>
    <col min="8199" max="8199" width="9.77734375" style="17" customWidth="1"/>
    <col min="8200" max="8200" width="6.21875" style="17" customWidth="1"/>
    <col min="8201" max="8201" width="1.21875" style="17" customWidth="1"/>
    <col min="8202" max="8448" width="8" style="17"/>
    <col min="8449" max="8449" width="16.33203125" style="17" customWidth="1"/>
    <col min="8450" max="8450" width="7.21875" style="17" customWidth="1"/>
    <col min="8451" max="8451" width="1.109375" style="17" customWidth="1"/>
    <col min="8452" max="8453" width="7.77734375" style="17" customWidth="1"/>
    <col min="8454" max="8454" width="1" style="17" customWidth="1"/>
    <col min="8455" max="8455" width="9.77734375" style="17" customWidth="1"/>
    <col min="8456" max="8456" width="6.21875" style="17" customWidth="1"/>
    <col min="8457" max="8457" width="1.21875" style="17" customWidth="1"/>
    <col min="8458" max="8704" width="8" style="17"/>
    <col min="8705" max="8705" width="16.33203125" style="17" customWidth="1"/>
    <col min="8706" max="8706" width="7.21875" style="17" customWidth="1"/>
    <col min="8707" max="8707" width="1.109375" style="17" customWidth="1"/>
    <col min="8708" max="8709" width="7.77734375" style="17" customWidth="1"/>
    <col min="8710" max="8710" width="1" style="17" customWidth="1"/>
    <col min="8711" max="8711" width="9.77734375" style="17" customWidth="1"/>
    <col min="8712" max="8712" width="6.21875" style="17" customWidth="1"/>
    <col min="8713" max="8713" width="1.21875" style="17" customWidth="1"/>
    <col min="8714" max="8960" width="8" style="17"/>
    <col min="8961" max="8961" width="16.33203125" style="17" customWidth="1"/>
    <col min="8962" max="8962" width="7.21875" style="17" customWidth="1"/>
    <col min="8963" max="8963" width="1.109375" style="17" customWidth="1"/>
    <col min="8964" max="8965" width="7.77734375" style="17" customWidth="1"/>
    <col min="8966" max="8966" width="1" style="17" customWidth="1"/>
    <col min="8967" max="8967" width="9.77734375" style="17" customWidth="1"/>
    <col min="8968" max="8968" width="6.21875" style="17" customWidth="1"/>
    <col min="8969" max="8969" width="1.21875" style="17" customWidth="1"/>
    <col min="8970" max="9216" width="8" style="17"/>
    <col min="9217" max="9217" width="16.33203125" style="17" customWidth="1"/>
    <col min="9218" max="9218" width="7.21875" style="17" customWidth="1"/>
    <col min="9219" max="9219" width="1.109375" style="17" customWidth="1"/>
    <col min="9220" max="9221" width="7.77734375" style="17" customWidth="1"/>
    <col min="9222" max="9222" width="1" style="17" customWidth="1"/>
    <col min="9223" max="9223" width="9.77734375" style="17" customWidth="1"/>
    <col min="9224" max="9224" width="6.21875" style="17" customWidth="1"/>
    <col min="9225" max="9225" width="1.21875" style="17" customWidth="1"/>
    <col min="9226" max="9472" width="8" style="17"/>
    <col min="9473" max="9473" width="16.33203125" style="17" customWidth="1"/>
    <col min="9474" max="9474" width="7.21875" style="17" customWidth="1"/>
    <col min="9475" max="9475" width="1.109375" style="17" customWidth="1"/>
    <col min="9476" max="9477" width="7.77734375" style="17" customWidth="1"/>
    <col min="9478" max="9478" width="1" style="17" customWidth="1"/>
    <col min="9479" max="9479" width="9.77734375" style="17" customWidth="1"/>
    <col min="9480" max="9480" width="6.21875" style="17" customWidth="1"/>
    <col min="9481" max="9481" width="1.21875" style="17" customWidth="1"/>
    <col min="9482" max="9728" width="8" style="17"/>
    <col min="9729" max="9729" width="16.33203125" style="17" customWidth="1"/>
    <col min="9730" max="9730" width="7.21875" style="17" customWidth="1"/>
    <col min="9731" max="9731" width="1.109375" style="17" customWidth="1"/>
    <col min="9732" max="9733" width="7.77734375" style="17" customWidth="1"/>
    <col min="9734" max="9734" width="1" style="17" customWidth="1"/>
    <col min="9735" max="9735" width="9.77734375" style="17" customWidth="1"/>
    <col min="9736" max="9736" width="6.21875" style="17" customWidth="1"/>
    <col min="9737" max="9737" width="1.21875" style="17" customWidth="1"/>
    <col min="9738" max="9984" width="8" style="17"/>
    <col min="9985" max="9985" width="16.33203125" style="17" customWidth="1"/>
    <col min="9986" max="9986" width="7.21875" style="17" customWidth="1"/>
    <col min="9987" max="9987" width="1.109375" style="17" customWidth="1"/>
    <col min="9988" max="9989" width="7.77734375" style="17" customWidth="1"/>
    <col min="9990" max="9990" width="1" style="17" customWidth="1"/>
    <col min="9991" max="9991" width="9.77734375" style="17" customWidth="1"/>
    <col min="9992" max="9992" width="6.21875" style="17" customWidth="1"/>
    <col min="9993" max="9993" width="1.21875" style="17" customWidth="1"/>
    <col min="9994" max="10240" width="8" style="17"/>
    <col min="10241" max="10241" width="16.33203125" style="17" customWidth="1"/>
    <col min="10242" max="10242" width="7.21875" style="17" customWidth="1"/>
    <col min="10243" max="10243" width="1.109375" style="17" customWidth="1"/>
    <col min="10244" max="10245" width="7.77734375" style="17" customWidth="1"/>
    <col min="10246" max="10246" width="1" style="17" customWidth="1"/>
    <col min="10247" max="10247" width="9.77734375" style="17" customWidth="1"/>
    <col min="10248" max="10248" width="6.21875" style="17" customWidth="1"/>
    <col min="10249" max="10249" width="1.21875" style="17" customWidth="1"/>
    <col min="10250" max="10496" width="8" style="17"/>
    <col min="10497" max="10497" width="16.33203125" style="17" customWidth="1"/>
    <col min="10498" max="10498" width="7.21875" style="17" customWidth="1"/>
    <col min="10499" max="10499" width="1.109375" style="17" customWidth="1"/>
    <col min="10500" max="10501" width="7.77734375" style="17" customWidth="1"/>
    <col min="10502" max="10502" width="1" style="17" customWidth="1"/>
    <col min="10503" max="10503" width="9.77734375" style="17" customWidth="1"/>
    <col min="10504" max="10504" width="6.21875" style="17" customWidth="1"/>
    <col min="10505" max="10505" width="1.21875" style="17" customWidth="1"/>
    <col min="10506" max="10752" width="8" style="17"/>
    <col min="10753" max="10753" width="16.33203125" style="17" customWidth="1"/>
    <col min="10754" max="10754" width="7.21875" style="17" customWidth="1"/>
    <col min="10755" max="10755" width="1.109375" style="17" customWidth="1"/>
    <col min="10756" max="10757" width="7.77734375" style="17" customWidth="1"/>
    <col min="10758" max="10758" width="1" style="17" customWidth="1"/>
    <col min="10759" max="10759" width="9.77734375" style="17" customWidth="1"/>
    <col min="10760" max="10760" width="6.21875" style="17" customWidth="1"/>
    <col min="10761" max="10761" width="1.21875" style="17" customWidth="1"/>
    <col min="10762" max="11008" width="8" style="17"/>
    <col min="11009" max="11009" width="16.33203125" style="17" customWidth="1"/>
    <col min="11010" max="11010" width="7.21875" style="17" customWidth="1"/>
    <col min="11011" max="11011" width="1.109375" style="17" customWidth="1"/>
    <col min="11012" max="11013" width="7.77734375" style="17" customWidth="1"/>
    <col min="11014" max="11014" width="1" style="17" customWidth="1"/>
    <col min="11015" max="11015" width="9.77734375" style="17" customWidth="1"/>
    <col min="11016" max="11016" width="6.21875" style="17" customWidth="1"/>
    <col min="11017" max="11017" width="1.21875" style="17" customWidth="1"/>
    <col min="11018" max="11264" width="8" style="17"/>
    <col min="11265" max="11265" width="16.33203125" style="17" customWidth="1"/>
    <col min="11266" max="11266" width="7.21875" style="17" customWidth="1"/>
    <col min="11267" max="11267" width="1.109375" style="17" customWidth="1"/>
    <col min="11268" max="11269" width="7.77734375" style="17" customWidth="1"/>
    <col min="11270" max="11270" width="1" style="17" customWidth="1"/>
    <col min="11271" max="11271" width="9.77734375" style="17" customWidth="1"/>
    <col min="11272" max="11272" width="6.21875" style="17" customWidth="1"/>
    <col min="11273" max="11273" width="1.21875" style="17" customWidth="1"/>
    <col min="11274" max="11520" width="8" style="17"/>
    <col min="11521" max="11521" width="16.33203125" style="17" customWidth="1"/>
    <col min="11522" max="11522" width="7.21875" style="17" customWidth="1"/>
    <col min="11523" max="11523" width="1.109375" style="17" customWidth="1"/>
    <col min="11524" max="11525" width="7.77734375" style="17" customWidth="1"/>
    <col min="11526" max="11526" width="1" style="17" customWidth="1"/>
    <col min="11527" max="11527" width="9.77734375" style="17" customWidth="1"/>
    <col min="11528" max="11528" width="6.21875" style="17" customWidth="1"/>
    <col min="11529" max="11529" width="1.21875" style="17" customWidth="1"/>
    <col min="11530" max="11776" width="8" style="17"/>
    <col min="11777" max="11777" width="16.33203125" style="17" customWidth="1"/>
    <col min="11778" max="11778" width="7.21875" style="17" customWidth="1"/>
    <col min="11779" max="11779" width="1.109375" style="17" customWidth="1"/>
    <col min="11780" max="11781" width="7.77734375" style="17" customWidth="1"/>
    <col min="11782" max="11782" width="1" style="17" customWidth="1"/>
    <col min="11783" max="11783" width="9.77734375" style="17" customWidth="1"/>
    <col min="11784" max="11784" width="6.21875" style="17" customWidth="1"/>
    <col min="11785" max="11785" width="1.21875" style="17" customWidth="1"/>
    <col min="11786" max="12032" width="8" style="17"/>
    <col min="12033" max="12033" width="16.33203125" style="17" customWidth="1"/>
    <col min="12034" max="12034" width="7.21875" style="17" customWidth="1"/>
    <col min="12035" max="12035" width="1.109375" style="17" customWidth="1"/>
    <col min="12036" max="12037" width="7.77734375" style="17" customWidth="1"/>
    <col min="12038" max="12038" width="1" style="17" customWidth="1"/>
    <col min="12039" max="12039" width="9.77734375" style="17" customWidth="1"/>
    <col min="12040" max="12040" width="6.21875" style="17" customWidth="1"/>
    <col min="12041" max="12041" width="1.21875" style="17" customWidth="1"/>
    <col min="12042" max="12288" width="8" style="17"/>
    <col min="12289" max="12289" width="16.33203125" style="17" customWidth="1"/>
    <col min="12290" max="12290" width="7.21875" style="17" customWidth="1"/>
    <col min="12291" max="12291" width="1.109375" style="17" customWidth="1"/>
    <col min="12292" max="12293" width="7.77734375" style="17" customWidth="1"/>
    <col min="12294" max="12294" width="1" style="17" customWidth="1"/>
    <col min="12295" max="12295" width="9.77734375" style="17" customWidth="1"/>
    <col min="12296" max="12296" width="6.21875" style="17" customWidth="1"/>
    <col min="12297" max="12297" width="1.21875" style="17" customWidth="1"/>
    <col min="12298" max="12544" width="8" style="17"/>
    <col min="12545" max="12545" width="16.33203125" style="17" customWidth="1"/>
    <col min="12546" max="12546" width="7.21875" style="17" customWidth="1"/>
    <col min="12547" max="12547" width="1.109375" style="17" customWidth="1"/>
    <col min="12548" max="12549" width="7.77734375" style="17" customWidth="1"/>
    <col min="12550" max="12550" width="1" style="17" customWidth="1"/>
    <col min="12551" max="12551" width="9.77734375" style="17" customWidth="1"/>
    <col min="12552" max="12552" width="6.21875" style="17" customWidth="1"/>
    <col min="12553" max="12553" width="1.21875" style="17" customWidth="1"/>
    <col min="12554" max="12800" width="8" style="17"/>
    <col min="12801" max="12801" width="16.33203125" style="17" customWidth="1"/>
    <col min="12802" max="12802" width="7.21875" style="17" customWidth="1"/>
    <col min="12803" max="12803" width="1.109375" style="17" customWidth="1"/>
    <col min="12804" max="12805" width="7.77734375" style="17" customWidth="1"/>
    <col min="12806" max="12806" width="1" style="17" customWidth="1"/>
    <col min="12807" max="12807" width="9.77734375" style="17" customWidth="1"/>
    <col min="12808" max="12808" width="6.21875" style="17" customWidth="1"/>
    <col min="12809" max="12809" width="1.21875" style="17" customWidth="1"/>
    <col min="12810" max="13056" width="8" style="17"/>
    <col min="13057" max="13057" width="16.33203125" style="17" customWidth="1"/>
    <col min="13058" max="13058" width="7.21875" style="17" customWidth="1"/>
    <col min="13059" max="13059" width="1.109375" style="17" customWidth="1"/>
    <col min="13060" max="13061" width="7.77734375" style="17" customWidth="1"/>
    <col min="13062" max="13062" width="1" style="17" customWidth="1"/>
    <col min="13063" max="13063" width="9.77734375" style="17" customWidth="1"/>
    <col min="13064" max="13064" width="6.21875" style="17" customWidth="1"/>
    <col min="13065" max="13065" width="1.21875" style="17" customWidth="1"/>
    <col min="13066" max="13312" width="8" style="17"/>
    <col min="13313" max="13313" width="16.33203125" style="17" customWidth="1"/>
    <col min="13314" max="13314" width="7.21875" style="17" customWidth="1"/>
    <col min="13315" max="13315" width="1.109375" style="17" customWidth="1"/>
    <col min="13316" max="13317" width="7.77734375" style="17" customWidth="1"/>
    <col min="13318" max="13318" width="1" style="17" customWidth="1"/>
    <col min="13319" max="13319" width="9.77734375" style="17" customWidth="1"/>
    <col min="13320" max="13320" width="6.21875" style="17" customWidth="1"/>
    <col min="13321" max="13321" width="1.21875" style="17" customWidth="1"/>
    <col min="13322" max="13568" width="8" style="17"/>
    <col min="13569" max="13569" width="16.33203125" style="17" customWidth="1"/>
    <col min="13570" max="13570" width="7.21875" style="17" customWidth="1"/>
    <col min="13571" max="13571" width="1.109375" style="17" customWidth="1"/>
    <col min="13572" max="13573" width="7.77734375" style="17" customWidth="1"/>
    <col min="13574" max="13574" width="1" style="17" customWidth="1"/>
    <col min="13575" max="13575" width="9.77734375" style="17" customWidth="1"/>
    <col min="13576" max="13576" width="6.21875" style="17" customWidth="1"/>
    <col min="13577" max="13577" width="1.21875" style="17" customWidth="1"/>
    <col min="13578" max="13824" width="8" style="17"/>
    <col min="13825" max="13825" width="16.33203125" style="17" customWidth="1"/>
    <col min="13826" max="13826" width="7.21875" style="17" customWidth="1"/>
    <col min="13827" max="13827" width="1.109375" style="17" customWidth="1"/>
    <col min="13828" max="13829" width="7.77734375" style="17" customWidth="1"/>
    <col min="13830" max="13830" width="1" style="17" customWidth="1"/>
    <col min="13831" max="13831" width="9.77734375" style="17" customWidth="1"/>
    <col min="13832" max="13832" width="6.21875" style="17" customWidth="1"/>
    <col min="13833" max="13833" width="1.21875" style="17" customWidth="1"/>
    <col min="13834" max="14080" width="8" style="17"/>
    <col min="14081" max="14081" width="16.33203125" style="17" customWidth="1"/>
    <col min="14082" max="14082" width="7.21875" style="17" customWidth="1"/>
    <col min="14083" max="14083" width="1.109375" style="17" customWidth="1"/>
    <col min="14084" max="14085" width="7.77734375" style="17" customWidth="1"/>
    <col min="14086" max="14086" width="1" style="17" customWidth="1"/>
    <col min="14087" max="14087" width="9.77734375" style="17" customWidth="1"/>
    <col min="14088" max="14088" width="6.21875" style="17" customWidth="1"/>
    <col min="14089" max="14089" width="1.21875" style="17" customWidth="1"/>
    <col min="14090" max="14336" width="8" style="17"/>
    <col min="14337" max="14337" width="16.33203125" style="17" customWidth="1"/>
    <col min="14338" max="14338" width="7.21875" style="17" customWidth="1"/>
    <col min="14339" max="14339" width="1.109375" style="17" customWidth="1"/>
    <col min="14340" max="14341" width="7.77734375" style="17" customWidth="1"/>
    <col min="14342" max="14342" width="1" style="17" customWidth="1"/>
    <col min="14343" max="14343" width="9.77734375" style="17" customWidth="1"/>
    <col min="14344" max="14344" width="6.21875" style="17" customWidth="1"/>
    <col min="14345" max="14345" width="1.21875" style="17" customWidth="1"/>
    <col min="14346" max="14592" width="8" style="17"/>
    <col min="14593" max="14593" width="16.33203125" style="17" customWidth="1"/>
    <col min="14594" max="14594" width="7.21875" style="17" customWidth="1"/>
    <col min="14595" max="14595" width="1.109375" style="17" customWidth="1"/>
    <col min="14596" max="14597" width="7.77734375" style="17" customWidth="1"/>
    <col min="14598" max="14598" width="1" style="17" customWidth="1"/>
    <col min="14599" max="14599" width="9.77734375" style="17" customWidth="1"/>
    <col min="14600" max="14600" width="6.21875" style="17" customWidth="1"/>
    <col min="14601" max="14601" width="1.21875" style="17" customWidth="1"/>
    <col min="14602" max="14848" width="8" style="17"/>
    <col min="14849" max="14849" width="16.33203125" style="17" customWidth="1"/>
    <col min="14850" max="14850" width="7.21875" style="17" customWidth="1"/>
    <col min="14851" max="14851" width="1.109375" style="17" customWidth="1"/>
    <col min="14852" max="14853" width="7.77734375" style="17" customWidth="1"/>
    <col min="14854" max="14854" width="1" style="17" customWidth="1"/>
    <col min="14855" max="14855" width="9.77734375" style="17" customWidth="1"/>
    <col min="14856" max="14856" width="6.21875" style="17" customWidth="1"/>
    <col min="14857" max="14857" width="1.21875" style="17" customWidth="1"/>
    <col min="14858" max="15104" width="8" style="17"/>
    <col min="15105" max="15105" width="16.33203125" style="17" customWidth="1"/>
    <col min="15106" max="15106" width="7.21875" style="17" customWidth="1"/>
    <col min="15107" max="15107" width="1.109375" style="17" customWidth="1"/>
    <col min="15108" max="15109" width="7.77734375" style="17" customWidth="1"/>
    <col min="15110" max="15110" width="1" style="17" customWidth="1"/>
    <col min="15111" max="15111" width="9.77734375" style="17" customWidth="1"/>
    <col min="15112" max="15112" width="6.21875" style="17" customWidth="1"/>
    <col min="15113" max="15113" width="1.21875" style="17" customWidth="1"/>
    <col min="15114" max="15360" width="8" style="17"/>
    <col min="15361" max="15361" width="16.33203125" style="17" customWidth="1"/>
    <col min="15362" max="15362" width="7.21875" style="17" customWidth="1"/>
    <col min="15363" max="15363" width="1.109375" style="17" customWidth="1"/>
    <col min="15364" max="15365" width="7.77734375" style="17" customWidth="1"/>
    <col min="15366" max="15366" width="1" style="17" customWidth="1"/>
    <col min="15367" max="15367" width="9.77734375" style="17" customWidth="1"/>
    <col min="15368" max="15368" width="6.21875" style="17" customWidth="1"/>
    <col min="15369" max="15369" width="1.21875" style="17" customWidth="1"/>
    <col min="15370" max="15616" width="8" style="17"/>
    <col min="15617" max="15617" width="16.33203125" style="17" customWidth="1"/>
    <col min="15618" max="15618" width="7.21875" style="17" customWidth="1"/>
    <col min="15619" max="15619" width="1.109375" style="17" customWidth="1"/>
    <col min="15620" max="15621" width="7.77734375" style="17" customWidth="1"/>
    <col min="15622" max="15622" width="1" style="17" customWidth="1"/>
    <col min="15623" max="15623" width="9.77734375" style="17" customWidth="1"/>
    <col min="15624" max="15624" width="6.21875" style="17" customWidth="1"/>
    <col min="15625" max="15625" width="1.21875" style="17" customWidth="1"/>
    <col min="15626" max="15872" width="8" style="17"/>
    <col min="15873" max="15873" width="16.33203125" style="17" customWidth="1"/>
    <col min="15874" max="15874" width="7.21875" style="17" customWidth="1"/>
    <col min="15875" max="15875" width="1.109375" style="17" customWidth="1"/>
    <col min="15876" max="15877" width="7.77734375" style="17" customWidth="1"/>
    <col min="15878" max="15878" width="1" style="17" customWidth="1"/>
    <col min="15879" max="15879" width="9.77734375" style="17" customWidth="1"/>
    <col min="15880" max="15880" width="6.21875" style="17" customWidth="1"/>
    <col min="15881" max="15881" width="1.21875" style="17" customWidth="1"/>
    <col min="15882" max="16128" width="8" style="17"/>
    <col min="16129" max="16129" width="16.33203125" style="17" customWidth="1"/>
    <col min="16130" max="16130" width="7.21875" style="17" customWidth="1"/>
    <col min="16131" max="16131" width="1.109375" style="17" customWidth="1"/>
    <col min="16132" max="16133" width="7.77734375" style="17" customWidth="1"/>
    <col min="16134" max="16134" width="1" style="17" customWidth="1"/>
    <col min="16135" max="16135" width="9.77734375" style="17" customWidth="1"/>
    <col min="16136" max="16136" width="6.21875" style="17" customWidth="1"/>
    <col min="16137" max="16137" width="1.21875" style="17" customWidth="1"/>
    <col min="16138" max="16384" width="8" style="17"/>
  </cols>
  <sheetData>
    <row r="1" spans="1:8">
      <c r="A1" s="11" t="s">
        <v>34</v>
      </c>
      <c r="B1" s="12">
        <v>0.06</v>
      </c>
      <c r="C1" s="13"/>
      <c r="D1" s="17" t="s">
        <v>93</v>
      </c>
      <c r="F1" s="13"/>
      <c r="G1" s="15" t="s">
        <v>34</v>
      </c>
      <c r="H1" s="16">
        <v>0.06</v>
      </c>
    </row>
    <row r="2" spans="1:8">
      <c r="A2" s="11" t="s">
        <v>35</v>
      </c>
      <c r="B2" s="11">
        <v>800000</v>
      </c>
      <c r="C2" s="13"/>
      <c r="D2" s="13"/>
      <c r="E2" s="14">
        <f>B8</f>
        <v>3.3911370061595392E-2</v>
      </c>
      <c r="F2" s="13"/>
      <c r="G2" s="18" t="s">
        <v>36</v>
      </c>
      <c r="H2" s="19">
        <v>-800000</v>
      </c>
    </row>
    <row r="3" spans="1:8">
      <c r="A3" s="11" t="s">
        <v>37</v>
      </c>
      <c r="B3" s="11">
        <v>3</v>
      </c>
      <c r="C3" s="13"/>
      <c r="D3" s="50">
        <v>60000</v>
      </c>
      <c r="E3" s="29">
        <f t="dataTable" ref="E3:E8" dt2D="0" dtr="0" r1="H3"/>
        <v>4.7113848502182032E-2</v>
      </c>
      <c r="F3" s="13"/>
      <c r="G3" s="20" t="s">
        <v>38</v>
      </c>
      <c r="H3" s="21">
        <v>20000</v>
      </c>
    </row>
    <row r="4" spans="1:8">
      <c r="A4" s="11" t="s">
        <v>39</v>
      </c>
      <c r="B4" s="11">
        <v>20000</v>
      </c>
      <c r="C4" s="13"/>
      <c r="D4" s="50">
        <v>70000</v>
      </c>
      <c r="E4" s="29">
        <v>5.0491817416254525E-2</v>
      </c>
      <c r="F4" s="13"/>
      <c r="G4" s="20" t="s">
        <v>40</v>
      </c>
      <c r="H4" s="21">
        <v>20000</v>
      </c>
    </row>
    <row r="5" spans="1:8">
      <c r="A5" s="11" t="s">
        <v>78</v>
      </c>
      <c r="B5" s="22">
        <v>850000</v>
      </c>
      <c r="C5" s="13"/>
      <c r="D5" s="50">
        <v>80000</v>
      </c>
      <c r="E5" s="29">
        <v>5.3901472309566101E-2</v>
      </c>
      <c r="F5" s="13"/>
      <c r="G5" s="20" t="s">
        <v>41</v>
      </c>
      <c r="H5" s="21">
        <v>20000</v>
      </c>
    </row>
    <row r="6" spans="1:8">
      <c r="A6" s="11" t="s">
        <v>42</v>
      </c>
      <c r="B6" s="22">
        <f>H8</f>
        <v>-73260.147258450044</v>
      </c>
      <c r="C6" s="13"/>
      <c r="D6" s="50">
        <v>90000</v>
      </c>
      <c r="E6" s="29">
        <v>5.7343192812397525E-2</v>
      </c>
      <c r="F6" s="13"/>
      <c r="G6" s="23" t="s">
        <v>43</v>
      </c>
      <c r="H6" s="24">
        <v>850000</v>
      </c>
    </row>
    <row r="7" spans="1:8">
      <c r="A7" s="13"/>
      <c r="B7" s="25"/>
      <c r="C7" s="13"/>
      <c r="D7" s="50">
        <v>100000</v>
      </c>
      <c r="E7" s="29">
        <v>6.0817362215124238E-2</v>
      </c>
      <c r="F7" s="13"/>
      <c r="G7" s="26" t="s">
        <v>44</v>
      </c>
      <c r="H7" s="27">
        <f>NPV(H1,H3:H6)</f>
        <v>726739.85274154996</v>
      </c>
    </row>
    <row r="8" spans="1:8">
      <c r="A8" s="11" t="s">
        <v>45</v>
      </c>
      <c r="B8" s="28">
        <f>IRR(H2:H6)</f>
        <v>3.3911370061595392E-2</v>
      </c>
      <c r="C8" s="13"/>
      <c r="D8" s="50">
        <v>110000</v>
      </c>
      <c r="E8" s="29">
        <v>6.4324367427198048E-2</v>
      </c>
      <c r="F8" s="13"/>
      <c r="G8" s="11" t="s">
        <v>46</v>
      </c>
      <c r="H8" s="22">
        <f>H7+H2</f>
        <v>-73260.147258450044</v>
      </c>
    </row>
    <row r="9" spans="1:8">
      <c r="A9" s="13" t="s">
        <v>79</v>
      </c>
      <c r="B9" s="48"/>
      <c r="C9" s="13"/>
      <c r="D9" s="13" t="s">
        <v>92</v>
      </c>
      <c r="E9" s="13"/>
      <c r="F9" s="13"/>
      <c r="G9" s="11" t="s">
        <v>47</v>
      </c>
      <c r="H9" s="28">
        <f>IRR(H2:H6)</f>
        <v>3.3911370061595392E-2</v>
      </c>
    </row>
    <row r="10" spans="1:8">
      <c r="A10" s="11" t="s">
        <v>48</v>
      </c>
      <c r="B10" s="30">
        <f>PMT(B1,B3,-B2,B5,0)</f>
        <v>32294.509360472421</v>
      </c>
      <c r="C10" s="13"/>
      <c r="D10" s="11">
        <v>90000</v>
      </c>
      <c r="E10" s="29">
        <f>E6</f>
        <v>5.7343192812397525E-2</v>
      </c>
      <c r="F10" s="13"/>
      <c r="G10" s="13"/>
      <c r="H10" s="13"/>
    </row>
    <row r="11" spans="1:8">
      <c r="A11" s="11" t="s">
        <v>49</v>
      </c>
      <c r="B11" s="30">
        <f>D11</f>
        <v>97647.316177263172</v>
      </c>
      <c r="C11" s="13"/>
      <c r="D11" s="34">
        <f>D10-(D10-D12)*(E10-E11)/(E10-E12)</f>
        <v>97647.316177263172</v>
      </c>
      <c r="E11" s="29">
        <v>0.06</v>
      </c>
      <c r="F11" s="13"/>
      <c r="G11" s="13"/>
      <c r="H11" s="13"/>
    </row>
    <row r="12" spans="1:8">
      <c r="A12" s="13"/>
      <c r="B12" s="13"/>
      <c r="C12" s="13"/>
      <c r="D12" s="11">
        <v>100000</v>
      </c>
      <c r="E12" s="29">
        <f>E7</f>
        <v>6.0817362215124238E-2</v>
      </c>
      <c r="F12" s="13"/>
      <c r="G12" s="13"/>
      <c r="H12" s="13"/>
    </row>
    <row r="13" spans="1:8">
      <c r="A13" s="31" t="s">
        <v>91</v>
      </c>
      <c r="B13" s="13" t="str">
        <f>IF(B6&gt;0,"有利","不利")</f>
        <v>不利</v>
      </c>
      <c r="C13" s="13"/>
      <c r="D13" s="13"/>
      <c r="E13" s="13"/>
      <c r="F13" s="13"/>
      <c r="G13" s="13"/>
      <c r="H13" s="13"/>
    </row>
    <row r="14" spans="1:8">
      <c r="A14" s="13"/>
      <c r="B14" s="13"/>
      <c r="C14" s="13"/>
      <c r="D14" s="13"/>
      <c r="E14" s="13"/>
      <c r="F14" s="13"/>
      <c r="G14" s="13"/>
      <c r="H14" s="13"/>
    </row>
    <row r="15" spans="1:8">
      <c r="C15" s="13"/>
      <c r="D15" s="13"/>
      <c r="E15" s="13"/>
      <c r="F15" s="13"/>
    </row>
    <row r="16" spans="1:8">
      <c r="C16" s="13"/>
      <c r="D16" s="13"/>
      <c r="E16" s="13"/>
      <c r="F16" s="13"/>
      <c r="H16" s="32"/>
    </row>
    <row r="17" spans="1:8">
      <c r="C17" s="13"/>
      <c r="D17" s="13"/>
      <c r="E17" s="13"/>
      <c r="F17" s="13"/>
    </row>
    <row r="18" spans="1:8">
      <c r="C18" s="13"/>
      <c r="D18" s="13"/>
      <c r="E18" s="13"/>
      <c r="F18" s="13"/>
    </row>
    <row r="19" spans="1:8">
      <c r="C19" s="13"/>
      <c r="D19" s="13"/>
      <c r="E19" s="13"/>
      <c r="F19" s="13"/>
      <c r="H19" s="33"/>
    </row>
    <row r="20" spans="1:8">
      <c r="C20" s="13"/>
      <c r="D20" s="13"/>
      <c r="E20" s="13"/>
      <c r="F20" s="13"/>
    </row>
    <row r="21" spans="1:8">
      <c r="C21" s="13"/>
      <c r="D21" s="13"/>
      <c r="E21" s="13"/>
      <c r="F21" s="13"/>
    </row>
    <row r="22" spans="1:8">
      <c r="C22" s="13"/>
      <c r="D22" s="13"/>
      <c r="E22" s="13"/>
      <c r="F22" s="13"/>
    </row>
    <row r="23" spans="1:8">
      <c r="C23" s="13"/>
      <c r="D23" s="13"/>
      <c r="E23" s="13"/>
      <c r="F23" s="13"/>
    </row>
    <row r="24" spans="1:8">
      <c r="A24" s="13"/>
      <c r="B24" s="13"/>
      <c r="C24" s="13"/>
      <c r="D24" s="13"/>
      <c r="E24" s="13"/>
      <c r="F24" s="13"/>
    </row>
    <row r="25" spans="1:8">
      <c r="C25" s="13"/>
      <c r="D25" s="13"/>
      <c r="E25" s="13"/>
      <c r="F25" s="13"/>
    </row>
    <row r="26" spans="1:8">
      <c r="C26" s="13"/>
      <c r="D26" s="13"/>
      <c r="E26" s="13"/>
      <c r="F26" s="13"/>
    </row>
  </sheetData>
  <phoneticPr fontId="4" type="noConversion"/>
  <printOptions headings="1"/>
  <pageMargins left="0.75" right="0.75" top="1" bottom="1" header="0.5" footer="0.5"/>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F1003"/>
  <sheetViews>
    <sheetView tabSelected="1" workbookViewId="0">
      <selection activeCell="M1002" sqref="M1002"/>
    </sheetView>
  </sheetViews>
  <sheetFormatPr defaultColWidth="9" defaultRowHeight="14.4"/>
  <cols>
    <col min="1" max="1" width="2.109375" style="37" customWidth="1"/>
    <col min="2" max="2" width="29.109375" style="37" bestFit="1" customWidth="1"/>
    <col min="3" max="3" width="9" style="37"/>
    <col min="4" max="4" width="2.109375" style="37" customWidth="1"/>
    <col min="5" max="6" width="9" style="37"/>
    <col min="7" max="7" width="2.109375" style="37" customWidth="1"/>
    <col min="8" max="16384" width="9" style="37"/>
  </cols>
  <sheetData>
    <row r="1" spans="2:6">
      <c r="B1" s="36" t="s">
        <v>80</v>
      </c>
    </row>
    <row r="3" spans="2:6">
      <c r="B3" s="35" t="s">
        <v>81</v>
      </c>
      <c r="C3" s="38">
        <v>30</v>
      </c>
      <c r="F3" s="39">
        <f>C11</f>
        <v>2782.08</v>
      </c>
    </row>
    <row r="4" spans="2:6">
      <c r="B4" s="35" t="s">
        <v>82</v>
      </c>
      <c r="C4" s="38">
        <v>40</v>
      </c>
      <c r="E4" s="38">
        <v>1</v>
      </c>
      <c r="F4" s="40">
        <v>-58.87</v>
      </c>
    </row>
    <row r="5" spans="2:6">
      <c r="B5" s="35" t="s">
        <v>83</v>
      </c>
      <c r="C5" s="38">
        <v>500</v>
      </c>
      <c r="E5" s="38">
        <v>2</v>
      </c>
      <c r="F5" s="40">
        <v>4947.1400000000003</v>
      </c>
    </row>
    <row r="6" spans="2:6">
      <c r="B6" s="35" t="s">
        <v>84</v>
      </c>
      <c r="C6" s="38">
        <v>15000</v>
      </c>
      <c r="E6" s="38">
        <v>3</v>
      </c>
      <c r="F6" s="40">
        <v>1106.1199999999999</v>
      </c>
    </row>
    <row r="7" spans="2:6">
      <c r="B7" s="35" t="s">
        <v>85</v>
      </c>
      <c r="C7" s="38">
        <v>300</v>
      </c>
      <c r="E7" s="38">
        <v>4</v>
      </c>
      <c r="F7" s="40">
        <v>1435.99</v>
      </c>
    </row>
    <row r="8" spans="2:6">
      <c r="E8" s="38">
        <v>5</v>
      </c>
      <c r="F8" s="40">
        <v>2745.98</v>
      </c>
    </row>
    <row r="9" spans="2:6">
      <c r="B9" s="38" t="s">
        <v>86</v>
      </c>
      <c r="C9" s="38">
        <f ca="1">ROUND(C3+(C4-C3)*RAND(),0)</f>
        <v>37</v>
      </c>
      <c r="E9" s="38">
        <v>6</v>
      </c>
      <c r="F9" s="40">
        <v>280.57</v>
      </c>
    </row>
    <row r="10" spans="2:6">
      <c r="E10" s="38">
        <v>7</v>
      </c>
      <c r="F10" s="40">
        <v>4926.1499999999996</v>
      </c>
    </row>
    <row r="11" spans="2:6">
      <c r="B11" s="38" t="s">
        <v>87</v>
      </c>
      <c r="C11" s="40">
        <v>2782.08</v>
      </c>
      <c r="E11" s="38">
        <v>8</v>
      </c>
      <c r="F11" s="40">
        <v>4746.43</v>
      </c>
    </row>
    <row r="12" spans="2:6">
      <c r="E12" s="38">
        <v>9</v>
      </c>
      <c r="F12" s="40">
        <v>4733.6899999999996</v>
      </c>
    </row>
    <row r="13" spans="2:6">
      <c r="B13" s="35" t="s">
        <v>88</v>
      </c>
      <c r="C13" s="41">
        <v>0.94199999999999995</v>
      </c>
      <c r="E13" s="38">
        <v>10</v>
      </c>
      <c r="F13" s="40">
        <v>2607.69</v>
      </c>
    </row>
    <row r="14" spans="2:6">
      <c r="B14" s="35" t="s">
        <v>89</v>
      </c>
      <c r="C14" s="41">
        <v>0.23499999999999999</v>
      </c>
      <c r="E14" s="38">
        <v>11</v>
      </c>
      <c r="F14" s="40">
        <v>2746.54</v>
      </c>
    </row>
    <row r="15" spans="2:6">
      <c r="B15" s="35" t="s">
        <v>90</v>
      </c>
      <c r="C15" s="41">
        <v>0.55100000000000005</v>
      </c>
      <c r="E15" s="38">
        <v>12</v>
      </c>
      <c r="F15" s="40">
        <v>3683.01</v>
      </c>
    </row>
    <row r="16" spans="2:6">
      <c r="E16" s="38">
        <v>13</v>
      </c>
      <c r="F16" s="40">
        <v>754.57</v>
      </c>
    </row>
    <row r="17" spans="5:6" hidden="1">
      <c r="E17" s="38">
        <v>14</v>
      </c>
      <c r="F17" s="40"/>
    </row>
    <row r="18" spans="5:6" hidden="1">
      <c r="E18" s="38">
        <v>15</v>
      </c>
      <c r="F18" s="40"/>
    </row>
    <row r="19" spans="5:6" hidden="1">
      <c r="E19" s="38">
        <v>16</v>
      </c>
      <c r="F19" s="40"/>
    </row>
    <row r="20" spans="5:6" hidden="1">
      <c r="E20" s="38">
        <v>17</v>
      </c>
      <c r="F20" s="40"/>
    </row>
    <row r="21" spans="5:6" hidden="1">
      <c r="E21" s="38">
        <v>18</v>
      </c>
      <c r="F21" s="40"/>
    </row>
    <row r="22" spans="5:6" hidden="1">
      <c r="E22" s="38">
        <v>19</v>
      </c>
      <c r="F22" s="40"/>
    </row>
    <row r="23" spans="5:6" hidden="1">
      <c r="E23" s="38">
        <v>20</v>
      </c>
      <c r="F23" s="40"/>
    </row>
    <row r="24" spans="5:6" hidden="1">
      <c r="E24" s="38">
        <v>21</v>
      </c>
      <c r="F24" s="40"/>
    </row>
    <row r="25" spans="5:6" hidden="1">
      <c r="E25" s="38">
        <v>22</v>
      </c>
      <c r="F25" s="40"/>
    </row>
    <row r="26" spans="5:6" hidden="1">
      <c r="E26" s="38">
        <v>23</v>
      </c>
      <c r="F26" s="40"/>
    </row>
    <row r="27" spans="5:6" hidden="1">
      <c r="E27" s="38">
        <v>24</v>
      </c>
      <c r="F27" s="40"/>
    </row>
    <row r="28" spans="5:6" hidden="1">
      <c r="E28" s="38">
        <v>25</v>
      </c>
      <c r="F28" s="40"/>
    </row>
    <row r="29" spans="5:6" hidden="1">
      <c r="E29" s="38">
        <v>26</v>
      </c>
      <c r="F29" s="40"/>
    </row>
    <row r="30" spans="5:6" hidden="1">
      <c r="E30" s="38">
        <v>27</v>
      </c>
      <c r="F30" s="40"/>
    </row>
    <row r="31" spans="5:6" hidden="1">
      <c r="E31" s="38">
        <v>28</v>
      </c>
      <c r="F31" s="40"/>
    </row>
    <row r="32" spans="5:6" hidden="1">
      <c r="E32" s="38">
        <v>29</v>
      </c>
      <c r="F32" s="40"/>
    </row>
    <row r="33" spans="5:6" hidden="1">
      <c r="E33" s="38">
        <v>30</v>
      </c>
      <c r="F33" s="40"/>
    </row>
    <row r="34" spans="5:6" hidden="1">
      <c r="E34" s="38">
        <v>31</v>
      </c>
      <c r="F34" s="40"/>
    </row>
    <row r="35" spans="5:6" hidden="1">
      <c r="E35" s="38">
        <v>32</v>
      </c>
      <c r="F35" s="40"/>
    </row>
    <row r="36" spans="5:6" hidden="1">
      <c r="E36" s="38">
        <v>33</v>
      </c>
      <c r="F36" s="40"/>
    </row>
    <row r="37" spans="5:6" hidden="1">
      <c r="E37" s="38">
        <v>34</v>
      </c>
      <c r="F37" s="40"/>
    </row>
    <row r="38" spans="5:6" hidden="1">
      <c r="E38" s="38">
        <v>35</v>
      </c>
      <c r="F38" s="40"/>
    </row>
    <row r="39" spans="5:6" hidden="1">
      <c r="E39" s="38">
        <v>36</v>
      </c>
      <c r="F39" s="40"/>
    </row>
    <row r="40" spans="5:6" hidden="1">
      <c r="E40" s="38">
        <v>37</v>
      </c>
      <c r="F40" s="40"/>
    </row>
    <row r="41" spans="5:6" hidden="1">
      <c r="E41" s="38">
        <v>38</v>
      </c>
      <c r="F41" s="40"/>
    </row>
    <row r="42" spans="5:6" hidden="1">
      <c r="E42" s="38">
        <v>39</v>
      </c>
      <c r="F42" s="40"/>
    </row>
    <row r="43" spans="5:6" hidden="1">
      <c r="E43" s="38">
        <v>40</v>
      </c>
      <c r="F43" s="40"/>
    </row>
    <row r="44" spans="5:6" hidden="1">
      <c r="E44" s="38">
        <v>41</v>
      </c>
      <c r="F44" s="40"/>
    </row>
    <row r="45" spans="5:6" hidden="1">
      <c r="E45" s="38">
        <v>42</v>
      </c>
      <c r="F45" s="40"/>
    </row>
    <row r="46" spans="5:6" hidden="1">
      <c r="E46" s="38">
        <v>43</v>
      </c>
      <c r="F46" s="40"/>
    </row>
    <row r="47" spans="5:6" hidden="1">
      <c r="E47" s="38">
        <v>44</v>
      </c>
      <c r="F47" s="40"/>
    </row>
    <row r="48" spans="5:6" hidden="1">
      <c r="E48" s="38">
        <v>45</v>
      </c>
      <c r="F48" s="40"/>
    </row>
    <row r="49" spans="5:6" hidden="1">
      <c r="E49" s="38">
        <v>46</v>
      </c>
      <c r="F49" s="40"/>
    </row>
    <row r="50" spans="5:6" hidden="1">
      <c r="E50" s="38">
        <v>47</v>
      </c>
      <c r="F50" s="40"/>
    </row>
    <row r="51" spans="5:6" hidden="1">
      <c r="E51" s="38">
        <v>48</v>
      </c>
      <c r="F51" s="40"/>
    </row>
    <row r="52" spans="5:6" hidden="1">
      <c r="E52" s="38">
        <v>49</v>
      </c>
      <c r="F52" s="40"/>
    </row>
    <row r="53" spans="5:6" hidden="1">
      <c r="E53" s="38">
        <v>50</v>
      </c>
      <c r="F53" s="40"/>
    </row>
    <row r="54" spans="5:6" hidden="1">
      <c r="E54" s="38">
        <v>51</v>
      </c>
      <c r="F54" s="40"/>
    </row>
    <row r="55" spans="5:6" hidden="1">
      <c r="E55" s="38">
        <v>52</v>
      </c>
      <c r="F55" s="40"/>
    </row>
    <row r="56" spans="5:6" hidden="1">
      <c r="E56" s="38">
        <v>53</v>
      </c>
      <c r="F56" s="40"/>
    </row>
    <row r="57" spans="5:6" hidden="1">
      <c r="E57" s="38">
        <v>54</v>
      </c>
      <c r="F57" s="40"/>
    </row>
    <row r="58" spans="5:6" hidden="1">
      <c r="E58" s="38">
        <v>55</v>
      </c>
      <c r="F58" s="40"/>
    </row>
    <row r="59" spans="5:6" hidden="1">
      <c r="E59" s="38">
        <v>56</v>
      </c>
      <c r="F59" s="40"/>
    </row>
    <row r="60" spans="5:6" hidden="1">
      <c r="E60" s="38">
        <v>57</v>
      </c>
      <c r="F60" s="40"/>
    </row>
    <row r="61" spans="5:6" hidden="1">
      <c r="E61" s="38">
        <v>58</v>
      </c>
      <c r="F61" s="40"/>
    </row>
    <row r="62" spans="5:6" hidden="1">
      <c r="E62" s="38">
        <v>59</v>
      </c>
      <c r="F62" s="40"/>
    </row>
    <row r="63" spans="5:6" hidden="1">
      <c r="E63" s="38">
        <v>60</v>
      </c>
      <c r="F63" s="40"/>
    </row>
    <row r="64" spans="5:6" hidden="1">
      <c r="E64" s="38">
        <v>61</v>
      </c>
      <c r="F64" s="40"/>
    </row>
    <row r="65" spans="5:6" hidden="1">
      <c r="E65" s="38">
        <v>62</v>
      </c>
      <c r="F65" s="40"/>
    </row>
    <row r="66" spans="5:6" hidden="1">
      <c r="E66" s="38">
        <v>63</v>
      </c>
      <c r="F66" s="40"/>
    </row>
    <row r="67" spans="5:6" hidden="1">
      <c r="E67" s="38">
        <v>64</v>
      </c>
      <c r="F67" s="40"/>
    </row>
    <row r="68" spans="5:6" hidden="1">
      <c r="E68" s="38">
        <v>65</v>
      </c>
      <c r="F68" s="40"/>
    </row>
    <row r="69" spans="5:6" hidden="1">
      <c r="E69" s="38">
        <v>66</v>
      </c>
      <c r="F69" s="40"/>
    </row>
    <row r="70" spans="5:6" hidden="1">
      <c r="E70" s="38">
        <v>67</v>
      </c>
      <c r="F70" s="40"/>
    </row>
    <row r="71" spans="5:6" hidden="1">
      <c r="E71" s="38">
        <v>68</v>
      </c>
      <c r="F71" s="40"/>
    </row>
    <row r="72" spans="5:6" hidden="1">
      <c r="E72" s="38">
        <v>69</v>
      </c>
      <c r="F72" s="40"/>
    </row>
    <row r="73" spans="5:6" hidden="1">
      <c r="E73" s="38">
        <v>70</v>
      </c>
      <c r="F73" s="40"/>
    </row>
    <row r="74" spans="5:6" hidden="1">
      <c r="E74" s="38">
        <v>71</v>
      </c>
      <c r="F74" s="40"/>
    </row>
    <row r="75" spans="5:6" hidden="1">
      <c r="E75" s="38">
        <v>72</v>
      </c>
      <c r="F75" s="40"/>
    </row>
    <row r="76" spans="5:6" hidden="1">
      <c r="E76" s="38">
        <v>73</v>
      </c>
      <c r="F76" s="40"/>
    </row>
    <row r="77" spans="5:6" hidden="1">
      <c r="E77" s="38">
        <v>74</v>
      </c>
      <c r="F77" s="40"/>
    </row>
    <row r="78" spans="5:6" hidden="1">
      <c r="E78" s="38">
        <v>75</v>
      </c>
      <c r="F78" s="40"/>
    </row>
    <row r="79" spans="5:6" hidden="1">
      <c r="E79" s="38">
        <v>76</v>
      </c>
      <c r="F79" s="40"/>
    </row>
    <row r="80" spans="5:6" hidden="1">
      <c r="E80" s="38">
        <v>77</v>
      </c>
      <c r="F80" s="40"/>
    </row>
    <row r="81" spans="5:6" hidden="1">
      <c r="E81" s="38">
        <v>78</v>
      </c>
      <c r="F81" s="40"/>
    </row>
    <row r="82" spans="5:6" hidden="1">
      <c r="E82" s="38">
        <v>79</v>
      </c>
      <c r="F82" s="40"/>
    </row>
    <row r="83" spans="5:6" hidden="1">
      <c r="E83" s="38">
        <v>80</v>
      </c>
      <c r="F83" s="40"/>
    </row>
    <row r="84" spans="5:6" hidden="1">
      <c r="E84" s="38">
        <v>81</v>
      </c>
      <c r="F84" s="40"/>
    </row>
    <row r="85" spans="5:6" hidden="1">
      <c r="E85" s="38">
        <v>82</v>
      </c>
      <c r="F85" s="40"/>
    </row>
    <row r="86" spans="5:6" hidden="1">
      <c r="E86" s="38">
        <v>83</v>
      </c>
      <c r="F86" s="40"/>
    </row>
    <row r="87" spans="5:6" hidden="1">
      <c r="E87" s="38">
        <v>84</v>
      </c>
      <c r="F87" s="40"/>
    </row>
    <row r="88" spans="5:6" hidden="1">
      <c r="E88" s="38">
        <v>85</v>
      </c>
      <c r="F88" s="40"/>
    </row>
    <row r="89" spans="5:6" hidden="1">
      <c r="E89" s="38">
        <v>86</v>
      </c>
      <c r="F89" s="40"/>
    </row>
    <row r="90" spans="5:6" hidden="1">
      <c r="E90" s="38">
        <v>87</v>
      </c>
      <c r="F90" s="40"/>
    </row>
    <row r="91" spans="5:6" hidden="1">
      <c r="E91" s="38">
        <v>88</v>
      </c>
      <c r="F91" s="40"/>
    </row>
    <row r="92" spans="5:6" hidden="1">
      <c r="E92" s="38">
        <v>89</v>
      </c>
      <c r="F92" s="40"/>
    </row>
    <row r="93" spans="5:6" hidden="1">
      <c r="E93" s="38">
        <v>90</v>
      </c>
      <c r="F93" s="40"/>
    </row>
    <row r="94" spans="5:6" hidden="1">
      <c r="E94" s="38">
        <v>91</v>
      </c>
      <c r="F94" s="40"/>
    </row>
    <row r="95" spans="5:6" hidden="1">
      <c r="E95" s="38">
        <v>92</v>
      </c>
      <c r="F95" s="40"/>
    </row>
    <row r="96" spans="5:6" hidden="1">
      <c r="E96" s="38">
        <v>93</v>
      </c>
      <c r="F96" s="40"/>
    </row>
    <row r="97" spans="5:6" hidden="1">
      <c r="E97" s="38">
        <v>94</v>
      </c>
      <c r="F97" s="40"/>
    </row>
    <row r="98" spans="5:6" hidden="1">
      <c r="E98" s="38">
        <v>95</v>
      </c>
      <c r="F98" s="40"/>
    </row>
    <row r="99" spans="5:6" hidden="1">
      <c r="E99" s="38">
        <v>96</v>
      </c>
      <c r="F99" s="40"/>
    </row>
    <row r="100" spans="5:6" hidden="1">
      <c r="E100" s="38">
        <v>97</v>
      </c>
      <c r="F100" s="40"/>
    </row>
    <row r="101" spans="5:6" hidden="1">
      <c r="E101" s="38">
        <v>98</v>
      </c>
      <c r="F101" s="40"/>
    </row>
    <row r="102" spans="5:6" hidden="1">
      <c r="E102" s="38">
        <v>99</v>
      </c>
      <c r="F102" s="40"/>
    </row>
    <row r="103" spans="5:6" hidden="1">
      <c r="E103" s="38">
        <v>100</v>
      </c>
      <c r="F103" s="40"/>
    </row>
    <row r="104" spans="5:6" hidden="1">
      <c r="E104" s="38">
        <v>101</v>
      </c>
      <c r="F104" s="40"/>
    </row>
    <row r="105" spans="5:6" hidden="1">
      <c r="E105" s="38">
        <v>102</v>
      </c>
      <c r="F105" s="40"/>
    </row>
    <row r="106" spans="5:6" hidden="1">
      <c r="E106" s="38">
        <v>103</v>
      </c>
      <c r="F106" s="40"/>
    </row>
    <row r="107" spans="5:6" hidden="1">
      <c r="E107" s="38">
        <v>104</v>
      </c>
      <c r="F107" s="40"/>
    </row>
    <row r="108" spans="5:6" hidden="1">
      <c r="E108" s="38">
        <v>105</v>
      </c>
      <c r="F108" s="40"/>
    </row>
    <row r="109" spans="5:6" hidden="1">
      <c r="E109" s="38">
        <v>106</v>
      </c>
      <c r="F109" s="40"/>
    </row>
    <row r="110" spans="5:6" hidden="1">
      <c r="E110" s="38">
        <v>107</v>
      </c>
      <c r="F110" s="40"/>
    </row>
    <row r="111" spans="5:6" hidden="1">
      <c r="E111" s="38">
        <v>108</v>
      </c>
      <c r="F111" s="40"/>
    </row>
    <row r="112" spans="5:6" hidden="1">
      <c r="E112" s="38">
        <v>109</v>
      </c>
      <c r="F112" s="40"/>
    </row>
    <row r="113" spans="5:6" hidden="1">
      <c r="E113" s="38">
        <v>110</v>
      </c>
      <c r="F113" s="40"/>
    </row>
    <row r="114" spans="5:6" hidden="1">
      <c r="E114" s="38">
        <v>111</v>
      </c>
      <c r="F114" s="40"/>
    </row>
    <row r="115" spans="5:6" hidden="1">
      <c r="E115" s="38">
        <v>112</v>
      </c>
      <c r="F115" s="40"/>
    </row>
    <row r="116" spans="5:6" hidden="1">
      <c r="E116" s="38">
        <v>113</v>
      </c>
      <c r="F116" s="40"/>
    </row>
    <row r="117" spans="5:6" hidden="1">
      <c r="E117" s="38">
        <v>114</v>
      </c>
      <c r="F117" s="40"/>
    </row>
    <row r="118" spans="5:6" hidden="1">
      <c r="E118" s="38">
        <v>115</v>
      </c>
      <c r="F118" s="40"/>
    </row>
    <row r="119" spans="5:6" hidden="1">
      <c r="E119" s="38">
        <v>116</v>
      </c>
      <c r="F119" s="40"/>
    </row>
    <row r="120" spans="5:6" hidden="1">
      <c r="E120" s="38">
        <v>117</v>
      </c>
      <c r="F120" s="40"/>
    </row>
    <row r="121" spans="5:6" hidden="1">
      <c r="E121" s="38">
        <v>118</v>
      </c>
      <c r="F121" s="40"/>
    </row>
    <row r="122" spans="5:6" hidden="1">
      <c r="E122" s="38">
        <v>119</v>
      </c>
      <c r="F122" s="40"/>
    </row>
    <row r="123" spans="5:6" hidden="1">
      <c r="E123" s="38">
        <v>120</v>
      </c>
      <c r="F123" s="40"/>
    </row>
    <row r="124" spans="5:6" hidden="1">
      <c r="E124" s="38">
        <v>121</v>
      </c>
      <c r="F124" s="40"/>
    </row>
    <row r="125" spans="5:6" hidden="1">
      <c r="E125" s="38">
        <v>122</v>
      </c>
      <c r="F125" s="40"/>
    </row>
    <row r="126" spans="5:6" hidden="1">
      <c r="E126" s="38">
        <v>123</v>
      </c>
      <c r="F126" s="40"/>
    </row>
    <row r="127" spans="5:6" hidden="1">
      <c r="E127" s="38">
        <v>124</v>
      </c>
      <c r="F127" s="40"/>
    </row>
    <row r="128" spans="5:6" hidden="1">
      <c r="E128" s="38">
        <v>125</v>
      </c>
      <c r="F128" s="40"/>
    </row>
    <row r="129" spans="5:6" hidden="1">
      <c r="E129" s="38">
        <v>126</v>
      </c>
      <c r="F129" s="40"/>
    </row>
    <row r="130" spans="5:6" hidden="1">
      <c r="E130" s="38">
        <v>127</v>
      </c>
      <c r="F130" s="40"/>
    </row>
    <row r="131" spans="5:6" hidden="1">
      <c r="E131" s="38">
        <v>128</v>
      </c>
      <c r="F131" s="40"/>
    </row>
    <row r="132" spans="5:6" hidden="1">
      <c r="E132" s="38">
        <v>129</v>
      </c>
      <c r="F132" s="40"/>
    </row>
    <row r="133" spans="5:6" hidden="1">
      <c r="E133" s="38">
        <v>130</v>
      </c>
      <c r="F133" s="40"/>
    </row>
    <row r="134" spans="5:6" hidden="1">
      <c r="E134" s="38">
        <v>131</v>
      </c>
      <c r="F134" s="40"/>
    </row>
    <row r="135" spans="5:6" hidden="1">
      <c r="E135" s="38">
        <v>132</v>
      </c>
      <c r="F135" s="40"/>
    </row>
    <row r="136" spans="5:6" hidden="1">
      <c r="E136" s="38">
        <v>133</v>
      </c>
      <c r="F136" s="40"/>
    </row>
    <row r="137" spans="5:6" hidden="1">
      <c r="E137" s="38">
        <v>134</v>
      </c>
      <c r="F137" s="40"/>
    </row>
    <row r="138" spans="5:6" hidden="1">
      <c r="E138" s="38">
        <v>135</v>
      </c>
      <c r="F138" s="40"/>
    </row>
    <row r="139" spans="5:6" hidden="1">
      <c r="E139" s="38">
        <v>136</v>
      </c>
      <c r="F139" s="40"/>
    </row>
    <row r="140" spans="5:6" hidden="1">
      <c r="E140" s="38">
        <v>137</v>
      </c>
      <c r="F140" s="40"/>
    </row>
    <row r="141" spans="5:6" hidden="1">
      <c r="E141" s="38">
        <v>138</v>
      </c>
      <c r="F141" s="40"/>
    </row>
    <row r="142" spans="5:6" hidden="1">
      <c r="E142" s="38">
        <v>139</v>
      </c>
      <c r="F142" s="40"/>
    </row>
    <row r="143" spans="5:6" hidden="1">
      <c r="E143" s="38">
        <v>140</v>
      </c>
      <c r="F143" s="40"/>
    </row>
    <row r="144" spans="5:6" hidden="1">
      <c r="E144" s="38">
        <v>141</v>
      </c>
      <c r="F144" s="40"/>
    </row>
    <row r="145" spans="5:6" hidden="1">
      <c r="E145" s="38">
        <v>142</v>
      </c>
      <c r="F145" s="40"/>
    </row>
    <row r="146" spans="5:6" hidden="1">
      <c r="E146" s="38">
        <v>143</v>
      </c>
      <c r="F146" s="40"/>
    </row>
    <row r="147" spans="5:6" hidden="1">
      <c r="E147" s="38">
        <v>144</v>
      </c>
      <c r="F147" s="40"/>
    </row>
    <row r="148" spans="5:6" hidden="1">
      <c r="E148" s="38">
        <v>145</v>
      </c>
      <c r="F148" s="40"/>
    </row>
    <row r="149" spans="5:6" hidden="1">
      <c r="E149" s="38">
        <v>146</v>
      </c>
      <c r="F149" s="40"/>
    </row>
    <row r="150" spans="5:6" hidden="1">
      <c r="E150" s="38">
        <v>147</v>
      </c>
      <c r="F150" s="40"/>
    </row>
    <row r="151" spans="5:6" hidden="1">
      <c r="E151" s="38">
        <v>148</v>
      </c>
      <c r="F151" s="40"/>
    </row>
    <row r="152" spans="5:6" hidden="1">
      <c r="E152" s="38">
        <v>149</v>
      </c>
      <c r="F152" s="40"/>
    </row>
    <row r="153" spans="5:6" hidden="1">
      <c r="E153" s="38">
        <v>150</v>
      </c>
      <c r="F153" s="40"/>
    </row>
    <row r="154" spans="5:6" hidden="1">
      <c r="E154" s="38">
        <v>151</v>
      </c>
      <c r="F154" s="40"/>
    </row>
    <row r="155" spans="5:6" hidden="1">
      <c r="E155" s="38">
        <v>152</v>
      </c>
      <c r="F155" s="40"/>
    </row>
    <row r="156" spans="5:6" hidden="1">
      <c r="E156" s="38">
        <v>153</v>
      </c>
      <c r="F156" s="40"/>
    </row>
    <row r="157" spans="5:6" hidden="1">
      <c r="E157" s="38">
        <v>154</v>
      </c>
      <c r="F157" s="40"/>
    </row>
    <row r="158" spans="5:6" hidden="1">
      <c r="E158" s="38">
        <v>155</v>
      </c>
      <c r="F158" s="40"/>
    </row>
    <row r="159" spans="5:6" hidden="1">
      <c r="E159" s="38">
        <v>156</v>
      </c>
      <c r="F159" s="40"/>
    </row>
    <row r="160" spans="5:6" hidden="1">
      <c r="E160" s="38">
        <v>157</v>
      </c>
      <c r="F160" s="40"/>
    </row>
    <row r="161" spans="5:6" hidden="1">
      <c r="E161" s="38">
        <v>158</v>
      </c>
      <c r="F161" s="40"/>
    </row>
    <row r="162" spans="5:6" hidden="1">
      <c r="E162" s="38">
        <v>159</v>
      </c>
      <c r="F162" s="40"/>
    </row>
    <row r="163" spans="5:6" hidden="1">
      <c r="E163" s="38">
        <v>160</v>
      </c>
      <c r="F163" s="40"/>
    </row>
    <row r="164" spans="5:6" hidden="1">
      <c r="E164" s="38">
        <v>161</v>
      </c>
      <c r="F164" s="40"/>
    </row>
    <row r="165" spans="5:6" hidden="1">
      <c r="E165" s="38">
        <v>162</v>
      </c>
      <c r="F165" s="40"/>
    </row>
    <row r="166" spans="5:6" hidden="1">
      <c r="E166" s="38">
        <v>163</v>
      </c>
      <c r="F166" s="40"/>
    </row>
    <row r="167" spans="5:6" hidden="1">
      <c r="E167" s="38">
        <v>164</v>
      </c>
      <c r="F167" s="40"/>
    </row>
    <row r="168" spans="5:6" hidden="1">
      <c r="E168" s="38">
        <v>165</v>
      </c>
      <c r="F168" s="40"/>
    </row>
    <row r="169" spans="5:6" hidden="1">
      <c r="E169" s="38">
        <v>166</v>
      </c>
      <c r="F169" s="40"/>
    </row>
    <row r="170" spans="5:6" hidden="1">
      <c r="E170" s="38">
        <v>167</v>
      </c>
      <c r="F170" s="40"/>
    </row>
    <row r="171" spans="5:6" hidden="1">
      <c r="E171" s="38">
        <v>168</v>
      </c>
      <c r="F171" s="40"/>
    </row>
    <row r="172" spans="5:6" hidden="1">
      <c r="E172" s="38">
        <v>169</v>
      </c>
      <c r="F172" s="40"/>
    </row>
    <row r="173" spans="5:6" hidden="1">
      <c r="E173" s="38">
        <v>170</v>
      </c>
      <c r="F173" s="40"/>
    </row>
    <row r="174" spans="5:6" hidden="1">
      <c r="E174" s="38">
        <v>171</v>
      </c>
      <c r="F174" s="40"/>
    </row>
    <row r="175" spans="5:6" hidden="1">
      <c r="E175" s="38">
        <v>172</v>
      </c>
      <c r="F175" s="40"/>
    </row>
    <row r="176" spans="5:6" hidden="1">
      <c r="E176" s="38">
        <v>173</v>
      </c>
      <c r="F176" s="40"/>
    </row>
    <row r="177" spans="5:6" hidden="1">
      <c r="E177" s="38">
        <v>174</v>
      </c>
      <c r="F177" s="40"/>
    </row>
    <row r="178" spans="5:6" hidden="1">
      <c r="E178" s="38">
        <v>175</v>
      </c>
      <c r="F178" s="40"/>
    </row>
    <row r="179" spans="5:6" hidden="1">
      <c r="E179" s="38">
        <v>176</v>
      </c>
      <c r="F179" s="40"/>
    </row>
    <row r="180" spans="5:6" hidden="1">
      <c r="E180" s="38">
        <v>177</v>
      </c>
      <c r="F180" s="40"/>
    </row>
    <row r="181" spans="5:6" hidden="1">
      <c r="E181" s="38">
        <v>178</v>
      </c>
      <c r="F181" s="40"/>
    </row>
    <row r="182" spans="5:6" hidden="1">
      <c r="E182" s="38">
        <v>179</v>
      </c>
      <c r="F182" s="40"/>
    </row>
    <row r="183" spans="5:6" hidden="1">
      <c r="E183" s="38">
        <v>180</v>
      </c>
      <c r="F183" s="40"/>
    </row>
    <row r="184" spans="5:6" hidden="1">
      <c r="E184" s="38">
        <v>181</v>
      </c>
      <c r="F184" s="40"/>
    </row>
    <row r="185" spans="5:6" hidden="1">
      <c r="E185" s="38">
        <v>182</v>
      </c>
      <c r="F185" s="40"/>
    </row>
    <row r="186" spans="5:6" hidden="1">
      <c r="E186" s="38">
        <v>183</v>
      </c>
      <c r="F186" s="40"/>
    </row>
    <row r="187" spans="5:6" hidden="1">
      <c r="E187" s="38">
        <v>184</v>
      </c>
      <c r="F187" s="40"/>
    </row>
    <row r="188" spans="5:6" hidden="1">
      <c r="E188" s="38">
        <v>185</v>
      </c>
      <c r="F188" s="40"/>
    </row>
    <row r="189" spans="5:6" hidden="1">
      <c r="E189" s="38">
        <v>186</v>
      </c>
      <c r="F189" s="40"/>
    </row>
    <row r="190" spans="5:6" hidden="1">
      <c r="E190" s="38">
        <v>187</v>
      </c>
      <c r="F190" s="40"/>
    </row>
    <row r="191" spans="5:6" hidden="1">
      <c r="E191" s="38">
        <v>188</v>
      </c>
      <c r="F191" s="40"/>
    </row>
    <row r="192" spans="5:6" hidden="1">
      <c r="E192" s="38">
        <v>189</v>
      </c>
      <c r="F192" s="40"/>
    </row>
    <row r="193" spans="5:6" hidden="1">
      <c r="E193" s="38">
        <v>190</v>
      </c>
      <c r="F193" s="40"/>
    </row>
    <row r="194" spans="5:6" hidden="1">
      <c r="E194" s="38">
        <v>191</v>
      </c>
      <c r="F194" s="40"/>
    </row>
    <row r="195" spans="5:6" hidden="1">
      <c r="E195" s="38">
        <v>192</v>
      </c>
      <c r="F195" s="40"/>
    </row>
    <row r="196" spans="5:6" hidden="1">
      <c r="E196" s="38">
        <v>193</v>
      </c>
      <c r="F196" s="40"/>
    </row>
    <row r="197" spans="5:6" hidden="1">
      <c r="E197" s="38">
        <v>194</v>
      </c>
      <c r="F197" s="40"/>
    </row>
    <row r="198" spans="5:6" hidden="1">
      <c r="E198" s="38">
        <v>195</v>
      </c>
      <c r="F198" s="40"/>
    </row>
    <row r="199" spans="5:6" hidden="1">
      <c r="E199" s="38">
        <v>196</v>
      </c>
      <c r="F199" s="40"/>
    </row>
    <row r="200" spans="5:6" hidden="1">
      <c r="E200" s="38">
        <v>197</v>
      </c>
      <c r="F200" s="40"/>
    </row>
    <row r="201" spans="5:6" hidden="1">
      <c r="E201" s="38">
        <v>198</v>
      </c>
      <c r="F201" s="40"/>
    </row>
    <row r="202" spans="5:6" hidden="1">
      <c r="E202" s="38">
        <v>199</v>
      </c>
      <c r="F202" s="40"/>
    </row>
    <row r="203" spans="5:6" hidden="1">
      <c r="E203" s="38">
        <v>200</v>
      </c>
      <c r="F203" s="40"/>
    </row>
    <row r="204" spans="5:6" hidden="1">
      <c r="E204" s="38">
        <v>201</v>
      </c>
      <c r="F204" s="40"/>
    </row>
    <row r="205" spans="5:6" hidden="1">
      <c r="E205" s="38">
        <v>202</v>
      </c>
      <c r="F205" s="40"/>
    </row>
    <row r="206" spans="5:6" hidden="1">
      <c r="E206" s="38">
        <v>203</v>
      </c>
      <c r="F206" s="40"/>
    </row>
    <row r="207" spans="5:6" hidden="1">
      <c r="E207" s="38">
        <v>204</v>
      </c>
      <c r="F207" s="40"/>
    </row>
    <row r="208" spans="5:6" hidden="1">
      <c r="E208" s="38">
        <v>205</v>
      </c>
      <c r="F208" s="40"/>
    </row>
    <row r="209" spans="5:6" hidden="1">
      <c r="E209" s="38">
        <v>206</v>
      </c>
      <c r="F209" s="40"/>
    </row>
    <row r="210" spans="5:6" hidden="1">
      <c r="E210" s="38">
        <v>207</v>
      </c>
      <c r="F210" s="40"/>
    </row>
    <row r="211" spans="5:6" hidden="1">
      <c r="E211" s="38">
        <v>208</v>
      </c>
      <c r="F211" s="40"/>
    </row>
    <row r="212" spans="5:6" hidden="1">
      <c r="E212" s="38">
        <v>209</v>
      </c>
      <c r="F212" s="40"/>
    </row>
    <row r="213" spans="5:6" hidden="1">
      <c r="E213" s="38">
        <v>210</v>
      </c>
      <c r="F213" s="40"/>
    </row>
    <row r="214" spans="5:6" hidden="1">
      <c r="E214" s="38">
        <v>211</v>
      </c>
      <c r="F214" s="40"/>
    </row>
    <row r="215" spans="5:6" hidden="1">
      <c r="E215" s="38">
        <v>212</v>
      </c>
      <c r="F215" s="40"/>
    </row>
    <row r="216" spans="5:6" hidden="1">
      <c r="E216" s="38">
        <v>213</v>
      </c>
      <c r="F216" s="40"/>
    </row>
    <row r="217" spans="5:6" hidden="1">
      <c r="E217" s="38">
        <v>214</v>
      </c>
      <c r="F217" s="40"/>
    </row>
    <row r="218" spans="5:6" hidden="1">
      <c r="E218" s="38">
        <v>215</v>
      </c>
      <c r="F218" s="40"/>
    </row>
    <row r="219" spans="5:6" hidden="1">
      <c r="E219" s="38">
        <v>216</v>
      </c>
      <c r="F219" s="40"/>
    </row>
    <row r="220" spans="5:6" hidden="1">
      <c r="E220" s="38">
        <v>217</v>
      </c>
      <c r="F220" s="40"/>
    </row>
    <row r="221" spans="5:6" hidden="1">
      <c r="E221" s="38">
        <v>218</v>
      </c>
      <c r="F221" s="40"/>
    </row>
    <row r="222" spans="5:6" hidden="1">
      <c r="E222" s="38">
        <v>219</v>
      </c>
      <c r="F222" s="40"/>
    </row>
    <row r="223" spans="5:6" hidden="1">
      <c r="E223" s="38">
        <v>220</v>
      </c>
      <c r="F223" s="40"/>
    </row>
    <row r="224" spans="5:6" hidden="1">
      <c r="E224" s="38">
        <v>221</v>
      </c>
      <c r="F224" s="40"/>
    </row>
    <row r="225" spans="5:6" hidden="1">
      <c r="E225" s="38">
        <v>222</v>
      </c>
      <c r="F225" s="40"/>
    </row>
    <row r="226" spans="5:6" hidden="1">
      <c r="E226" s="38">
        <v>223</v>
      </c>
      <c r="F226" s="40"/>
    </row>
    <row r="227" spans="5:6" hidden="1">
      <c r="E227" s="38">
        <v>224</v>
      </c>
      <c r="F227" s="40"/>
    </row>
    <row r="228" spans="5:6" hidden="1">
      <c r="E228" s="38">
        <v>225</v>
      </c>
      <c r="F228" s="40"/>
    </row>
    <row r="229" spans="5:6" hidden="1">
      <c r="E229" s="38">
        <v>226</v>
      </c>
      <c r="F229" s="40"/>
    </row>
    <row r="230" spans="5:6" hidden="1">
      <c r="E230" s="38">
        <v>227</v>
      </c>
      <c r="F230" s="40"/>
    </row>
    <row r="231" spans="5:6" hidden="1">
      <c r="E231" s="38">
        <v>228</v>
      </c>
      <c r="F231" s="40"/>
    </row>
    <row r="232" spans="5:6" hidden="1">
      <c r="E232" s="38">
        <v>229</v>
      </c>
      <c r="F232" s="40"/>
    </row>
    <row r="233" spans="5:6" hidden="1">
      <c r="E233" s="38">
        <v>230</v>
      </c>
      <c r="F233" s="40"/>
    </row>
    <row r="234" spans="5:6" hidden="1">
      <c r="E234" s="38">
        <v>231</v>
      </c>
      <c r="F234" s="40"/>
    </row>
    <row r="235" spans="5:6" hidden="1">
      <c r="E235" s="38">
        <v>232</v>
      </c>
      <c r="F235" s="40"/>
    </row>
    <row r="236" spans="5:6" hidden="1">
      <c r="E236" s="38">
        <v>233</v>
      </c>
      <c r="F236" s="40"/>
    </row>
    <row r="237" spans="5:6" hidden="1">
      <c r="E237" s="38">
        <v>234</v>
      </c>
      <c r="F237" s="40"/>
    </row>
    <row r="238" spans="5:6" hidden="1">
      <c r="E238" s="38">
        <v>235</v>
      </c>
      <c r="F238" s="40"/>
    </row>
    <row r="239" spans="5:6" hidden="1">
      <c r="E239" s="38">
        <v>236</v>
      </c>
      <c r="F239" s="40"/>
    </row>
    <row r="240" spans="5:6" hidden="1">
      <c r="E240" s="38">
        <v>237</v>
      </c>
      <c r="F240" s="40"/>
    </row>
    <row r="241" spans="5:6" hidden="1">
      <c r="E241" s="38">
        <v>238</v>
      </c>
      <c r="F241" s="40"/>
    </row>
    <row r="242" spans="5:6" hidden="1">
      <c r="E242" s="38">
        <v>239</v>
      </c>
      <c r="F242" s="40"/>
    </row>
    <row r="243" spans="5:6" hidden="1">
      <c r="E243" s="38">
        <v>240</v>
      </c>
      <c r="F243" s="40"/>
    </row>
    <row r="244" spans="5:6" hidden="1">
      <c r="E244" s="38">
        <v>241</v>
      </c>
      <c r="F244" s="40"/>
    </row>
    <row r="245" spans="5:6" hidden="1">
      <c r="E245" s="38">
        <v>242</v>
      </c>
      <c r="F245" s="40"/>
    </row>
    <row r="246" spans="5:6" hidden="1">
      <c r="E246" s="38">
        <v>243</v>
      </c>
      <c r="F246" s="40"/>
    </row>
    <row r="247" spans="5:6" hidden="1">
      <c r="E247" s="38">
        <v>244</v>
      </c>
      <c r="F247" s="40"/>
    </row>
    <row r="248" spans="5:6" hidden="1">
      <c r="E248" s="38">
        <v>245</v>
      </c>
      <c r="F248" s="40"/>
    </row>
    <row r="249" spans="5:6" hidden="1">
      <c r="E249" s="38">
        <v>246</v>
      </c>
      <c r="F249" s="40"/>
    </row>
    <row r="250" spans="5:6" hidden="1">
      <c r="E250" s="38">
        <v>247</v>
      </c>
      <c r="F250" s="40"/>
    </row>
    <row r="251" spans="5:6" hidden="1">
      <c r="E251" s="38">
        <v>248</v>
      </c>
      <c r="F251" s="40"/>
    </row>
    <row r="252" spans="5:6" hidden="1">
      <c r="E252" s="38">
        <v>249</v>
      </c>
      <c r="F252" s="40"/>
    </row>
    <row r="253" spans="5:6" hidden="1">
      <c r="E253" s="38">
        <v>250</v>
      </c>
      <c r="F253" s="40"/>
    </row>
    <row r="254" spans="5:6" hidden="1">
      <c r="E254" s="38">
        <v>251</v>
      </c>
      <c r="F254" s="40"/>
    </row>
    <row r="255" spans="5:6" hidden="1">
      <c r="E255" s="38">
        <v>252</v>
      </c>
      <c r="F255" s="40"/>
    </row>
    <row r="256" spans="5:6" hidden="1">
      <c r="E256" s="38">
        <v>253</v>
      </c>
      <c r="F256" s="40"/>
    </row>
    <row r="257" spans="5:6" hidden="1">
      <c r="E257" s="38">
        <v>254</v>
      </c>
      <c r="F257" s="40"/>
    </row>
    <row r="258" spans="5:6" hidden="1">
      <c r="E258" s="38">
        <v>255</v>
      </c>
      <c r="F258" s="40"/>
    </row>
    <row r="259" spans="5:6" hidden="1">
      <c r="E259" s="38">
        <v>256</v>
      </c>
      <c r="F259" s="40"/>
    </row>
    <row r="260" spans="5:6" hidden="1">
      <c r="E260" s="38">
        <v>257</v>
      </c>
      <c r="F260" s="40"/>
    </row>
    <row r="261" spans="5:6" hidden="1">
      <c r="E261" s="38">
        <v>258</v>
      </c>
      <c r="F261" s="40"/>
    </row>
    <row r="262" spans="5:6" hidden="1">
      <c r="E262" s="38">
        <v>259</v>
      </c>
      <c r="F262" s="40"/>
    </row>
    <row r="263" spans="5:6" hidden="1">
      <c r="E263" s="38">
        <v>260</v>
      </c>
      <c r="F263" s="40"/>
    </row>
    <row r="264" spans="5:6" hidden="1">
      <c r="E264" s="38">
        <v>261</v>
      </c>
      <c r="F264" s="40"/>
    </row>
    <row r="265" spans="5:6" hidden="1">
      <c r="E265" s="38">
        <v>262</v>
      </c>
      <c r="F265" s="40"/>
    </row>
    <row r="266" spans="5:6" hidden="1">
      <c r="E266" s="38">
        <v>263</v>
      </c>
      <c r="F266" s="40"/>
    </row>
    <row r="267" spans="5:6" hidden="1">
      <c r="E267" s="38">
        <v>264</v>
      </c>
      <c r="F267" s="40"/>
    </row>
    <row r="268" spans="5:6" hidden="1">
      <c r="E268" s="38">
        <v>265</v>
      </c>
      <c r="F268" s="40"/>
    </row>
    <row r="269" spans="5:6" hidden="1">
      <c r="E269" s="38">
        <v>266</v>
      </c>
      <c r="F269" s="40"/>
    </row>
    <row r="270" spans="5:6" hidden="1">
      <c r="E270" s="38">
        <v>267</v>
      </c>
      <c r="F270" s="40"/>
    </row>
    <row r="271" spans="5:6" hidden="1">
      <c r="E271" s="38">
        <v>268</v>
      </c>
      <c r="F271" s="40"/>
    </row>
    <row r="272" spans="5:6" hidden="1">
      <c r="E272" s="38">
        <v>269</v>
      </c>
      <c r="F272" s="40"/>
    </row>
    <row r="273" spans="5:6" hidden="1">
      <c r="E273" s="38">
        <v>270</v>
      </c>
      <c r="F273" s="40"/>
    </row>
    <row r="274" spans="5:6" hidden="1">
      <c r="E274" s="38">
        <v>271</v>
      </c>
      <c r="F274" s="40"/>
    </row>
    <row r="275" spans="5:6" hidden="1">
      <c r="E275" s="38">
        <v>272</v>
      </c>
      <c r="F275" s="40"/>
    </row>
    <row r="276" spans="5:6" hidden="1">
      <c r="E276" s="38">
        <v>273</v>
      </c>
      <c r="F276" s="40"/>
    </row>
    <row r="277" spans="5:6" hidden="1">
      <c r="E277" s="38">
        <v>274</v>
      </c>
      <c r="F277" s="40"/>
    </row>
    <row r="278" spans="5:6" hidden="1">
      <c r="E278" s="38">
        <v>275</v>
      </c>
      <c r="F278" s="40"/>
    </row>
    <row r="279" spans="5:6" hidden="1">
      <c r="E279" s="38">
        <v>276</v>
      </c>
      <c r="F279" s="40"/>
    </row>
    <row r="280" spans="5:6" hidden="1">
      <c r="E280" s="38">
        <v>277</v>
      </c>
      <c r="F280" s="40"/>
    </row>
    <row r="281" spans="5:6" hidden="1">
      <c r="E281" s="38">
        <v>278</v>
      </c>
      <c r="F281" s="40"/>
    </row>
    <row r="282" spans="5:6" hidden="1">
      <c r="E282" s="38">
        <v>279</v>
      </c>
      <c r="F282" s="40"/>
    </row>
    <row r="283" spans="5:6" hidden="1">
      <c r="E283" s="38">
        <v>280</v>
      </c>
      <c r="F283" s="40"/>
    </row>
    <row r="284" spans="5:6" hidden="1">
      <c r="E284" s="38">
        <v>281</v>
      </c>
      <c r="F284" s="40"/>
    </row>
    <row r="285" spans="5:6" hidden="1">
      <c r="E285" s="38">
        <v>282</v>
      </c>
      <c r="F285" s="40"/>
    </row>
    <row r="286" spans="5:6" hidden="1">
      <c r="E286" s="38">
        <v>283</v>
      </c>
      <c r="F286" s="40"/>
    </row>
    <row r="287" spans="5:6" hidden="1">
      <c r="E287" s="38">
        <v>284</v>
      </c>
      <c r="F287" s="40"/>
    </row>
    <row r="288" spans="5:6" hidden="1">
      <c r="E288" s="38">
        <v>285</v>
      </c>
      <c r="F288" s="40"/>
    </row>
    <row r="289" spans="5:6" hidden="1">
      <c r="E289" s="38">
        <v>286</v>
      </c>
      <c r="F289" s="40"/>
    </row>
    <row r="290" spans="5:6" hidden="1">
      <c r="E290" s="38">
        <v>287</v>
      </c>
      <c r="F290" s="40"/>
    </row>
    <row r="291" spans="5:6" hidden="1">
      <c r="E291" s="38">
        <v>288</v>
      </c>
      <c r="F291" s="40"/>
    </row>
    <row r="292" spans="5:6" hidden="1">
      <c r="E292" s="38">
        <v>289</v>
      </c>
      <c r="F292" s="40"/>
    </row>
    <row r="293" spans="5:6" hidden="1">
      <c r="E293" s="38">
        <v>290</v>
      </c>
      <c r="F293" s="40"/>
    </row>
    <row r="294" spans="5:6" hidden="1">
      <c r="E294" s="38">
        <v>291</v>
      </c>
      <c r="F294" s="40"/>
    </row>
    <row r="295" spans="5:6" hidden="1">
      <c r="E295" s="38">
        <v>292</v>
      </c>
      <c r="F295" s="40"/>
    </row>
    <row r="296" spans="5:6" hidden="1">
      <c r="E296" s="38">
        <v>293</v>
      </c>
      <c r="F296" s="40"/>
    </row>
    <row r="297" spans="5:6" hidden="1">
      <c r="E297" s="38">
        <v>294</v>
      </c>
      <c r="F297" s="40"/>
    </row>
    <row r="298" spans="5:6" hidden="1">
      <c r="E298" s="38">
        <v>295</v>
      </c>
      <c r="F298" s="40"/>
    </row>
    <row r="299" spans="5:6" hidden="1">
      <c r="E299" s="38">
        <v>296</v>
      </c>
      <c r="F299" s="40"/>
    </row>
    <row r="300" spans="5:6" hidden="1">
      <c r="E300" s="38">
        <v>297</v>
      </c>
      <c r="F300" s="40"/>
    </row>
    <row r="301" spans="5:6" hidden="1">
      <c r="E301" s="38">
        <v>298</v>
      </c>
      <c r="F301" s="40"/>
    </row>
    <row r="302" spans="5:6" hidden="1">
      <c r="E302" s="38">
        <v>299</v>
      </c>
      <c r="F302" s="40"/>
    </row>
    <row r="303" spans="5:6" hidden="1">
      <c r="E303" s="38">
        <v>300</v>
      </c>
      <c r="F303" s="40"/>
    </row>
    <row r="304" spans="5:6" hidden="1">
      <c r="E304" s="38">
        <v>301</v>
      </c>
      <c r="F304" s="40"/>
    </row>
    <row r="305" spans="5:6" hidden="1">
      <c r="E305" s="38">
        <v>302</v>
      </c>
      <c r="F305" s="40"/>
    </row>
    <row r="306" spans="5:6" hidden="1">
      <c r="E306" s="38">
        <v>303</v>
      </c>
      <c r="F306" s="40"/>
    </row>
    <row r="307" spans="5:6" hidden="1">
      <c r="E307" s="38">
        <v>304</v>
      </c>
      <c r="F307" s="40"/>
    </row>
    <row r="308" spans="5:6" hidden="1">
      <c r="E308" s="38">
        <v>305</v>
      </c>
      <c r="F308" s="40"/>
    </row>
    <row r="309" spans="5:6" hidden="1">
      <c r="E309" s="38">
        <v>306</v>
      </c>
      <c r="F309" s="40"/>
    </row>
    <row r="310" spans="5:6" hidden="1">
      <c r="E310" s="38">
        <v>307</v>
      </c>
      <c r="F310" s="40"/>
    </row>
    <row r="311" spans="5:6" hidden="1">
      <c r="E311" s="38">
        <v>308</v>
      </c>
      <c r="F311" s="40"/>
    </row>
    <row r="312" spans="5:6" hidden="1">
      <c r="E312" s="38">
        <v>309</v>
      </c>
      <c r="F312" s="40"/>
    </row>
    <row r="313" spans="5:6" hidden="1">
      <c r="E313" s="38">
        <v>310</v>
      </c>
      <c r="F313" s="40"/>
    </row>
    <row r="314" spans="5:6" hidden="1">
      <c r="E314" s="38">
        <v>311</v>
      </c>
      <c r="F314" s="40"/>
    </row>
    <row r="315" spans="5:6" hidden="1">
      <c r="E315" s="38">
        <v>312</v>
      </c>
      <c r="F315" s="40"/>
    </row>
    <row r="316" spans="5:6" hidden="1">
      <c r="E316" s="38">
        <v>313</v>
      </c>
      <c r="F316" s="40"/>
    </row>
    <row r="317" spans="5:6" hidden="1">
      <c r="E317" s="38">
        <v>314</v>
      </c>
      <c r="F317" s="40"/>
    </row>
    <row r="318" spans="5:6" hidden="1">
      <c r="E318" s="38">
        <v>315</v>
      </c>
      <c r="F318" s="40"/>
    </row>
    <row r="319" spans="5:6" hidden="1">
      <c r="E319" s="38">
        <v>316</v>
      </c>
      <c r="F319" s="40"/>
    </row>
    <row r="320" spans="5:6" hidden="1">
      <c r="E320" s="38">
        <v>317</v>
      </c>
      <c r="F320" s="40"/>
    </row>
    <row r="321" spans="5:6" hidden="1">
      <c r="E321" s="38">
        <v>318</v>
      </c>
      <c r="F321" s="40"/>
    </row>
    <row r="322" spans="5:6" hidden="1">
      <c r="E322" s="38">
        <v>319</v>
      </c>
      <c r="F322" s="40"/>
    </row>
    <row r="323" spans="5:6" hidden="1">
      <c r="E323" s="38">
        <v>320</v>
      </c>
      <c r="F323" s="40"/>
    </row>
    <row r="324" spans="5:6" hidden="1">
      <c r="E324" s="38">
        <v>321</v>
      </c>
      <c r="F324" s="40"/>
    </row>
    <row r="325" spans="5:6" hidden="1">
      <c r="E325" s="38">
        <v>322</v>
      </c>
      <c r="F325" s="40"/>
    </row>
    <row r="326" spans="5:6" hidden="1">
      <c r="E326" s="38">
        <v>323</v>
      </c>
      <c r="F326" s="40"/>
    </row>
    <row r="327" spans="5:6" hidden="1">
      <c r="E327" s="38">
        <v>324</v>
      </c>
      <c r="F327" s="40"/>
    </row>
    <row r="328" spans="5:6" hidden="1">
      <c r="E328" s="38">
        <v>325</v>
      </c>
      <c r="F328" s="40"/>
    </row>
    <row r="329" spans="5:6" hidden="1">
      <c r="E329" s="38">
        <v>326</v>
      </c>
      <c r="F329" s="40"/>
    </row>
    <row r="330" spans="5:6" hidden="1">
      <c r="E330" s="38">
        <v>327</v>
      </c>
      <c r="F330" s="40"/>
    </row>
    <row r="331" spans="5:6" hidden="1">
      <c r="E331" s="38">
        <v>328</v>
      </c>
      <c r="F331" s="40"/>
    </row>
    <row r="332" spans="5:6" hidden="1">
      <c r="E332" s="38">
        <v>329</v>
      </c>
      <c r="F332" s="40"/>
    </row>
    <row r="333" spans="5:6" hidden="1">
      <c r="E333" s="38">
        <v>330</v>
      </c>
      <c r="F333" s="40"/>
    </row>
    <row r="334" spans="5:6" hidden="1">
      <c r="E334" s="38">
        <v>331</v>
      </c>
      <c r="F334" s="40"/>
    </row>
    <row r="335" spans="5:6" hidden="1">
      <c r="E335" s="38">
        <v>332</v>
      </c>
      <c r="F335" s="40"/>
    </row>
    <row r="336" spans="5:6" hidden="1">
      <c r="E336" s="38">
        <v>333</v>
      </c>
      <c r="F336" s="40"/>
    </row>
    <row r="337" spans="5:6" hidden="1">
      <c r="E337" s="38">
        <v>334</v>
      </c>
      <c r="F337" s="40"/>
    </row>
    <row r="338" spans="5:6" hidden="1">
      <c r="E338" s="38">
        <v>335</v>
      </c>
      <c r="F338" s="40"/>
    </row>
    <row r="339" spans="5:6" hidden="1">
      <c r="E339" s="38">
        <v>336</v>
      </c>
      <c r="F339" s="40"/>
    </row>
    <row r="340" spans="5:6" hidden="1">
      <c r="E340" s="38">
        <v>337</v>
      </c>
      <c r="F340" s="40"/>
    </row>
    <row r="341" spans="5:6" hidden="1">
      <c r="E341" s="38">
        <v>338</v>
      </c>
      <c r="F341" s="40"/>
    </row>
    <row r="342" spans="5:6" hidden="1">
      <c r="E342" s="38">
        <v>339</v>
      </c>
      <c r="F342" s="40"/>
    </row>
    <row r="343" spans="5:6" hidden="1">
      <c r="E343" s="38">
        <v>340</v>
      </c>
      <c r="F343" s="40"/>
    </row>
    <row r="344" spans="5:6" hidden="1">
      <c r="E344" s="38">
        <v>341</v>
      </c>
      <c r="F344" s="40"/>
    </row>
    <row r="345" spans="5:6" hidden="1">
      <c r="E345" s="38">
        <v>342</v>
      </c>
      <c r="F345" s="40"/>
    </row>
    <row r="346" spans="5:6" hidden="1">
      <c r="E346" s="38">
        <v>343</v>
      </c>
      <c r="F346" s="40"/>
    </row>
    <row r="347" spans="5:6" hidden="1">
      <c r="E347" s="38">
        <v>344</v>
      </c>
      <c r="F347" s="40"/>
    </row>
    <row r="348" spans="5:6" hidden="1">
      <c r="E348" s="38">
        <v>345</v>
      </c>
      <c r="F348" s="40"/>
    </row>
    <row r="349" spans="5:6" hidden="1">
      <c r="E349" s="38">
        <v>346</v>
      </c>
      <c r="F349" s="40"/>
    </row>
    <row r="350" spans="5:6" hidden="1">
      <c r="E350" s="38">
        <v>347</v>
      </c>
      <c r="F350" s="40"/>
    </row>
    <row r="351" spans="5:6" hidden="1">
      <c r="E351" s="38">
        <v>348</v>
      </c>
      <c r="F351" s="40"/>
    </row>
    <row r="352" spans="5:6" hidden="1">
      <c r="E352" s="38">
        <v>349</v>
      </c>
      <c r="F352" s="40"/>
    </row>
    <row r="353" spans="5:6" hidden="1">
      <c r="E353" s="38">
        <v>350</v>
      </c>
      <c r="F353" s="40"/>
    </row>
    <row r="354" spans="5:6" hidden="1">
      <c r="E354" s="38">
        <v>351</v>
      </c>
      <c r="F354" s="40"/>
    </row>
    <row r="355" spans="5:6" hidden="1">
      <c r="E355" s="38">
        <v>352</v>
      </c>
      <c r="F355" s="40"/>
    </row>
    <row r="356" spans="5:6" hidden="1">
      <c r="E356" s="38">
        <v>353</v>
      </c>
      <c r="F356" s="40"/>
    </row>
    <row r="357" spans="5:6" hidden="1">
      <c r="E357" s="38">
        <v>354</v>
      </c>
      <c r="F357" s="40"/>
    </row>
    <row r="358" spans="5:6" hidden="1">
      <c r="E358" s="38">
        <v>355</v>
      </c>
      <c r="F358" s="40"/>
    </row>
    <row r="359" spans="5:6" hidden="1">
      <c r="E359" s="38">
        <v>356</v>
      </c>
      <c r="F359" s="40"/>
    </row>
    <row r="360" spans="5:6" hidden="1">
      <c r="E360" s="38">
        <v>357</v>
      </c>
      <c r="F360" s="40"/>
    </row>
    <row r="361" spans="5:6" hidden="1">
      <c r="E361" s="38">
        <v>358</v>
      </c>
      <c r="F361" s="40"/>
    </row>
    <row r="362" spans="5:6" hidden="1">
      <c r="E362" s="38">
        <v>359</v>
      </c>
      <c r="F362" s="40"/>
    </row>
    <row r="363" spans="5:6" hidden="1">
      <c r="E363" s="38">
        <v>360</v>
      </c>
      <c r="F363" s="40"/>
    </row>
    <row r="364" spans="5:6" hidden="1">
      <c r="E364" s="38">
        <v>361</v>
      </c>
      <c r="F364" s="40"/>
    </row>
    <row r="365" spans="5:6" hidden="1">
      <c r="E365" s="38">
        <v>362</v>
      </c>
      <c r="F365" s="40"/>
    </row>
    <row r="366" spans="5:6" hidden="1">
      <c r="E366" s="38">
        <v>363</v>
      </c>
      <c r="F366" s="40"/>
    </row>
    <row r="367" spans="5:6" hidden="1">
      <c r="E367" s="38">
        <v>364</v>
      </c>
      <c r="F367" s="40"/>
    </row>
    <row r="368" spans="5:6" hidden="1">
      <c r="E368" s="38">
        <v>365</v>
      </c>
      <c r="F368" s="40"/>
    </row>
    <row r="369" spans="5:6" hidden="1">
      <c r="E369" s="38">
        <v>366</v>
      </c>
      <c r="F369" s="40"/>
    </row>
    <row r="370" spans="5:6" hidden="1">
      <c r="E370" s="38">
        <v>367</v>
      </c>
      <c r="F370" s="40"/>
    </row>
    <row r="371" spans="5:6" hidden="1">
      <c r="E371" s="38">
        <v>368</v>
      </c>
      <c r="F371" s="40"/>
    </row>
    <row r="372" spans="5:6" hidden="1">
      <c r="E372" s="38">
        <v>369</v>
      </c>
      <c r="F372" s="40"/>
    </row>
    <row r="373" spans="5:6" hidden="1">
      <c r="E373" s="38">
        <v>370</v>
      </c>
      <c r="F373" s="40"/>
    </row>
    <row r="374" spans="5:6" hidden="1">
      <c r="E374" s="38">
        <v>371</v>
      </c>
      <c r="F374" s="40"/>
    </row>
    <row r="375" spans="5:6" hidden="1">
      <c r="E375" s="38">
        <v>372</v>
      </c>
      <c r="F375" s="40"/>
    </row>
    <row r="376" spans="5:6" hidden="1">
      <c r="E376" s="38">
        <v>373</v>
      </c>
      <c r="F376" s="40"/>
    </row>
    <row r="377" spans="5:6" hidden="1">
      <c r="E377" s="38">
        <v>374</v>
      </c>
      <c r="F377" s="40"/>
    </row>
    <row r="378" spans="5:6" hidden="1">
      <c r="E378" s="38">
        <v>375</v>
      </c>
      <c r="F378" s="40"/>
    </row>
    <row r="379" spans="5:6" hidden="1">
      <c r="E379" s="38">
        <v>376</v>
      </c>
      <c r="F379" s="40"/>
    </row>
    <row r="380" spans="5:6" hidden="1">
      <c r="E380" s="38">
        <v>377</v>
      </c>
      <c r="F380" s="40"/>
    </row>
    <row r="381" spans="5:6" hidden="1">
      <c r="E381" s="38">
        <v>378</v>
      </c>
      <c r="F381" s="40"/>
    </row>
    <row r="382" spans="5:6" hidden="1">
      <c r="E382" s="38">
        <v>379</v>
      </c>
      <c r="F382" s="40"/>
    </row>
    <row r="383" spans="5:6" hidden="1">
      <c r="E383" s="38">
        <v>380</v>
      </c>
      <c r="F383" s="40"/>
    </row>
    <row r="384" spans="5:6" hidden="1">
      <c r="E384" s="38">
        <v>381</v>
      </c>
      <c r="F384" s="40"/>
    </row>
    <row r="385" spans="5:6" hidden="1">
      <c r="E385" s="38">
        <v>382</v>
      </c>
      <c r="F385" s="40"/>
    </row>
    <row r="386" spans="5:6" hidden="1">
      <c r="E386" s="38">
        <v>383</v>
      </c>
      <c r="F386" s="40"/>
    </row>
    <row r="387" spans="5:6" hidden="1">
      <c r="E387" s="38">
        <v>384</v>
      </c>
      <c r="F387" s="40"/>
    </row>
    <row r="388" spans="5:6" hidden="1">
      <c r="E388" s="38">
        <v>385</v>
      </c>
      <c r="F388" s="40"/>
    </row>
    <row r="389" spans="5:6" hidden="1">
      <c r="E389" s="38">
        <v>386</v>
      </c>
      <c r="F389" s="40"/>
    </row>
    <row r="390" spans="5:6" hidden="1">
      <c r="E390" s="38">
        <v>387</v>
      </c>
      <c r="F390" s="40"/>
    </row>
    <row r="391" spans="5:6" hidden="1">
      <c r="E391" s="38">
        <v>388</v>
      </c>
      <c r="F391" s="40"/>
    </row>
    <row r="392" spans="5:6" hidden="1">
      <c r="E392" s="38">
        <v>389</v>
      </c>
      <c r="F392" s="40"/>
    </row>
    <row r="393" spans="5:6" hidden="1">
      <c r="E393" s="38">
        <v>390</v>
      </c>
      <c r="F393" s="40"/>
    </row>
    <row r="394" spans="5:6" hidden="1">
      <c r="E394" s="38">
        <v>391</v>
      </c>
      <c r="F394" s="40"/>
    </row>
    <row r="395" spans="5:6" hidden="1">
      <c r="E395" s="38">
        <v>392</v>
      </c>
      <c r="F395" s="40"/>
    </row>
    <row r="396" spans="5:6" hidden="1">
      <c r="E396" s="38">
        <v>393</v>
      </c>
      <c r="F396" s="40"/>
    </row>
    <row r="397" spans="5:6" hidden="1">
      <c r="E397" s="38">
        <v>394</v>
      </c>
      <c r="F397" s="40"/>
    </row>
    <row r="398" spans="5:6" hidden="1">
      <c r="E398" s="38">
        <v>395</v>
      </c>
      <c r="F398" s="40"/>
    </row>
    <row r="399" spans="5:6" hidden="1">
      <c r="E399" s="38">
        <v>396</v>
      </c>
      <c r="F399" s="40"/>
    </row>
    <row r="400" spans="5:6" hidden="1">
      <c r="E400" s="38">
        <v>397</v>
      </c>
      <c r="F400" s="40"/>
    </row>
    <row r="401" spans="5:6" hidden="1">
      <c r="E401" s="38">
        <v>398</v>
      </c>
      <c r="F401" s="40"/>
    </row>
    <row r="402" spans="5:6" hidden="1">
      <c r="E402" s="38">
        <v>399</v>
      </c>
      <c r="F402" s="40"/>
    </row>
    <row r="403" spans="5:6" hidden="1">
      <c r="E403" s="38">
        <v>400</v>
      </c>
      <c r="F403" s="40"/>
    </row>
    <row r="404" spans="5:6" hidden="1">
      <c r="E404" s="38">
        <v>401</v>
      </c>
      <c r="F404" s="40"/>
    </row>
    <row r="405" spans="5:6" hidden="1">
      <c r="E405" s="38">
        <v>402</v>
      </c>
      <c r="F405" s="40"/>
    </row>
    <row r="406" spans="5:6" hidden="1">
      <c r="E406" s="38">
        <v>403</v>
      </c>
      <c r="F406" s="40"/>
    </row>
    <row r="407" spans="5:6" hidden="1">
      <c r="E407" s="38">
        <v>404</v>
      </c>
      <c r="F407" s="40"/>
    </row>
    <row r="408" spans="5:6" hidden="1">
      <c r="E408" s="38">
        <v>405</v>
      </c>
      <c r="F408" s="40"/>
    </row>
    <row r="409" spans="5:6" hidden="1">
      <c r="E409" s="38">
        <v>406</v>
      </c>
      <c r="F409" s="40"/>
    </row>
    <row r="410" spans="5:6" hidden="1">
      <c r="E410" s="38">
        <v>407</v>
      </c>
      <c r="F410" s="40"/>
    </row>
    <row r="411" spans="5:6" hidden="1">
      <c r="E411" s="38">
        <v>408</v>
      </c>
      <c r="F411" s="40"/>
    </row>
    <row r="412" spans="5:6" hidden="1">
      <c r="E412" s="38">
        <v>409</v>
      </c>
      <c r="F412" s="40"/>
    </row>
    <row r="413" spans="5:6" hidden="1">
      <c r="E413" s="38">
        <v>410</v>
      </c>
      <c r="F413" s="40"/>
    </row>
    <row r="414" spans="5:6" hidden="1">
      <c r="E414" s="38">
        <v>411</v>
      </c>
      <c r="F414" s="40"/>
    </row>
    <row r="415" spans="5:6" hidden="1">
      <c r="E415" s="38">
        <v>412</v>
      </c>
      <c r="F415" s="40"/>
    </row>
    <row r="416" spans="5:6" hidden="1">
      <c r="E416" s="38">
        <v>413</v>
      </c>
      <c r="F416" s="40"/>
    </row>
    <row r="417" spans="5:6" hidden="1">
      <c r="E417" s="38">
        <v>414</v>
      </c>
      <c r="F417" s="40"/>
    </row>
    <row r="418" spans="5:6" hidden="1">
      <c r="E418" s="38">
        <v>415</v>
      </c>
      <c r="F418" s="40"/>
    </row>
    <row r="419" spans="5:6" hidden="1">
      <c r="E419" s="38">
        <v>416</v>
      </c>
      <c r="F419" s="40"/>
    </row>
    <row r="420" spans="5:6" hidden="1">
      <c r="E420" s="38">
        <v>417</v>
      </c>
      <c r="F420" s="40"/>
    </row>
    <row r="421" spans="5:6" hidden="1">
      <c r="E421" s="38">
        <v>418</v>
      </c>
      <c r="F421" s="40"/>
    </row>
    <row r="422" spans="5:6" hidden="1">
      <c r="E422" s="38">
        <v>419</v>
      </c>
      <c r="F422" s="40"/>
    </row>
    <row r="423" spans="5:6" hidden="1">
      <c r="E423" s="38">
        <v>420</v>
      </c>
      <c r="F423" s="40"/>
    </row>
    <row r="424" spans="5:6" hidden="1">
      <c r="E424" s="38">
        <v>421</v>
      </c>
      <c r="F424" s="40"/>
    </row>
    <row r="425" spans="5:6" hidden="1">
      <c r="E425" s="38">
        <v>422</v>
      </c>
      <c r="F425" s="40"/>
    </row>
    <row r="426" spans="5:6" hidden="1">
      <c r="E426" s="38">
        <v>423</v>
      </c>
      <c r="F426" s="40"/>
    </row>
    <row r="427" spans="5:6" hidden="1">
      <c r="E427" s="38">
        <v>424</v>
      </c>
      <c r="F427" s="40"/>
    </row>
    <row r="428" spans="5:6" hidden="1">
      <c r="E428" s="38">
        <v>425</v>
      </c>
      <c r="F428" s="40"/>
    </row>
    <row r="429" spans="5:6" hidden="1">
      <c r="E429" s="38">
        <v>426</v>
      </c>
      <c r="F429" s="40"/>
    </row>
    <row r="430" spans="5:6" hidden="1">
      <c r="E430" s="38">
        <v>427</v>
      </c>
      <c r="F430" s="40"/>
    </row>
    <row r="431" spans="5:6" hidden="1">
      <c r="E431" s="38">
        <v>428</v>
      </c>
      <c r="F431" s="40"/>
    </row>
    <row r="432" spans="5:6" hidden="1">
      <c r="E432" s="38">
        <v>429</v>
      </c>
      <c r="F432" s="40"/>
    </row>
    <row r="433" spans="5:6" hidden="1">
      <c r="E433" s="38">
        <v>430</v>
      </c>
      <c r="F433" s="40"/>
    </row>
    <row r="434" spans="5:6" hidden="1">
      <c r="E434" s="38">
        <v>431</v>
      </c>
      <c r="F434" s="40"/>
    </row>
    <row r="435" spans="5:6" hidden="1">
      <c r="E435" s="38">
        <v>432</v>
      </c>
      <c r="F435" s="40"/>
    </row>
    <row r="436" spans="5:6" hidden="1">
      <c r="E436" s="38">
        <v>433</v>
      </c>
      <c r="F436" s="40"/>
    </row>
    <row r="437" spans="5:6" hidden="1">
      <c r="E437" s="38">
        <v>434</v>
      </c>
      <c r="F437" s="40"/>
    </row>
    <row r="438" spans="5:6" hidden="1">
      <c r="E438" s="38">
        <v>435</v>
      </c>
      <c r="F438" s="40"/>
    </row>
    <row r="439" spans="5:6" hidden="1">
      <c r="E439" s="38">
        <v>436</v>
      </c>
      <c r="F439" s="40"/>
    </row>
    <row r="440" spans="5:6" hidden="1">
      <c r="E440" s="38">
        <v>437</v>
      </c>
      <c r="F440" s="40"/>
    </row>
    <row r="441" spans="5:6" hidden="1">
      <c r="E441" s="38">
        <v>438</v>
      </c>
      <c r="F441" s="40"/>
    </row>
    <row r="442" spans="5:6" hidden="1">
      <c r="E442" s="38">
        <v>439</v>
      </c>
      <c r="F442" s="40"/>
    </row>
    <row r="443" spans="5:6" hidden="1">
      <c r="E443" s="38">
        <v>440</v>
      </c>
      <c r="F443" s="40"/>
    </row>
    <row r="444" spans="5:6" hidden="1">
      <c r="E444" s="38">
        <v>441</v>
      </c>
      <c r="F444" s="40"/>
    </row>
    <row r="445" spans="5:6" hidden="1">
      <c r="E445" s="38">
        <v>442</v>
      </c>
      <c r="F445" s="40"/>
    </row>
    <row r="446" spans="5:6" hidden="1">
      <c r="E446" s="38">
        <v>443</v>
      </c>
      <c r="F446" s="40"/>
    </row>
    <row r="447" spans="5:6" hidden="1">
      <c r="E447" s="38">
        <v>444</v>
      </c>
      <c r="F447" s="40"/>
    </row>
    <row r="448" spans="5:6" hidden="1">
      <c r="E448" s="38">
        <v>445</v>
      </c>
      <c r="F448" s="40"/>
    </row>
    <row r="449" spans="5:6" hidden="1">
      <c r="E449" s="38">
        <v>446</v>
      </c>
      <c r="F449" s="40"/>
    </row>
    <row r="450" spans="5:6" hidden="1">
      <c r="E450" s="38">
        <v>447</v>
      </c>
      <c r="F450" s="40"/>
    </row>
    <row r="451" spans="5:6" hidden="1">
      <c r="E451" s="38">
        <v>448</v>
      </c>
      <c r="F451" s="40"/>
    </row>
    <row r="452" spans="5:6" hidden="1">
      <c r="E452" s="38">
        <v>449</v>
      </c>
      <c r="F452" s="40"/>
    </row>
    <row r="453" spans="5:6" hidden="1">
      <c r="E453" s="38">
        <v>450</v>
      </c>
      <c r="F453" s="40"/>
    </row>
    <row r="454" spans="5:6" hidden="1">
      <c r="E454" s="38">
        <v>451</v>
      </c>
      <c r="F454" s="40"/>
    </row>
    <row r="455" spans="5:6" hidden="1">
      <c r="E455" s="38">
        <v>452</v>
      </c>
      <c r="F455" s="40"/>
    </row>
    <row r="456" spans="5:6" hidden="1">
      <c r="E456" s="38">
        <v>453</v>
      </c>
      <c r="F456" s="40"/>
    </row>
    <row r="457" spans="5:6" hidden="1">
      <c r="E457" s="38">
        <v>454</v>
      </c>
      <c r="F457" s="40"/>
    </row>
    <row r="458" spans="5:6" hidden="1">
      <c r="E458" s="38">
        <v>455</v>
      </c>
      <c r="F458" s="40"/>
    </row>
    <row r="459" spans="5:6" hidden="1">
      <c r="E459" s="38">
        <v>456</v>
      </c>
      <c r="F459" s="40"/>
    </row>
    <row r="460" spans="5:6" hidden="1">
      <c r="E460" s="38">
        <v>457</v>
      </c>
      <c r="F460" s="40"/>
    </row>
    <row r="461" spans="5:6" hidden="1">
      <c r="E461" s="38">
        <v>458</v>
      </c>
      <c r="F461" s="40"/>
    </row>
    <row r="462" spans="5:6" hidden="1">
      <c r="E462" s="38">
        <v>459</v>
      </c>
      <c r="F462" s="40"/>
    </row>
    <row r="463" spans="5:6" hidden="1">
      <c r="E463" s="38">
        <v>460</v>
      </c>
      <c r="F463" s="40"/>
    </row>
    <row r="464" spans="5:6" hidden="1">
      <c r="E464" s="38">
        <v>461</v>
      </c>
      <c r="F464" s="40"/>
    </row>
    <row r="465" spans="5:6" hidden="1">
      <c r="E465" s="38">
        <v>462</v>
      </c>
      <c r="F465" s="40"/>
    </row>
    <row r="466" spans="5:6" hidden="1">
      <c r="E466" s="38">
        <v>463</v>
      </c>
      <c r="F466" s="40"/>
    </row>
    <row r="467" spans="5:6" hidden="1">
      <c r="E467" s="38">
        <v>464</v>
      </c>
      <c r="F467" s="40"/>
    </row>
    <row r="468" spans="5:6" hidden="1">
      <c r="E468" s="38">
        <v>465</v>
      </c>
      <c r="F468" s="40"/>
    </row>
    <row r="469" spans="5:6" hidden="1">
      <c r="E469" s="38">
        <v>466</v>
      </c>
      <c r="F469" s="40"/>
    </row>
    <row r="470" spans="5:6" hidden="1">
      <c r="E470" s="38">
        <v>467</v>
      </c>
      <c r="F470" s="40"/>
    </row>
    <row r="471" spans="5:6" hidden="1">
      <c r="E471" s="38">
        <v>468</v>
      </c>
      <c r="F471" s="40"/>
    </row>
    <row r="472" spans="5:6" hidden="1">
      <c r="E472" s="38">
        <v>469</v>
      </c>
      <c r="F472" s="40"/>
    </row>
    <row r="473" spans="5:6" hidden="1">
      <c r="E473" s="38">
        <v>470</v>
      </c>
      <c r="F473" s="40"/>
    </row>
    <row r="474" spans="5:6" hidden="1">
      <c r="E474" s="38">
        <v>471</v>
      </c>
      <c r="F474" s="40"/>
    </row>
    <row r="475" spans="5:6" hidden="1">
      <c r="E475" s="38">
        <v>472</v>
      </c>
      <c r="F475" s="40"/>
    </row>
    <row r="476" spans="5:6" hidden="1">
      <c r="E476" s="38">
        <v>473</v>
      </c>
      <c r="F476" s="40"/>
    </row>
    <row r="477" spans="5:6" hidden="1">
      <c r="E477" s="38">
        <v>474</v>
      </c>
      <c r="F477" s="40"/>
    </row>
    <row r="478" spans="5:6" hidden="1">
      <c r="E478" s="38">
        <v>475</v>
      </c>
      <c r="F478" s="40"/>
    </row>
    <row r="479" spans="5:6" hidden="1">
      <c r="E479" s="38">
        <v>476</v>
      </c>
      <c r="F479" s="40"/>
    </row>
    <row r="480" spans="5:6" hidden="1">
      <c r="E480" s="38">
        <v>477</v>
      </c>
      <c r="F480" s="40"/>
    </row>
    <row r="481" spans="5:6" hidden="1">
      <c r="E481" s="38">
        <v>478</v>
      </c>
      <c r="F481" s="40"/>
    </row>
    <row r="482" spans="5:6" hidden="1">
      <c r="E482" s="38">
        <v>479</v>
      </c>
      <c r="F482" s="40"/>
    </row>
    <row r="483" spans="5:6" hidden="1">
      <c r="E483" s="38">
        <v>480</v>
      </c>
      <c r="F483" s="40"/>
    </row>
    <row r="484" spans="5:6" hidden="1">
      <c r="E484" s="38">
        <v>481</v>
      </c>
      <c r="F484" s="40"/>
    </row>
    <row r="485" spans="5:6" hidden="1">
      <c r="E485" s="38">
        <v>482</v>
      </c>
      <c r="F485" s="40"/>
    </row>
    <row r="486" spans="5:6" hidden="1">
      <c r="E486" s="38">
        <v>483</v>
      </c>
      <c r="F486" s="40"/>
    </row>
    <row r="487" spans="5:6" hidden="1">
      <c r="E487" s="38">
        <v>484</v>
      </c>
      <c r="F487" s="40"/>
    </row>
    <row r="488" spans="5:6" hidden="1">
      <c r="E488" s="38">
        <v>485</v>
      </c>
      <c r="F488" s="40"/>
    </row>
    <row r="489" spans="5:6" hidden="1">
      <c r="E489" s="38">
        <v>486</v>
      </c>
      <c r="F489" s="40"/>
    </row>
    <row r="490" spans="5:6" hidden="1">
      <c r="E490" s="38">
        <v>487</v>
      </c>
      <c r="F490" s="40"/>
    </row>
    <row r="491" spans="5:6" hidden="1">
      <c r="E491" s="38">
        <v>488</v>
      </c>
      <c r="F491" s="40"/>
    </row>
    <row r="492" spans="5:6" hidden="1">
      <c r="E492" s="38">
        <v>489</v>
      </c>
      <c r="F492" s="40"/>
    </row>
    <row r="493" spans="5:6" hidden="1">
      <c r="E493" s="38">
        <v>490</v>
      </c>
      <c r="F493" s="40"/>
    </row>
    <row r="494" spans="5:6" hidden="1">
      <c r="E494" s="38">
        <v>491</v>
      </c>
      <c r="F494" s="40"/>
    </row>
    <row r="495" spans="5:6" hidden="1">
      <c r="E495" s="38">
        <v>492</v>
      </c>
      <c r="F495" s="40"/>
    </row>
    <row r="496" spans="5:6" hidden="1">
      <c r="E496" s="38">
        <v>493</v>
      </c>
      <c r="F496" s="40"/>
    </row>
    <row r="497" spans="5:6" hidden="1">
      <c r="E497" s="38">
        <v>494</v>
      </c>
      <c r="F497" s="40"/>
    </row>
    <row r="498" spans="5:6" hidden="1">
      <c r="E498" s="38">
        <v>495</v>
      </c>
      <c r="F498" s="40"/>
    </row>
    <row r="499" spans="5:6" hidden="1">
      <c r="E499" s="38">
        <v>496</v>
      </c>
      <c r="F499" s="40"/>
    </row>
    <row r="500" spans="5:6" hidden="1">
      <c r="E500" s="38">
        <v>497</v>
      </c>
      <c r="F500" s="40"/>
    </row>
    <row r="501" spans="5:6" hidden="1">
      <c r="E501" s="38">
        <v>498</v>
      </c>
      <c r="F501" s="40"/>
    </row>
    <row r="502" spans="5:6" hidden="1">
      <c r="E502" s="38">
        <v>499</v>
      </c>
      <c r="F502" s="40"/>
    </row>
    <row r="503" spans="5:6" hidden="1">
      <c r="E503" s="38">
        <v>500</v>
      </c>
      <c r="F503" s="40"/>
    </row>
    <row r="504" spans="5:6" hidden="1">
      <c r="E504" s="38">
        <v>501</v>
      </c>
      <c r="F504" s="40"/>
    </row>
    <row r="505" spans="5:6" hidden="1">
      <c r="E505" s="38">
        <v>502</v>
      </c>
      <c r="F505" s="40"/>
    </row>
    <row r="506" spans="5:6" hidden="1">
      <c r="E506" s="38">
        <v>503</v>
      </c>
      <c r="F506" s="40"/>
    </row>
    <row r="507" spans="5:6" hidden="1">
      <c r="E507" s="38">
        <v>504</v>
      </c>
      <c r="F507" s="40"/>
    </row>
    <row r="508" spans="5:6" hidden="1">
      <c r="E508" s="38">
        <v>505</v>
      </c>
      <c r="F508" s="40"/>
    </row>
    <row r="509" spans="5:6" hidden="1">
      <c r="E509" s="38">
        <v>506</v>
      </c>
      <c r="F509" s="40"/>
    </row>
    <row r="510" spans="5:6" hidden="1">
      <c r="E510" s="38">
        <v>507</v>
      </c>
      <c r="F510" s="40"/>
    </row>
    <row r="511" spans="5:6" hidden="1">
      <c r="E511" s="38">
        <v>508</v>
      </c>
      <c r="F511" s="40"/>
    </row>
    <row r="512" spans="5:6" hidden="1">
      <c r="E512" s="38">
        <v>509</v>
      </c>
      <c r="F512" s="40"/>
    </row>
    <row r="513" spans="5:6" hidden="1">
      <c r="E513" s="38">
        <v>510</v>
      </c>
      <c r="F513" s="40"/>
    </row>
    <row r="514" spans="5:6" hidden="1">
      <c r="E514" s="38">
        <v>511</v>
      </c>
      <c r="F514" s="40"/>
    </row>
    <row r="515" spans="5:6" hidden="1">
      <c r="E515" s="38">
        <v>512</v>
      </c>
      <c r="F515" s="40"/>
    </row>
    <row r="516" spans="5:6" hidden="1">
      <c r="E516" s="38">
        <v>513</v>
      </c>
      <c r="F516" s="40"/>
    </row>
    <row r="517" spans="5:6" hidden="1">
      <c r="E517" s="38">
        <v>514</v>
      </c>
      <c r="F517" s="40"/>
    </row>
    <row r="518" spans="5:6" hidden="1">
      <c r="E518" s="38">
        <v>515</v>
      </c>
      <c r="F518" s="40"/>
    </row>
    <row r="519" spans="5:6" hidden="1">
      <c r="E519" s="38">
        <v>516</v>
      </c>
      <c r="F519" s="40"/>
    </row>
    <row r="520" spans="5:6" hidden="1">
      <c r="E520" s="38">
        <v>517</v>
      </c>
      <c r="F520" s="40"/>
    </row>
    <row r="521" spans="5:6" hidden="1">
      <c r="E521" s="38">
        <v>518</v>
      </c>
      <c r="F521" s="40"/>
    </row>
    <row r="522" spans="5:6" hidden="1">
      <c r="E522" s="38">
        <v>519</v>
      </c>
      <c r="F522" s="40"/>
    </row>
    <row r="523" spans="5:6" hidden="1">
      <c r="E523" s="38">
        <v>520</v>
      </c>
      <c r="F523" s="40"/>
    </row>
    <row r="524" spans="5:6" hidden="1">
      <c r="E524" s="38">
        <v>521</v>
      </c>
      <c r="F524" s="40"/>
    </row>
    <row r="525" spans="5:6" hidden="1">
      <c r="E525" s="38">
        <v>522</v>
      </c>
      <c r="F525" s="40"/>
    </row>
    <row r="526" spans="5:6" hidden="1">
      <c r="E526" s="38">
        <v>523</v>
      </c>
      <c r="F526" s="40"/>
    </row>
    <row r="527" spans="5:6" hidden="1">
      <c r="E527" s="38">
        <v>524</v>
      </c>
      <c r="F527" s="40"/>
    </row>
    <row r="528" spans="5:6" hidden="1">
      <c r="E528" s="38">
        <v>525</v>
      </c>
      <c r="F528" s="40"/>
    </row>
    <row r="529" spans="5:6" hidden="1">
      <c r="E529" s="38">
        <v>526</v>
      </c>
      <c r="F529" s="40"/>
    </row>
    <row r="530" spans="5:6" hidden="1">
      <c r="E530" s="38">
        <v>527</v>
      </c>
      <c r="F530" s="40"/>
    </row>
    <row r="531" spans="5:6" hidden="1">
      <c r="E531" s="38">
        <v>528</v>
      </c>
      <c r="F531" s="40"/>
    </row>
    <row r="532" spans="5:6" hidden="1">
      <c r="E532" s="38">
        <v>529</v>
      </c>
      <c r="F532" s="40"/>
    </row>
    <row r="533" spans="5:6" hidden="1">
      <c r="E533" s="38">
        <v>530</v>
      </c>
      <c r="F533" s="40"/>
    </row>
    <row r="534" spans="5:6" hidden="1">
      <c r="E534" s="38">
        <v>531</v>
      </c>
      <c r="F534" s="40"/>
    </row>
    <row r="535" spans="5:6" hidden="1">
      <c r="E535" s="38">
        <v>532</v>
      </c>
      <c r="F535" s="40"/>
    </row>
    <row r="536" spans="5:6" hidden="1">
      <c r="E536" s="38">
        <v>533</v>
      </c>
      <c r="F536" s="40"/>
    </row>
    <row r="537" spans="5:6" hidden="1">
      <c r="E537" s="38">
        <v>534</v>
      </c>
      <c r="F537" s="40"/>
    </row>
    <row r="538" spans="5:6" hidden="1">
      <c r="E538" s="38">
        <v>535</v>
      </c>
      <c r="F538" s="40"/>
    </row>
    <row r="539" spans="5:6" hidden="1">
      <c r="E539" s="38">
        <v>536</v>
      </c>
      <c r="F539" s="40"/>
    </row>
    <row r="540" spans="5:6" hidden="1">
      <c r="E540" s="38">
        <v>537</v>
      </c>
      <c r="F540" s="40"/>
    </row>
    <row r="541" spans="5:6" hidden="1">
      <c r="E541" s="38">
        <v>538</v>
      </c>
      <c r="F541" s="40"/>
    </row>
    <row r="542" spans="5:6" hidden="1">
      <c r="E542" s="38">
        <v>539</v>
      </c>
      <c r="F542" s="40"/>
    </row>
    <row r="543" spans="5:6" hidden="1">
      <c r="E543" s="38">
        <v>540</v>
      </c>
      <c r="F543" s="40"/>
    </row>
    <row r="544" spans="5:6" hidden="1">
      <c r="E544" s="38">
        <v>541</v>
      </c>
      <c r="F544" s="40"/>
    </row>
    <row r="545" spans="5:6" hidden="1">
      <c r="E545" s="38">
        <v>542</v>
      </c>
      <c r="F545" s="40"/>
    </row>
    <row r="546" spans="5:6" hidden="1">
      <c r="E546" s="38">
        <v>543</v>
      </c>
      <c r="F546" s="40"/>
    </row>
    <row r="547" spans="5:6" hidden="1">
      <c r="E547" s="38">
        <v>544</v>
      </c>
      <c r="F547" s="40"/>
    </row>
    <row r="548" spans="5:6" hidden="1">
      <c r="E548" s="38">
        <v>545</v>
      </c>
      <c r="F548" s="40"/>
    </row>
    <row r="549" spans="5:6" hidden="1">
      <c r="E549" s="38">
        <v>546</v>
      </c>
      <c r="F549" s="40"/>
    </row>
    <row r="550" spans="5:6" hidden="1">
      <c r="E550" s="38">
        <v>547</v>
      </c>
      <c r="F550" s="40"/>
    </row>
    <row r="551" spans="5:6" hidden="1">
      <c r="E551" s="38">
        <v>548</v>
      </c>
      <c r="F551" s="40"/>
    </row>
    <row r="552" spans="5:6" hidden="1">
      <c r="E552" s="38">
        <v>549</v>
      </c>
      <c r="F552" s="40"/>
    </row>
    <row r="553" spans="5:6" hidden="1">
      <c r="E553" s="38">
        <v>550</v>
      </c>
      <c r="F553" s="40"/>
    </row>
    <row r="554" spans="5:6" hidden="1">
      <c r="E554" s="38">
        <v>551</v>
      </c>
      <c r="F554" s="40"/>
    </row>
    <row r="555" spans="5:6" hidden="1">
      <c r="E555" s="38">
        <v>552</v>
      </c>
      <c r="F555" s="40"/>
    </row>
    <row r="556" spans="5:6" hidden="1">
      <c r="E556" s="38">
        <v>553</v>
      </c>
      <c r="F556" s="40"/>
    </row>
    <row r="557" spans="5:6" hidden="1">
      <c r="E557" s="38">
        <v>554</v>
      </c>
      <c r="F557" s="40"/>
    </row>
    <row r="558" spans="5:6" hidden="1">
      <c r="E558" s="38">
        <v>555</v>
      </c>
      <c r="F558" s="40"/>
    </row>
    <row r="559" spans="5:6" hidden="1">
      <c r="E559" s="38">
        <v>556</v>
      </c>
      <c r="F559" s="40"/>
    </row>
    <row r="560" spans="5:6" hidden="1">
      <c r="E560" s="38">
        <v>557</v>
      </c>
      <c r="F560" s="40"/>
    </row>
    <row r="561" spans="5:6" hidden="1">
      <c r="E561" s="38">
        <v>558</v>
      </c>
      <c r="F561" s="40"/>
    </row>
    <row r="562" spans="5:6" hidden="1">
      <c r="E562" s="38">
        <v>559</v>
      </c>
      <c r="F562" s="40"/>
    </row>
    <row r="563" spans="5:6" hidden="1">
      <c r="E563" s="38">
        <v>560</v>
      </c>
      <c r="F563" s="40"/>
    </row>
    <row r="564" spans="5:6" hidden="1">
      <c r="E564" s="38">
        <v>561</v>
      </c>
      <c r="F564" s="40"/>
    </row>
    <row r="565" spans="5:6" hidden="1">
      <c r="E565" s="38">
        <v>562</v>
      </c>
      <c r="F565" s="40"/>
    </row>
    <row r="566" spans="5:6" hidden="1">
      <c r="E566" s="38">
        <v>563</v>
      </c>
      <c r="F566" s="40"/>
    </row>
    <row r="567" spans="5:6" hidden="1">
      <c r="E567" s="38">
        <v>564</v>
      </c>
      <c r="F567" s="40"/>
    </row>
    <row r="568" spans="5:6" hidden="1">
      <c r="E568" s="38">
        <v>565</v>
      </c>
      <c r="F568" s="40"/>
    </row>
    <row r="569" spans="5:6" hidden="1">
      <c r="E569" s="38">
        <v>566</v>
      </c>
      <c r="F569" s="40"/>
    </row>
    <row r="570" spans="5:6" hidden="1">
      <c r="E570" s="38">
        <v>567</v>
      </c>
      <c r="F570" s="40"/>
    </row>
    <row r="571" spans="5:6" hidden="1">
      <c r="E571" s="38">
        <v>568</v>
      </c>
      <c r="F571" s="40"/>
    </row>
    <row r="572" spans="5:6" hidden="1">
      <c r="E572" s="38">
        <v>569</v>
      </c>
      <c r="F572" s="40"/>
    </row>
    <row r="573" spans="5:6" hidden="1">
      <c r="E573" s="38">
        <v>570</v>
      </c>
      <c r="F573" s="40"/>
    </row>
    <row r="574" spans="5:6" hidden="1">
      <c r="E574" s="38">
        <v>571</v>
      </c>
      <c r="F574" s="40"/>
    </row>
    <row r="575" spans="5:6" hidden="1">
      <c r="E575" s="38">
        <v>572</v>
      </c>
      <c r="F575" s="40"/>
    </row>
    <row r="576" spans="5:6" hidden="1">
      <c r="E576" s="38">
        <v>573</v>
      </c>
      <c r="F576" s="40"/>
    </row>
    <row r="577" spans="5:6" hidden="1">
      <c r="E577" s="38">
        <v>574</v>
      </c>
      <c r="F577" s="40"/>
    </row>
    <row r="578" spans="5:6" hidden="1">
      <c r="E578" s="38">
        <v>575</v>
      </c>
      <c r="F578" s="40"/>
    </row>
    <row r="579" spans="5:6" hidden="1">
      <c r="E579" s="38">
        <v>576</v>
      </c>
      <c r="F579" s="40"/>
    </row>
    <row r="580" spans="5:6" hidden="1">
      <c r="E580" s="38">
        <v>577</v>
      </c>
      <c r="F580" s="40"/>
    </row>
    <row r="581" spans="5:6" hidden="1">
      <c r="E581" s="38">
        <v>578</v>
      </c>
      <c r="F581" s="40"/>
    </row>
    <row r="582" spans="5:6" hidden="1">
      <c r="E582" s="38">
        <v>579</v>
      </c>
      <c r="F582" s="40"/>
    </row>
    <row r="583" spans="5:6" hidden="1">
      <c r="E583" s="38">
        <v>580</v>
      </c>
      <c r="F583" s="40"/>
    </row>
    <row r="584" spans="5:6" hidden="1">
      <c r="E584" s="38">
        <v>581</v>
      </c>
      <c r="F584" s="40"/>
    </row>
    <row r="585" spans="5:6" hidden="1">
      <c r="E585" s="38">
        <v>582</v>
      </c>
      <c r="F585" s="40"/>
    </row>
    <row r="586" spans="5:6" hidden="1">
      <c r="E586" s="38">
        <v>583</v>
      </c>
      <c r="F586" s="40"/>
    </row>
    <row r="587" spans="5:6" hidden="1">
      <c r="E587" s="38">
        <v>584</v>
      </c>
      <c r="F587" s="40"/>
    </row>
    <row r="588" spans="5:6" hidden="1">
      <c r="E588" s="38">
        <v>585</v>
      </c>
      <c r="F588" s="40"/>
    </row>
    <row r="589" spans="5:6" hidden="1">
      <c r="E589" s="38">
        <v>586</v>
      </c>
      <c r="F589" s="40"/>
    </row>
    <row r="590" spans="5:6" hidden="1">
      <c r="E590" s="38">
        <v>587</v>
      </c>
      <c r="F590" s="40"/>
    </row>
    <row r="591" spans="5:6" hidden="1">
      <c r="E591" s="38">
        <v>588</v>
      </c>
      <c r="F591" s="40"/>
    </row>
    <row r="592" spans="5:6" hidden="1">
      <c r="E592" s="38">
        <v>589</v>
      </c>
      <c r="F592" s="40"/>
    </row>
    <row r="593" spans="5:6" hidden="1">
      <c r="E593" s="38">
        <v>590</v>
      </c>
      <c r="F593" s="40"/>
    </row>
    <row r="594" spans="5:6" hidden="1">
      <c r="E594" s="38">
        <v>591</v>
      </c>
      <c r="F594" s="40"/>
    </row>
    <row r="595" spans="5:6" hidden="1">
      <c r="E595" s="38">
        <v>592</v>
      </c>
      <c r="F595" s="40"/>
    </row>
    <row r="596" spans="5:6" hidden="1">
      <c r="E596" s="38">
        <v>593</v>
      </c>
      <c r="F596" s="40"/>
    </row>
    <row r="597" spans="5:6" hidden="1">
      <c r="E597" s="38">
        <v>594</v>
      </c>
      <c r="F597" s="40"/>
    </row>
    <row r="598" spans="5:6" hidden="1">
      <c r="E598" s="38">
        <v>595</v>
      </c>
      <c r="F598" s="40"/>
    </row>
    <row r="599" spans="5:6" hidden="1">
      <c r="E599" s="38">
        <v>596</v>
      </c>
      <c r="F599" s="40"/>
    </row>
    <row r="600" spans="5:6" hidden="1">
      <c r="E600" s="38">
        <v>597</v>
      </c>
      <c r="F600" s="40"/>
    </row>
    <row r="601" spans="5:6" hidden="1">
      <c r="E601" s="38">
        <v>598</v>
      </c>
      <c r="F601" s="40"/>
    </row>
    <row r="602" spans="5:6" hidden="1">
      <c r="E602" s="38">
        <v>599</v>
      </c>
      <c r="F602" s="40"/>
    </row>
    <row r="603" spans="5:6" hidden="1">
      <c r="E603" s="38">
        <v>600</v>
      </c>
      <c r="F603" s="40"/>
    </row>
    <row r="604" spans="5:6" hidden="1">
      <c r="E604" s="38">
        <v>601</v>
      </c>
      <c r="F604" s="40"/>
    </row>
    <row r="605" spans="5:6" hidden="1">
      <c r="E605" s="38">
        <v>602</v>
      </c>
      <c r="F605" s="40"/>
    </row>
    <row r="606" spans="5:6" hidden="1">
      <c r="E606" s="38">
        <v>603</v>
      </c>
      <c r="F606" s="40"/>
    </row>
    <row r="607" spans="5:6" hidden="1">
      <c r="E607" s="38">
        <v>604</v>
      </c>
      <c r="F607" s="40"/>
    </row>
    <row r="608" spans="5:6" hidden="1">
      <c r="E608" s="38">
        <v>605</v>
      </c>
      <c r="F608" s="40"/>
    </row>
    <row r="609" spans="5:6" hidden="1">
      <c r="E609" s="38">
        <v>606</v>
      </c>
      <c r="F609" s="40"/>
    </row>
    <row r="610" spans="5:6" hidden="1">
      <c r="E610" s="38">
        <v>607</v>
      </c>
      <c r="F610" s="40"/>
    </row>
    <row r="611" spans="5:6" hidden="1">
      <c r="E611" s="38">
        <v>608</v>
      </c>
      <c r="F611" s="40"/>
    </row>
    <row r="612" spans="5:6" hidden="1">
      <c r="E612" s="38">
        <v>609</v>
      </c>
      <c r="F612" s="40"/>
    </row>
    <row r="613" spans="5:6" hidden="1">
      <c r="E613" s="38">
        <v>610</v>
      </c>
      <c r="F613" s="40"/>
    </row>
    <row r="614" spans="5:6" hidden="1">
      <c r="E614" s="38">
        <v>611</v>
      </c>
      <c r="F614" s="40"/>
    </row>
    <row r="615" spans="5:6" hidden="1">
      <c r="E615" s="38">
        <v>612</v>
      </c>
      <c r="F615" s="40"/>
    </row>
    <row r="616" spans="5:6" hidden="1">
      <c r="E616" s="38">
        <v>613</v>
      </c>
      <c r="F616" s="40"/>
    </row>
    <row r="617" spans="5:6" hidden="1">
      <c r="E617" s="38">
        <v>614</v>
      </c>
      <c r="F617" s="40"/>
    </row>
    <row r="618" spans="5:6" hidden="1">
      <c r="E618" s="38">
        <v>615</v>
      </c>
      <c r="F618" s="40"/>
    </row>
    <row r="619" spans="5:6" hidden="1">
      <c r="E619" s="38">
        <v>616</v>
      </c>
      <c r="F619" s="40"/>
    </row>
    <row r="620" spans="5:6" hidden="1">
      <c r="E620" s="38">
        <v>617</v>
      </c>
      <c r="F620" s="40"/>
    </row>
    <row r="621" spans="5:6" hidden="1">
      <c r="E621" s="38">
        <v>618</v>
      </c>
      <c r="F621" s="40"/>
    </row>
    <row r="622" spans="5:6" hidden="1">
      <c r="E622" s="38">
        <v>619</v>
      </c>
      <c r="F622" s="40"/>
    </row>
    <row r="623" spans="5:6" hidden="1">
      <c r="E623" s="38">
        <v>620</v>
      </c>
      <c r="F623" s="40"/>
    </row>
    <row r="624" spans="5:6" hidden="1">
      <c r="E624" s="38">
        <v>621</v>
      </c>
      <c r="F624" s="40"/>
    </row>
    <row r="625" spans="5:6" hidden="1">
      <c r="E625" s="38">
        <v>622</v>
      </c>
      <c r="F625" s="40"/>
    </row>
    <row r="626" spans="5:6" hidden="1">
      <c r="E626" s="38">
        <v>623</v>
      </c>
      <c r="F626" s="40"/>
    </row>
    <row r="627" spans="5:6" hidden="1">
      <c r="E627" s="38">
        <v>624</v>
      </c>
      <c r="F627" s="40"/>
    </row>
    <row r="628" spans="5:6" hidden="1">
      <c r="E628" s="38">
        <v>625</v>
      </c>
      <c r="F628" s="40"/>
    </row>
    <row r="629" spans="5:6" hidden="1">
      <c r="E629" s="38">
        <v>626</v>
      </c>
      <c r="F629" s="40"/>
    </row>
    <row r="630" spans="5:6" hidden="1">
      <c r="E630" s="38">
        <v>627</v>
      </c>
      <c r="F630" s="40"/>
    </row>
    <row r="631" spans="5:6" hidden="1">
      <c r="E631" s="38">
        <v>628</v>
      </c>
      <c r="F631" s="40"/>
    </row>
    <row r="632" spans="5:6" hidden="1">
      <c r="E632" s="38">
        <v>629</v>
      </c>
      <c r="F632" s="40"/>
    </row>
    <row r="633" spans="5:6" hidden="1">
      <c r="E633" s="38">
        <v>630</v>
      </c>
      <c r="F633" s="40"/>
    </row>
    <row r="634" spans="5:6" hidden="1">
      <c r="E634" s="38">
        <v>631</v>
      </c>
      <c r="F634" s="40"/>
    </row>
    <row r="635" spans="5:6" hidden="1">
      <c r="E635" s="38">
        <v>632</v>
      </c>
      <c r="F635" s="40"/>
    </row>
    <row r="636" spans="5:6" hidden="1">
      <c r="E636" s="38">
        <v>633</v>
      </c>
      <c r="F636" s="40"/>
    </row>
    <row r="637" spans="5:6" hidden="1">
      <c r="E637" s="38">
        <v>634</v>
      </c>
      <c r="F637" s="40"/>
    </row>
    <row r="638" spans="5:6" hidden="1">
      <c r="E638" s="38">
        <v>635</v>
      </c>
      <c r="F638" s="40"/>
    </row>
    <row r="639" spans="5:6" hidden="1">
      <c r="E639" s="38">
        <v>636</v>
      </c>
      <c r="F639" s="40"/>
    </row>
    <row r="640" spans="5:6" hidden="1">
      <c r="E640" s="38">
        <v>637</v>
      </c>
      <c r="F640" s="40"/>
    </row>
    <row r="641" spans="5:6" hidden="1">
      <c r="E641" s="38">
        <v>638</v>
      </c>
      <c r="F641" s="40"/>
    </row>
    <row r="642" spans="5:6" hidden="1">
      <c r="E642" s="38">
        <v>639</v>
      </c>
      <c r="F642" s="40"/>
    </row>
    <row r="643" spans="5:6" hidden="1">
      <c r="E643" s="38">
        <v>640</v>
      </c>
      <c r="F643" s="40"/>
    </row>
    <row r="644" spans="5:6" hidden="1">
      <c r="E644" s="38">
        <v>641</v>
      </c>
      <c r="F644" s="40"/>
    </row>
    <row r="645" spans="5:6" hidden="1">
      <c r="E645" s="38">
        <v>642</v>
      </c>
      <c r="F645" s="40"/>
    </row>
    <row r="646" spans="5:6" hidden="1">
      <c r="E646" s="38">
        <v>643</v>
      </c>
      <c r="F646" s="40"/>
    </row>
    <row r="647" spans="5:6" hidden="1">
      <c r="E647" s="38">
        <v>644</v>
      </c>
      <c r="F647" s="40"/>
    </row>
    <row r="648" spans="5:6" hidden="1">
      <c r="E648" s="38">
        <v>645</v>
      </c>
      <c r="F648" s="40"/>
    </row>
    <row r="649" spans="5:6" hidden="1">
      <c r="E649" s="38">
        <v>646</v>
      </c>
      <c r="F649" s="40"/>
    </row>
    <row r="650" spans="5:6" hidden="1">
      <c r="E650" s="38">
        <v>647</v>
      </c>
      <c r="F650" s="40"/>
    </row>
    <row r="651" spans="5:6" hidden="1">
      <c r="E651" s="38">
        <v>648</v>
      </c>
      <c r="F651" s="40"/>
    </row>
    <row r="652" spans="5:6" hidden="1">
      <c r="E652" s="38">
        <v>649</v>
      </c>
      <c r="F652" s="40"/>
    </row>
    <row r="653" spans="5:6" hidden="1">
      <c r="E653" s="38">
        <v>650</v>
      </c>
      <c r="F653" s="40"/>
    </row>
    <row r="654" spans="5:6" hidden="1">
      <c r="E654" s="38">
        <v>651</v>
      </c>
      <c r="F654" s="40"/>
    </row>
    <row r="655" spans="5:6" hidden="1">
      <c r="E655" s="38">
        <v>652</v>
      </c>
      <c r="F655" s="40"/>
    </row>
    <row r="656" spans="5:6" hidden="1">
      <c r="E656" s="38">
        <v>653</v>
      </c>
      <c r="F656" s="40"/>
    </row>
    <row r="657" spans="5:6" hidden="1">
      <c r="E657" s="38">
        <v>654</v>
      </c>
      <c r="F657" s="40"/>
    </row>
    <row r="658" spans="5:6" hidden="1">
      <c r="E658" s="38">
        <v>655</v>
      </c>
      <c r="F658" s="40"/>
    </row>
    <row r="659" spans="5:6" hidden="1">
      <c r="E659" s="38">
        <v>656</v>
      </c>
      <c r="F659" s="40"/>
    </row>
    <row r="660" spans="5:6" hidden="1">
      <c r="E660" s="38">
        <v>657</v>
      </c>
      <c r="F660" s="40"/>
    </row>
    <row r="661" spans="5:6" hidden="1">
      <c r="E661" s="38">
        <v>658</v>
      </c>
      <c r="F661" s="40"/>
    </row>
    <row r="662" spans="5:6" hidden="1">
      <c r="E662" s="38">
        <v>659</v>
      </c>
      <c r="F662" s="40"/>
    </row>
    <row r="663" spans="5:6" hidden="1">
      <c r="E663" s="38">
        <v>660</v>
      </c>
      <c r="F663" s="40"/>
    </row>
    <row r="664" spans="5:6" hidden="1">
      <c r="E664" s="38">
        <v>661</v>
      </c>
      <c r="F664" s="40"/>
    </row>
    <row r="665" spans="5:6" hidden="1">
      <c r="E665" s="38">
        <v>662</v>
      </c>
      <c r="F665" s="40"/>
    </row>
    <row r="666" spans="5:6" hidden="1">
      <c r="E666" s="38">
        <v>663</v>
      </c>
      <c r="F666" s="40"/>
    </row>
    <row r="667" spans="5:6" hidden="1">
      <c r="E667" s="38">
        <v>664</v>
      </c>
      <c r="F667" s="40"/>
    </row>
    <row r="668" spans="5:6" hidden="1">
      <c r="E668" s="38">
        <v>665</v>
      </c>
      <c r="F668" s="40"/>
    </row>
    <row r="669" spans="5:6" hidden="1">
      <c r="E669" s="38">
        <v>666</v>
      </c>
      <c r="F669" s="40"/>
    </row>
    <row r="670" spans="5:6" hidden="1">
      <c r="E670" s="38">
        <v>667</v>
      </c>
      <c r="F670" s="40"/>
    </row>
    <row r="671" spans="5:6" hidden="1">
      <c r="E671" s="38">
        <v>668</v>
      </c>
      <c r="F671" s="40"/>
    </row>
    <row r="672" spans="5:6" hidden="1">
      <c r="E672" s="38">
        <v>669</v>
      </c>
      <c r="F672" s="40"/>
    </row>
    <row r="673" spans="5:6" hidden="1">
      <c r="E673" s="38">
        <v>670</v>
      </c>
      <c r="F673" s="40"/>
    </row>
    <row r="674" spans="5:6" hidden="1">
      <c r="E674" s="38">
        <v>671</v>
      </c>
      <c r="F674" s="40"/>
    </row>
    <row r="675" spans="5:6" hidden="1">
      <c r="E675" s="38">
        <v>672</v>
      </c>
      <c r="F675" s="40"/>
    </row>
    <row r="676" spans="5:6" hidden="1">
      <c r="E676" s="38">
        <v>673</v>
      </c>
      <c r="F676" s="40"/>
    </row>
    <row r="677" spans="5:6" hidden="1">
      <c r="E677" s="38">
        <v>674</v>
      </c>
      <c r="F677" s="40"/>
    </row>
    <row r="678" spans="5:6" hidden="1">
      <c r="E678" s="38">
        <v>675</v>
      </c>
      <c r="F678" s="40"/>
    </row>
    <row r="679" spans="5:6" hidden="1">
      <c r="E679" s="38">
        <v>676</v>
      </c>
      <c r="F679" s="40"/>
    </row>
    <row r="680" spans="5:6" hidden="1">
      <c r="E680" s="38">
        <v>677</v>
      </c>
      <c r="F680" s="40"/>
    </row>
    <row r="681" spans="5:6" hidden="1">
      <c r="E681" s="38">
        <v>678</v>
      </c>
      <c r="F681" s="40"/>
    </row>
    <row r="682" spans="5:6" hidden="1">
      <c r="E682" s="38">
        <v>679</v>
      </c>
      <c r="F682" s="40"/>
    </row>
    <row r="683" spans="5:6" hidden="1">
      <c r="E683" s="38">
        <v>680</v>
      </c>
      <c r="F683" s="40"/>
    </row>
    <row r="684" spans="5:6" hidden="1">
      <c r="E684" s="38">
        <v>681</v>
      </c>
      <c r="F684" s="40"/>
    </row>
    <row r="685" spans="5:6" hidden="1">
      <c r="E685" s="38">
        <v>682</v>
      </c>
      <c r="F685" s="40"/>
    </row>
    <row r="686" spans="5:6" hidden="1">
      <c r="E686" s="38">
        <v>683</v>
      </c>
      <c r="F686" s="40"/>
    </row>
    <row r="687" spans="5:6" hidden="1">
      <c r="E687" s="38">
        <v>684</v>
      </c>
      <c r="F687" s="40"/>
    </row>
    <row r="688" spans="5:6" hidden="1">
      <c r="E688" s="38">
        <v>685</v>
      </c>
      <c r="F688" s="40"/>
    </row>
    <row r="689" spans="5:6" hidden="1">
      <c r="E689" s="38">
        <v>686</v>
      </c>
      <c r="F689" s="40"/>
    </row>
    <row r="690" spans="5:6" hidden="1">
      <c r="E690" s="38">
        <v>687</v>
      </c>
      <c r="F690" s="40"/>
    </row>
    <row r="691" spans="5:6" hidden="1">
      <c r="E691" s="38">
        <v>688</v>
      </c>
      <c r="F691" s="40"/>
    </row>
    <row r="692" spans="5:6" hidden="1">
      <c r="E692" s="38">
        <v>689</v>
      </c>
      <c r="F692" s="40"/>
    </row>
    <row r="693" spans="5:6" hidden="1">
      <c r="E693" s="38">
        <v>690</v>
      </c>
      <c r="F693" s="40"/>
    </row>
    <row r="694" spans="5:6" hidden="1">
      <c r="E694" s="38">
        <v>691</v>
      </c>
      <c r="F694" s="40"/>
    </row>
    <row r="695" spans="5:6" hidden="1">
      <c r="E695" s="38">
        <v>692</v>
      </c>
      <c r="F695" s="40"/>
    </row>
    <row r="696" spans="5:6" hidden="1">
      <c r="E696" s="38">
        <v>693</v>
      </c>
      <c r="F696" s="40"/>
    </row>
    <row r="697" spans="5:6" hidden="1">
      <c r="E697" s="38">
        <v>694</v>
      </c>
      <c r="F697" s="40"/>
    </row>
    <row r="698" spans="5:6" hidden="1">
      <c r="E698" s="38">
        <v>695</v>
      </c>
      <c r="F698" s="40"/>
    </row>
    <row r="699" spans="5:6" hidden="1">
      <c r="E699" s="38">
        <v>696</v>
      </c>
      <c r="F699" s="40"/>
    </row>
    <row r="700" spans="5:6" hidden="1">
      <c r="E700" s="38">
        <v>697</v>
      </c>
      <c r="F700" s="40"/>
    </row>
    <row r="701" spans="5:6" hidden="1">
      <c r="E701" s="38">
        <v>698</v>
      </c>
      <c r="F701" s="40"/>
    </row>
    <row r="702" spans="5:6" hidden="1">
      <c r="E702" s="38">
        <v>699</v>
      </c>
      <c r="F702" s="40"/>
    </row>
    <row r="703" spans="5:6" hidden="1">
      <c r="E703" s="38">
        <v>700</v>
      </c>
      <c r="F703" s="40"/>
    </row>
    <row r="704" spans="5:6" hidden="1">
      <c r="E704" s="38">
        <v>701</v>
      </c>
      <c r="F704" s="40"/>
    </row>
    <row r="705" spans="5:6" hidden="1">
      <c r="E705" s="38">
        <v>702</v>
      </c>
      <c r="F705" s="40"/>
    </row>
    <row r="706" spans="5:6" hidden="1">
      <c r="E706" s="38">
        <v>703</v>
      </c>
      <c r="F706" s="40"/>
    </row>
    <row r="707" spans="5:6" hidden="1">
      <c r="E707" s="38">
        <v>704</v>
      </c>
      <c r="F707" s="40"/>
    </row>
    <row r="708" spans="5:6" hidden="1">
      <c r="E708" s="38">
        <v>705</v>
      </c>
      <c r="F708" s="40"/>
    </row>
    <row r="709" spans="5:6" hidden="1">
      <c r="E709" s="38">
        <v>706</v>
      </c>
      <c r="F709" s="40"/>
    </row>
    <row r="710" spans="5:6" hidden="1">
      <c r="E710" s="38">
        <v>707</v>
      </c>
      <c r="F710" s="40"/>
    </row>
    <row r="711" spans="5:6" hidden="1">
      <c r="E711" s="38">
        <v>708</v>
      </c>
      <c r="F711" s="40"/>
    </row>
    <row r="712" spans="5:6" hidden="1">
      <c r="E712" s="38">
        <v>709</v>
      </c>
      <c r="F712" s="40"/>
    </row>
    <row r="713" spans="5:6" hidden="1">
      <c r="E713" s="38">
        <v>710</v>
      </c>
      <c r="F713" s="40"/>
    </row>
    <row r="714" spans="5:6" hidden="1">
      <c r="E714" s="38">
        <v>711</v>
      </c>
      <c r="F714" s="40"/>
    </row>
    <row r="715" spans="5:6" hidden="1">
      <c r="E715" s="38">
        <v>712</v>
      </c>
      <c r="F715" s="40"/>
    </row>
    <row r="716" spans="5:6" hidden="1">
      <c r="E716" s="38">
        <v>713</v>
      </c>
      <c r="F716" s="40"/>
    </row>
    <row r="717" spans="5:6" hidden="1">
      <c r="E717" s="38">
        <v>714</v>
      </c>
      <c r="F717" s="40"/>
    </row>
    <row r="718" spans="5:6" hidden="1">
      <c r="E718" s="38">
        <v>715</v>
      </c>
      <c r="F718" s="40"/>
    </row>
    <row r="719" spans="5:6" hidden="1">
      <c r="E719" s="38">
        <v>716</v>
      </c>
      <c r="F719" s="40"/>
    </row>
    <row r="720" spans="5:6" hidden="1">
      <c r="E720" s="38">
        <v>717</v>
      </c>
      <c r="F720" s="40"/>
    </row>
    <row r="721" spans="5:6" hidden="1">
      <c r="E721" s="38">
        <v>718</v>
      </c>
      <c r="F721" s="40"/>
    </row>
    <row r="722" spans="5:6" hidden="1">
      <c r="E722" s="38">
        <v>719</v>
      </c>
      <c r="F722" s="40"/>
    </row>
    <row r="723" spans="5:6" hidden="1">
      <c r="E723" s="38">
        <v>720</v>
      </c>
      <c r="F723" s="40"/>
    </row>
    <row r="724" spans="5:6" hidden="1">
      <c r="E724" s="38">
        <v>721</v>
      </c>
      <c r="F724" s="40"/>
    </row>
    <row r="725" spans="5:6" hidden="1">
      <c r="E725" s="38">
        <v>722</v>
      </c>
      <c r="F725" s="40"/>
    </row>
    <row r="726" spans="5:6" hidden="1">
      <c r="E726" s="38">
        <v>723</v>
      </c>
      <c r="F726" s="40"/>
    </row>
    <row r="727" spans="5:6" hidden="1">
      <c r="E727" s="38">
        <v>724</v>
      </c>
      <c r="F727" s="40"/>
    </row>
    <row r="728" spans="5:6" hidden="1">
      <c r="E728" s="38">
        <v>725</v>
      </c>
      <c r="F728" s="40"/>
    </row>
    <row r="729" spans="5:6" hidden="1">
      <c r="E729" s="38">
        <v>726</v>
      </c>
      <c r="F729" s="40"/>
    </row>
    <row r="730" spans="5:6" hidden="1">
      <c r="E730" s="38">
        <v>727</v>
      </c>
      <c r="F730" s="40"/>
    </row>
    <row r="731" spans="5:6" hidden="1">
      <c r="E731" s="38">
        <v>728</v>
      </c>
      <c r="F731" s="40"/>
    </row>
    <row r="732" spans="5:6" hidden="1">
      <c r="E732" s="38">
        <v>729</v>
      </c>
      <c r="F732" s="40"/>
    </row>
    <row r="733" spans="5:6" hidden="1">
      <c r="E733" s="38">
        <v>730</v>
      </c>
      <c r="F733" s="40"/>
    </row>
    <row r="734" spans="5:6" hidden="1">
      <c r="E734" s="38">
        <v>731</v>
      </c>
      <c r="F734" s="40"/>
    </row>
    <row r="735" spans="5:6" hidden="1">
      <c r="E735" s="38">
        <v>732</v>
      </c>
      <c r="F735" s="40"/>
    </row>
    <row r="736" spans="5:6" hidden="1">
      <c r="E736" s="38">
        <v>733</v>
      </c>
      <c r="F736" s="40"/>
    </row>
    <row r="737" spans="5:6" hidden="1">
      <c r="E737" s="38">
        <v>734</v>
      </c>
      <c r="F737" s="40"/>
    </row>
    <row r="738" spans="5:6" hidden="1">
      <c r="E738" s="38">
        <v>735</v>
      </c>
      <c r="F738" s="40"/>
    </row>
    <row r="739" spans="5:6" hidden="1">
      <c r="E739" s="38">
        <v>736</v>
      </c>
      <c r="F739" s="40"/>
    </row>
    <row r="740" spans="5:6" hidden="1">
      <c r="E740" s="38">
        <v>737</v>
      </c>
      <c r="F740" s="40"/>
    </row>
    <row r="741" spans="5:6" hidden="1">
      <c r="E741" s="38">
        <v>738</v>
      </c>
      <c r="F741" s="40"/>
    </row>
    <row r="742" spans="5:6" hidden="1">
      <c r="E742" s="38">
        <v>739</v>
      </c>
      <c r="F742" s="40"/>
    </row>
    <row r="743" spans="5:6" hidden="1">
      <c r="E743" s="38">
        <v>740</v>
      </c>
      <c r="F743" s="40"/>
    </row>
    <row r="744" spans="5:6" hidden="1">
      <c r="E744" s="38">
        <v>741</v>
      </c>
      <c r="F744" s="40"/>
    </row>
    <row r="745" spans="5:6" hidden="1">
      <c r="E745" s="38">
        <v>742</v>
      </c>
      <c r="F745" s="40"/>
    </row>
    <row r="746" spans="5:6" hidden="1">
      <c r="E746" s="38">
        <v>743</v>
      </c>
      <c r="F746" s="40"/>
    </row>
    <row r="747" spans="5:6" hidden="1">
      <c r="E747" s="38">
        <v>744</v>
      </c>
      <c r="F747" s="40"/>
    </row>
    <row r="748" spans="5:6" hidden="1">
      <c r="E748" s="38">
        <v>745</v>
      </c>
      <c r="F748" s="40"/>
    </row>
    <row r="749" spans="5:6" hidden="1">
      <c r="E749" s="38">
        <v>746</v>
      </c>
      <c r="F749" s="40"/>
    </row>
    <row r="750" spans="5:6" hidden="1">
      <c r="E750" s="38">
        <v>747</v>
      </c>
      <c r="F750" s="40"/>
    </row>
    <row r="751" spans="5:6" hidden="1">
      <c r="E751" s="38">
        <v>748</v>
      </c>
      <c r="F751" s="40"/>
    </row>
    <row r="752" spans="5:6" hidden="1">
      <c r="E752" s="38">
        <v>749</v>
      </c>
      <c r="F752" s="40"/>
    </row>
    <row r="753" spans="5:6" hidden="1">
      <c r="E753" s="38">
        <v>750</v>
      </c>
      <c r="F753" s="40"/>
    </row>
    <row r="754" spans="5:6" hidden="1">
      <c r="E754" s="38">
        <v>751</v>
      </c>
      <c r="F754" s="40"/>
    </row>
    <row r="755" spans="5:6" hidden="1">
      <c r="E755" s="38">
        <v>752</v>
      </c>
      <c r="F755" s="40"/>
    </row>
    <row r="756" spans="5:6" hidden="1">
      <c r="E756" s="38">
        <v>753</v>
      </c>
      <c r="F756" s="40"/>
    </row>
    <row r="757" spans="5:6" hidden="1">
      <c r="E757" s="38">
        <v>754</v>
      </c>
      <c r="F757" s="40"/>
    </row>
    <row r="758" spans="5:6" hidden="1">
      <c r="E758" s="38">
        <v>755</v>
      </c>
      <c r="F758" s="40"/>
    </row>
    <row r="759" spans="5:6" hidden="1">
      <c r="E759" s="38">
        <v>756</v>
      </c>
      <c r="F759" s="40"/>
    </row>
    <row r="760" spans="5:6" hidden="1">
      <c r="E760" s="38">
        <v>757</v>
      </c>
      <c r="F760" s="40"/>
    </row>
    <row r="761" spans="5:6" hidden="1">
      <c r="E761" s="38">
        <v>758</v>
      </c>
      <c r="F761" s="40"/>
    </row>
    <row r="762" spans="5:6" hidden="1">
      <c r="E762" s="38">
        <v>759</v>
      </c>
      <c r="F762" s="40"/>
    </row>
    <row r="763" spans="5:6" hidden="1">
      <c r="E763" s="38">
        <v>760</v>
      </c>
      <c r="F763" s="40"/>
    </row>
    <row r="764" spans="5:6" hidden="1">
      <c r="E764" s="38">
        <v>761</v>
      </c>
      <c r="F764" s="40"/>
    </row>
    <row r="765" spans="5:6" hidden="1">
      <c r="E765" s="38">
        <v>762</v>
      </c>
      <c r="F765" s="40"/>
    </row>
    <row r="766" spans="5:6" hidden="1">
      <c r="E766" s="38">
        <v>763</v>
      </c>
      <c r="F766" s="40"/>
    </row>
    <row r="767" spans="5:6" hidden="1">
      <c r="E767" s="38">
        <v>764</v>
      </c>
      <c r="F767" s="40"/>
    </row>
    <row r="768" spans="5:6" hidden="1">
      <c r="E768" s="38">
        <v>765</v>
      </c>
      <c r="F768" s="40"/>
    </row>
    <row r="769" spans="5:6" hidden="1">
      <c r="E769" s="38">
        <v>766</v>
      </c>
      <c r="F769" s="40"/>
    </row>
    <row r="770" spans="5:6" hidden="1">
      <c r="E770" s="38">
        <v>767</v>
      </c>
      <c r="F770" s="40"/>
    </row>
    <row r="771" spans="5:6" hidden="1">
      <c r="E771" s="38">
        <v>768</v>
      </c>
      <c r="F771" s="40"/>
    </row>
    <row r="772" spans="5:6" hidden="1">
      <c r="E772" s="38">
        <v>769</v>
      </c>
      <c r="F772" s="40"/>
    </row>
    <row r="773" spans="5:6" hidden="1">
      <c r="E773" s="38">
        <v>770</v>
      </c>
      <c r="F773" s="40"/>
    </row>
    <row r="774" spans="5:6" hidden="1">
      <c r="E774" s="38">
        <v>771</v>
      </c>
      <c r="F774" s="40"/>
    </row>
    <row r="775" spans="5:6" hidden="1">
      <c r="E775" s="38">
        <v>772</v>
      </c>
      <c r="F775" s="40"/>
    </row>
    <row r="776" spans="5:6" hidden="1">
      <c r="E776" s="38">
        <v>773</v>
      </c>
      <c r="F776" s="40"/>
    </row>
    <row r="777" spans="5:6" hidden="1">
      <c r="E777" s="38">
        <v>774</v>
      </c>
      <c r="F777" s="40"/>
    </row>
    <row r="778" spans="5:6" hidden="1">
      <c r="E778" s="38">
        <v>775</v>
      </c>
      <c r="F778" s="40"/>
    </row>
    <row r="779" spans="5:6" hidden="1">
      <c r="E779" s="38">
        <v>776</v>
      </c>
      <c r="F779" s="40"/>
    </row>
    <row r="780" spans="5:6" hidden="1">
      <c r="E780" s="38">
        <v>777</v>
      </c>
      <c r="F780" s="40"/>
    </row>
    <row r="781" spans="5:6" hidden="1">
      <c r="E781" s="38">
        <v>778</v>
      </c>
      <c r="F781" s="40"/>
    </row>
    <row r="782" spans="5:6" hidden="1">
      <c r="E782" s="38">
        <v>779</v>
      </c>
      <c r="F782" s="40"/>
    </row>
    <row r="783" spans="5:6" hidden="1">
      <c r="E783" s="38">
        <v>780</v>
      </c>
      <c r="F783" s="40"/>
    </row>
    <row r="784" spans="5:6" hidden="1">
      <c r="E784" s="38">
        <v>781</v>
      </c>
      <c r="F784" s="40"/>
    </row>
    <row r="785" spans="5:6" hidden="1">
      <c r="E785" s="38">
        <v>782</v>
      </c>
      <c r="F785" s="40"/>
    </row>
    <row r="786" spans="5:6" hidden="1">
      <c r="E786" s="38">
        <v>783</v>
      </c>
      <c r="F786" s="40"/>
    </row>
    <row r="787" spans="5:6" hidden="1">
      <c r="E787" s="38">
        <v>784</v>
      </c>
      <c r="F787" s="40"/>
    </row>
    <row r="788" spans="5:6" hidden="1">
      <c r="E788" s="38">
        <v>785</v>
      </c>
      <c r="F788" s="40"/>
    </row>
    <row r="789" spans="5:6" hidden="1">
      <c r="E789" s="38">
        <v>786</v>
      </c>
      <c r="F789" s="40"/>
    </row>
    <row r="790" spans="5:6" hidden="1">
      <c r="E790" s="38">
        <v>787</v>
      </c>
      <c r="F790" s="40"/>
    </row>
    <row r="791" spans="5:6" hidden="1">
      <c r="E791" s="38">
        <v>788</v>
      </c>
      <c r="F791" s="40"/>
    </row>
    <row r="792" spans="5:6" hidden="1">
      <c r="E792" s="38">
        <v>789</v>
      </c>
      <c r="F792" s="40"/>
    </row>
    <row r="793" spans="5:6" hidden="1">
      <c r="E793" s="38">
        <v>790</v>
      </c>
      <c r="F793" s="40"/>
    </row>
    <row r="794" spans="5:6" hidden="1">
      <c r="E794" s="38">
        <v>791</v>
      </c>
      <c r="F794" s="40"/>
    </row>
    <row r="795" spans="5:6" hidden="1">
      <c r="E795" s="38">
        <v>792</v>
      </c>
      <c r="F795" s="40"/>
    </row>
    <row r="796" spans="5:6" hidden="1">
      <c r="E796" s="38">
        <v>793</v>
      </c>
      <c r="F796" s="40"/>
    </row>
    <row r="797" spans="5:6" hidden="1">
      <c r="E797" s="38">
        <v>794</v>
      </c>
      <c r="F797" s="40"/>
    </row>
    <row r="798" spans="5:6" hidden="1">
      <c r="E798" s="38">
        <v>795</v>
      </c>
      <c r="F798" s="40"/>
    </row>
    <row r="799" spans="5:6" hidden="1">
      <c r="E799" s="38">
        <v>796</v>
      </c>
      <c r="F799" s="40"/>
    </row>
    <row r="800" spans="5:6" hidden="1">
      <c r="E800" s="38">
        <v>797</v>
      </c>
      <c r="F800" s="40"/>
    </row>
    <row r="801" spans="5:6" hidden="1">
      <c r="E801" s="38">
        <v>798</v>
      </c>
      <c r="F801" s="40"/>
    </row>
    <row r="802" spans="5:6" hidden="1">
      <c r="E802" s="38">
        <v>799</v>
      </c>
      <c r="F802" s="40"/>
    </row>
    <row r="803" spans="5:6" hidden="1">
      <c r="E803" s="38">
        <v>800</v>
      </c>
      <c r="F803" s="40"/>
    </row>
    <row r="804" spans="5:6" hidden="1">
      <c r="E804" s="38">
        <v>801</v>
      </c>
      <c r="F804" s="40"/>
    </row>
    <row r="805" spans="5:6" hidden="1">
      <c r="E805" s="38">
        <v>802</v>
      </c>
      <c r="F805" s="40"/>
    </row>
    <row r="806" spans="5:6" hidden="1">
      <c r="E806" s="38">
        <v>803</v>
      </c>
      <c r="F806" s="40"/>
    </row>
    <row r="807" spans="5:6" hidden="1">
      <c r="E807" s="38">
        <v>804</v>
      </c>
      <c r="F807" s="40"/>
    </row>
    <row r="808" spans="5:6" hidden="1">
      <c r="E808" s="38">
        <v>805</v>
      </c>
      <c r="F808" s="40"/>
    </row>
    <row r="809" spans="5:6" hidden="1">
      <c r="E809" s="38">
        <v>806</v>
      </c>
      <c r="F809" s="40"/>
    </row>
    <row r="810" spans="5:6" hidden="1">
      <c r="E810" s="38">
        <v>807</v>
      </c>
      <c r="F810" s="40"/>
    </row>
    <row r="811" spans="5:6" hidden="1">
      <c r="E811" s="38">
        <v>808</v>
      </c>
      <c r="F811" s="40"/>
    </row>
    <row r="812" spans="5:6" hidden="1">
      <c r="E812" s="38">
        <v>809</v>
      </c>
      <c r="F812" s="40"/>
    </row>
    <row r="813" spans="5:6" hidden="1">
      <c r="E813" s="38">
        <v>810</v>
      </c>
      <c r="F813" s="40"/>
    </row>
    <row r="814" spans="5:6" hidden="1">
      <c r="E814" s="38">
        <v>811</v>
      </c>
      <c r="F814" s="40"/>
    </row>
    <row r="815" spans="5:6" hidden="1">
      <c r="E815" s="38">
        <v>812</v>
      </c>
      <c r="F815" s="40"/>
    </row>
    <row r="816" spans="5:6" hidden="1">
      <c r="E816" s="38">
        <v>813</v>
      </c>
      <c r="F816" s="40"/>
    </row>
    <row r="817" spans="5:6" hidden="1">
      <c r="E817" s="38">
        <v>814</v>
      </c>
      <c r="F817" s="40"/>
    </row>
    <row r="818" spans="5:6" hidden="1">
      <c r="E818" s="38">
        <v>815</v>
      </c>
      <c r="F818" s="40"/>
    </row>
    <row r="819" spans="5:6" hidden="1">
      <c r="E819" s="38">
        <v>816</v>
      </c>
      <c r="F819" s="40"/>
    </row>
    <row r="820" spans="5:6" hidden="1">
      <c r="E820" s="38">
        <v>817</v>
      </c>
      <c r="F820" s="40"/>
    </row>
    <row r="821" spans="5:6" hidden="1">
      <c r="E821" s="38">
        <v>818</v>
      </c>
      <c r="F821" s="40"/>
    </row>
    <row r="822" spans="5:6" hidden="1">
      <c r="E822" s="38">
        <v>819</v>
      </c>
      <c r="F822" s="40"/>
    </row>
    <row r="823" spans="5:6" hidden="1">
      <c r="E823" s="38">
        <v>820</v>
      </c>
      <c r="F823" s="40"/>
    </row>
    <row r="824" spans="5:6" hidden="1">
      <c r="E824" s="38">
        <v>821</v>
      </c>
      <c r="F824" s="40"/>
    </row>
    <row r="825" spans="5:6" hidden="1">
      <c r="E825" s="38">
        <v>822</v>
      </c>
      <c r="F825" s="40"/>
    </row>
    <row r="826" spans="5:6" hidden="1">
      <c r="E826" s="38">
        <v>823</v>
      </c>
      <c r="F826" s="40"/>
    </row>
    <row r="827" spans="5:6" hidden="1">
      <c r="E827" s="38">
        <v>824</v>
      </c>
      <c r="F827" s="40"/>
    </row>
    <row r="828" spans="5:6" hidden="1">
      <c r="E828" s="38">
        <v>825</v>
      </c>
      <c r="F828" s="40"/>
    </row>
    <row r="829" spans="5:6" hidden="1">
      <c r="E829" s="38">
        <v>826</v>
      </c>
      <c r="F829" s="40"/>
    </row>
    <row r="830" spans="5:6" hidden="1">
      <c r="E830" s="38">
        <v>827</v>
      </c>
      <c r="F830" s="40"/>
    </row>
    <row r="831" spans="5:6" hidden="1">
      <c r="E831" s="38">
        <v>828</v>
      </c>
      <c r="F831" s="40"/>
    </row>
    <row r="832" spans="5:6" hidden="1">
      <c r="E832" s="38">
        <v>829</v>
      </c>
      <c r="F832" s="40"/>
    </row>
    <row r="833" spans="5:6" hidden="1">
      <c r="E833" s="38">
        <v>830</v>
      </c>
      <c r="F833" s="40"/>
    </row>
    <row r="834" spans="5:6" hidden="1">
      <c r="E834" s="38">
        <v>831</v>
      </c>
      <c r="F834" s="40"/>
    </row>
    <row r="835" spans="5:6" hidden="1">
      <c r="E835" s="38">
        <v>832</v>
      </c>
      <c r="F835" s="40"/>
    </row>
    <row r="836" spans="5:6" hidden="1">
      <c r="E836" s="38">
        <v>833</v>
      </c>
      <c r="F836" s="40"/>
    </row>
    <row r="837" spans="5:6" hidden="1">
      <c r="E837" s="38">
        <v>834</v>
      </c>
      <c r="F837" s="40"/>
    </row>
    <row r="838" spans="5:6" hidden="1">
      <c r="E838" s="38">
        <v>835</v>
      </c>
      <c r="F838" s="40"/>
    </row>
    <row r="839" spans="5:6" hidden="1">
      <c r="E839" s="38">
        <v>836</v>
      </c>
      <c r="F839" s="40"/>
    </row>
    <row r="840" spans="5:6" hidden="1">
      <c r="E840" s="38">
        <v>837</v>
      </c>
      <c r="F840" s="40"/>
    </row>
    <row r="841" spans="5:6" hidden="1">
      <c r="E841" s="38">
        <v>838</v>
      </c>
      <c r="F841" s="40"/>
    </row>
    <row r="842" spans="5:6" hidden="1">
      <c r="E842" s="38">
        <v>839</v>
      </c>
      <c r="F842" s="40"/>
    </row>
    <row r="843" spans="5:6" hidden="1">
      <c r="E843" s="38">
        <v>840</v>
      </c>
      <c r="F843" s="40"/>
    </row>
    <row r="844" spans="5:6" hidden="1">
      <c r="E844" s="38">
        <v>841</v>
      </c>
      <c r="F844" s="40"/>
    </row>
    <row r="845" spans="5:6" hidden="1">
      <c r="E845" s="38">
        <v>842</v>
      </c>
      <c r="F845" s="40"/>
    </row>
    <row r="846" spans="5:6" hidden="1">
      <c r="E846" s="38">
        <v>843</v>
      </c>
      <c r="F846" s="40"/>
    </row>
    <row r="847" spans="5:6" hidden="1">
      <c r="E847" s="38">
        <v>844</v>
      </c>
      <c r="F847" s="40"/>
    </row>
    <row r="848" spans="5:6" hidden="1">
      <c r="E848" s="38">
        <v>845</v>
      </c>
      <c r="F848" s="40"/>
    </row>
    <row r="849" spans="5:6" hidden="1">
      <c r="E849" s="38">
        <v>846</v>
      </c>
      <c r="F849" s="40"/>
    </row>
    <row r="850" spans="5:6" hidden="1">
      <c r="E850" s="38">
        <v>847</v>
      </c>
      <c r="F850" s="40"/>
    </row>
    <row r="851" spans="5:6" hidden="1">
      <c r="E851" s="38">
        <v>848</v>
      </c>
      <c r="F851" s="40"/>
    </row>
    <row r="852" spans="5:6" hidden="1">
      <c r="E852" s="38">
        <v>849</v>
      </c>
      <c r="F852" s="40"/>
    </row>
    <row r="853" spans="5:6" hidden="1">
      <c r="E853" s="38">
        <v>850</v>
      </c>
      <c r="F853" s="40"/>
    </row>
    <row r="854" spans="5:6" hidden="1">
      <c r="E854" s="38">
        <v>851</v>
      </c>
      <c r="F854" s="40"/>
    </row>
    <row r="855" spans="5:6" hidden="1">
      <c r="E855" s="38">
        <v>852</v>
      </c>
      <c r="F855" s="40"/>
    </row>
    <row r="856" spans="5:6" hidden="1">
      <c r="E856" s="38">
        <v>853</v>
      </c>
      <c r="F856" s="40"/>
    </row>
    <row r="857" spans="5:6" hidden="1">
      <c r="E857" s="38">
        <v>854</v>
      </c>
      <c r="F857" s="40"/>
    </row>
    <row r="858" spans="5:6" hidden="1">
      <c r="E858" s="38">
        <v>855</v>
      </c>
      <c r="F858" s="40"/>
    </row>
    <row r="859" spans="5:6" hidden="1">
      <c r="E859" s="38">
        <v>856</v>
      </c>
      <c r="F859" s="40"/>
    </row>
    <row r="860" spans="5:6" hidden="1">
      <c r="E860" s="38">
        <v>857</v>
      </c>
      <c r="F860" s="40"/>
    </row>
    <row r="861" spans="5:6" hidden="1">
      <c r="E861" s="38">
        <v>858</v>
      </c>
      <c r="F861" s="40"/>
    </row>
    <row r="862" spans="5:6" hidden="1">
      <c r="E862" s="38">
        <v>859</v>
      </c>
      <c r="F862" s="40"/>
    </row>
    <row r="863" spans="5:6" hidden="1">
      <c r="E863" s="38">
        <v>860</v>
      </c>
      <c r="F863" s="40"/>
    </row>
    <row r="864" spans="5:6" hidden="1">
      <c r="E864" s="38">
        <v>861</v>
      </c>
      <c r="F864" s="40"/>
    </row>
    <row r="865" spans="5:6" hidden="1">
      <c r="E865" s="38">
        <v>862</v>
      </c>
      <c r="F865" s="40"/>
    </row>
    <row r="866" spans="5:6" hidden="1">
      <c r="E866" s="38">
        <v>863</v>
      </c>
      <c r="F866" s="40"/>
    </row>
    <row r="867" spans="5:6" hidden="1">
      <c r="E867" s="38">
        <v>864</v>
      </c>
      <c r="F867" s="40"/>
    </row>
    <row r="868" spans="5:6" hidden="1">
      <c r="E868" s="38">
        <v>865</v>
      </c>
      <c r="F868" s="40"/>
    </row>
    <row r="869" spans="5:6" hidden="1">
      <c r="E869" s="38">
        <v>866</v>
      </c>
      <c r="F869" s="40"/>
    </row>
    <row r="870" spans="5:6" hidden="1">
      <c r="E870" s="38">
        <v>867</v>
      </c>
      <c r="F870" s="40"/>
    </row>
    <row r="871" spans="5:6" hidden="1">
      <c r="E871" s="38">
        <v>868</v>
      </c>
      <c r="F871" s="40"/>
    </row>
    <row r="872" spans="5:6" hidden="1">
      <c r="E872" s="38">
        <v>869</v>
      </c>
      <c r="F872" s="40"/>
    </row>
    <row r="873" spans="5:6" hidden="1">
      <c r="E873" s="38">
        <v>870</v>
      </c>
      <c r="F873" s="40"/>
    </row>
    <row r="874" spans="5:6" hidden="1">
      <c r="E874" s="38">
        <v>871</v>
      </c>
      <c r="F874" s="40"/>
    </row>
    <row r="875" spans="5:6" hidden="1">
      <c r="E875" s="38">
        <v>872</v>
      </c>
      <c r="F875" s="40"/>
    </row>
    <row r="876" spans="5:6" hidden="1">
      <c r="E876" s="38">
        <v>873</v>
      </c>
      <c r="F876" s="40"/>
    </row>
    <row r="877" spans="5:6" hidden="1">
      <c r="E877" s="38">
        <v>874</v>
      </c>
      <c r="F877" s="40"/>
    </row>
    <row r="878" spans="5:6" hidden="1">
      <c r="E878" s="38">
        <v>875</v>
      </c>
      <c r="F878" s="40"/>
    </row>
    <row r="879" spans="5:6" hidden="1">
      <c r="E879" s="38">
        <v>876</v>
      </c>
      <c r="F879" s="40"/>
    </row>
    <row r="880" spans="5:6" hidden="1">
      <c r="E880" s="38">
        <v>877</v>
      </c>
      <c r="F880" s="40"/>
    </row>
    <row r="881" spans="5:6" hidden="1">
      <c r="E881" s="38">
        <v>878</v>
      </c>
      <c r="F881" s="40"/>
    </row>
    <row r="882" spans="5:6" hidden="1">
      <c r="E882" s="38">
        <v>879</v>
      </c>
      <c r="F882" s="40"/>
    </row>
    <row r="883" spans="5:6" hidden="1">
      <c r="E883" s="38">
        <v>880</v>
      </c>
      <c r="F883" s="40"/>
    </row>
    <row r="884" spans="5:6" hidden="1">
      <c r="E884" s="38">
        <v>881</v>
      </c>
      <c r="F884" s="40"/>
    </row>
    <row r="885" spans="5:6" hidden="1">
      <c r="E885" s="38">
        <v>882</v>
      </c>
      <c r="F885" s="40"/>
    </row>
    <row r="886" spans="5:6" hidden="1">
      <c r="E886" s="38">
        <v>883</v>
      </c>
      <c r="F886" s="40"/>
    </row>
    <row r="887" spans="5:6" hidden="1">
      <c r="E887" s="38">
        <v>884</v>
      </c>
      <c r="F887" s="40"/>
    </row>
    <row r="888" spans="5:6" hidden="1">
      <c r="E888" s="38">
        <v>885</v>
      </c>
      <c r="F888" s="40"/>
    </row>
    <row r="889" spans="5:6" hidden="1">
      <c r="E889" s="38">
        <v>886</v>
      </c>
      <c r="F889" s="40"/>
    </row>
    <row r="890" spans="5:6" hidden="1">
      <c r="E890" s="38">
        <v>887</v>
      </c>
      <c r="F890" s="40"/>
    </row>
    <row r="891" spans="5:6" hidden="1">
      <c r="E891" s="38">
        <v>888</v>
      </c>
      <c r="F891" s="40"/>
    </row>
    <row r="892" spans="5:6" hidden="1">
      <c r="E892" s="38">
        <v>889</v>
      </c>
      <c r="F892" s="40"/>
    </row>
    <row r="893" spans="5:6" hidden="1">
      <c r="E893" s="38">
        <v>890</v>
      </c>
      <c r="F893" s="40"/>
    </row>
    <row r="894" spans="5:6" hidden="1">
      <c r="E894" s="38">
        <v>891</v>
      </c>
      <c r="F894" s="40"/>
    </row>
    <row r="895" spans="5:6" hidden="1">
      <c r="E895" s="38">
        <v>892</v>
      </c>
      <c r="F895" s="40"/>
    </row>
    <row r="896" spans="5:6" hidden="1">
      <c r="E896" s="38">
        <v>893</v>
      </c>
      <c r="F896" s="40"/>
    </row>
    <row r="897" spans="5:6" hidden="1">
      <c r="E897" s="38">
        <v>894</v>
      </c>
      <c r="F897" s="40"/>
    </row>
    <row r="898" spans="5:6" hidden="1">
      <c r="E898" s="38">
        <v>895</v>
      </c>
      <c r="F898" s="40"/>
    </row>
    <row r="899" spans="5:6" hidden="1">
      <c r="E899" s="38">
        <v>896</v>
      </c>
      <c r="F899" s="40"/>
    </row>
    <row r="900" spans="5:6" hidden="1">
      <c r="E900" s="38">
        <v>897</v>
      </c>
      <c r="F900" s="40"/>
    </row>
    <row r="901" spans="5:6" hidden="1">
      <c r="E901" s="38">
        <v>898</v>
      </c>
      <c r="F901" s="40"/>
    </row>
    <row r="902" spans="5:6" hidden="1">
      <c r="E902" s="38">
        <v>899</v>
      </c>
      <c r="F902" s="40"/>
    </row>
    <row r="903" spans="5:6" hidden="1">
      <c r="E903" s="38">
        <v>900</v>
      </c>
      <c r="F903" s="40"/>
    </row>
    <row r="904" spans="5:6" hidden="1">
      <c r="E904" s="38">
        <v>901</v>
      </c>
      <c r="F904" s="40"/>
    </row>
    <row r="905" spans="5:6" hidden="1">
      <c r="E905" s="38">
        <v>902</v>
      </c>
      <c r="F905" s="40"/>
    </row>
    <row r="906" spans="5:6" hidden="1">
      <c r="E906" s="38">
        <v>903</v>
      </c>
      <c r="F906" s="40"/>
    </row>
    <row r="907" spans="5:6" hidden="1">
      <c r="E907" s="38">
        <v>904</v>
      </c>
      <c r="F907" s="40"/>
    </row>
    <row r="908" spans="5:6" hidden="1">
      <c r="E908" s="38">
        <v>905</v>
      </c>
      <c r="F908" s="40"/>
    </row>
    <row r="909" spans="5:6" hidden="1">
      <c r="E909" s="38">
        <v>906</v>
      </c>
      <c r="F909" s="40"/>
    </row>
    <row r="910" spans="5:6" hidden="1">
      <c r="E910" s="38">
        <v>907</v>
      </c>
      <c r="F910" s="40"/>
    </row>
    <row r="911" spans="5:6" hidden="1">
      <c r="E911" s="38">
        <v>908</v>
      </c>
      <c r="F911" s="40"/>
    </row>
    <row r="912" spans="5:6" hidden="1">
      <c r="E912" s="38">
        <v>909</v>
      </c>
      <c r="F912" s="40"/>
    </row>
    <row r="913" spans="5:6" hidden="1">
      <c r="E913" s="38">
        <v>910</v>
      </c>
      <c r="F913" s="40"/>
    </row>
    <row r="914" spans="5:6" hidden="1">
      <c r="E914" s="38">
        <v>911</v>
      </c>
      <c r="F914" s="40"/>
    </row>
    <row r="915" spans="5:6" hidden="1">
      <c r="E915" s="38">
        <v>912</v>
      </c>
      <c r="F915" s="40"/>
    </row>
    <row r="916" spans="5:6" hidden="1">
      <c r="E916" s="38">
        <v>913</v>
      </c>
      <c r="F916" s="40"/>
    </row>
    <row r="917" spans="5:6" hidden="1">
      <c r="E917" s="38">
        <v>914</v>
      </c>
      <c r="F917" s="40"/>
    </row>
    <row r="918" spans="5:6" hidden="1">
      <c r="E918" s="38">
        <v>915</v>
      </c>
      <c r="F918" s="40"/>
    </row>
    <row r="919" spans="5:6" hidden="1">
      <c r="E919" s="38">
        <v>916</v>
      </c>
      <c r="F919" s="40"/>
    </row>
    <row r="920" spans="5:6" hidden="1">
      <c r="E920" s="38">
        <v>917</v>
      </c>
      <c r="F920" s="40"/>
    </row>
    <row r="921" spans="5:6" hidden="1">
      <c r="E921" s="38">
        <v>918</v>
      </c>
      <c r="F921" s="40"/>
    </row>
    <row r="922" spans="5:6" hidden="1">
      <c r="E922" s="38">
        <v>919</v>
      </c>
      <c r="F922" s="40"/>
    </row>
    <row r="923" spans="5:6" hidden="1">
      <c r="E923" s="38">
        <v>920</v>
      </c>
      <c r="F923" s="40"/>
    </row>
    <row r="924" spans="5:6" hidden="1">
      <c r="E924" s="38">
        <v>921</v>
      </c>
      <c r="F924" s="40"/>
    </row>
    <row r="925" spans="5:6" hidden="1">
      <c r="E925" s="38">
        <v>922</v>
      </c>
      <c r="F925" s="40"/>
    </row>
    <row r="926" spans="5:6" hidden="1">
      <c r="E926" s="38">
        <v>923</v>
      </c>
      <c r="F926" s="40"/>
    </row>
    <row r="927" spans="5:6" hidden="1">
      <c r="E927" s="38">
        <v>924</v>
      </c>
      <c r="F927" s="40"/>
    </row>
    <row r="928" spans="5:6" hidden="1">
      <c r="E928" s="38">
        <v>925</v>
      </c>
      <c r="F928" s="40"/>
    </row>
    <row r="929" spans="5:6" hidden="1">
      <c r="E929" s="38">
        <v>926</v>
      </c>
      <c r="F929" s="40"/>
    </row>
    <row r="930" spans="5:6" hidden="1">
      <c r="E930" s="38">
        <v>927</v>
      </c>
      <c r="F930" s="40"/>
    </row>
    <row r="931" spans="5:6" hidden="1">
      <c r="E931" s="38">
        <v>928</v>
      </c>
      <c r="F931" s="40"/>
    </row>
    <row r="932" spans="5:6" hidden="1">
      <c r="E932" s="38">
        <v>929</v>
      </c>
      <c r="F932" s="40"/>
    </row>
    <row r="933" spans="5:6" hidden="1">
      <c r="E933" s="38">
        <v>930</v>
      </c>
      <c r="F933" s="40"/>
    </row>
    <row r="934" spans="5:6" hidden="1">
      <c r="E934" s="38">
        <v>931</v>
      </c>
      <c r="F934" s="40"/>
    </row>
    <row r="935" spans="5:6" hidden="1">
      <c r="E935" s="38">
        <v>932</v>
      </c>
      <c r="F935" s="40"/>
    </row>
    <row r="936" spans="5:6" hidden="1">
      <c r="E936" s="38">
        <v>933</v>
      </c>
      <c r="F936" s="40"/>
    </row>
    <row r="937" spans="5:6" hidden="1">
      <c r="E937" s="38">
        <v>934</v>
      </c>
      <c r="F937" s="40"/>
    </row>
    <row r="938" spans="5:6" hidden="1">
      <c r="E938" s="38">
        <v>935</v>
      </c>
      <c r="F938" s="40"/>
    </row>
    <row r="939" spans="5:6" hidden="1">
      <c r="E939" s="38">
        <v>936</v>
      </c>
      <c r="F939" s="40"/>
    </row>
    <row r="940" spans="5:6" hidden="1">
      <c r="E940" s="38">
        <v>937</v>
      </c>
      <c r="F940" s="40"/>
    </row>
    <row r="941" spans="5:6" hidden="1">
      <c r="E941" s="38">
        <v>938</v>
      </c>
      <c r="F941" s="40"/>
    </row>
    <row r="942" spans="5:6" hidden="1">
      <c r="E942" s="38">
        <v>939</v>
      </c>
      <c r="F942" s="40"/>
    </row>
    <row r="943" spans="5:6" hidden="1">
      <c r="E943" s="38">
        <v>940</v>
      </c>
      <c r="F943" s="40"/>
    </row>
    <row r="944" spans="5:6" hidden="1">
      <c r="E944" s="38">
        <v>941</v>
      </c>
      <c r="F944" s="40"/>
    </row>
    <row r="945" spans="5:6" hidden="1">
      <c r="E945" s="38">
        <v>942</v>
      </c>
      <c r="F945" s="40"/>
    </row>
    <row r="946" spans="5:6" hidden="1">
      <c r="E946" s="38">
        <v>943</v>
      </c>
      <c r="F946" s="40"/>
    </row>
    <row r="947" spans="5:6" hidden="1">
      <c r="E947" s="38">
        <v>944</v>
      </c>
      <c r="F947" s="40"/>
    </row>
    <row r="948" spans="5:6" hidden="1">
      <c r="E948" s="38">
        <v>945</v>
      </c>
      <c r="F948" s="40"/>
    </row>
    <row r="949" spans="5:6" hidden="1">
      <c r="E949" s="38">
        <v>946</v>
      </c>
      <c r="F949" s="40"/>
    </row>
    <row r="950" spans="5:6" hidden="1">
      <c r="E950" s="38">
        <v>947</v>
      </c>
      <c r="F950" s="40"/>
    </row>
    <row r="951" spans="5:6" hidden="1">
      <c r="E951" s="38">
        <v>948</v>
      </c>
      <c r="F951" s="40"/>
    </row>
    <row r="952" spans="5:6" hidden="1">
      <c r="E952" s="38">
        <v>949</v>
      </c>
      <c r="F952" s="40"/>
    </row>
    <row r="953" spans="5:6" hidden="1">
      <c r="E953" s="38">
        <v>950</v>
      </c>
      <c r="F953" s="40"/>
    </row>
    <row r="954" spans="5:6" hidden="1">
      <c r="E954" s="38">
        <v>951</v>
      </c>
      <c r="F954" s="40"/>
    </row>
    <row r="955" spans="5:6" hidden="1">
      <c r="E955" s="38">
        <v>952</v>
      </c>
      <c r="F955" s="40"/>
    </row>
    <row r="956" spans="5:6" hidden="1">
      <c r="E956" s="38">
        <v>953</v>
      </c>
      <c r="F956" s="40"/>
    </row>
    <row r="957" spans="5:6" hidden="1">
      <c r="E957" s="38">
        <v>954</v>
      </c>
      <c r="F957" s="40"/>
    </row>
    <row r="958" spans="5:6" hidden="1">
      <c r="E958" s="38">
        <v>955</v>
      </c>
      <c r="F958" s="40"/>
    </row>
    <row r="959" spans="5:6" hidden="1">
      <c r="E959" s="38">
        <v>956</v>
      </c>
      <c r="F959" s="40"/>
    </row>
    <row r="960" spans="5:6" hidden="1">
      <c r="E960" s="38">
        <v>957</v>
      </c>
      <c r="F960" s="40"/>
    </row>
    <row r="961" spans="5:6" hidden="1">
      <c r="E961" s="38">
        <v>958</v>
      </c>
      <c r="F961" s="40"/>
    </row>
    <row r="962" spans="5:6" hidden="1">
      <c r="E962" s="38">
        <v>959</v>
      </c>
      <c r="F962" s="40"/>
    </row>
    <row r="963" spans="5:6" hidden="1">
      <c r="E963" s="38">
        <v>960</v>
      </c>
      <c r="F963" s="40"/>
    </row>
    <row r="964" spans="5:6" hidden="1">
      <c r="E964" s="38">
        <v>961</v>
      </c>
      <c r="F964" s="40"/>
    </row>
    <row r="965" spans="5:6" hidden="1">
      <c r="E965" s="38">
        <v>962</v>
      </c>
      <c r="F965" s="40"/>
    </row>
    <row r="966" spans="5:6" hidden="1">
      <c r="E966" s="38">
        <v>963</v>
      </c>
      <c r="F966" s="40"/>
    </row>
    <row r="967" spans="5:6" hidden="1">
      <c r="E967" s="38">
        <v>964</v>
      </c>
      <c r="F967" s="40"/>
    </row>
    <row r="968" spans="5:6" hidden="1">
      <c r="E968" s="38">
        <v>965</v>
      </c>
      <c r="F968" s="40"/>
    </row>
    <row r="969" spans="5:6" hidden="1">
      <c r="E969" s="38">
        <v>966</v>
      </c>
      <c r="F969" s="40"/>
    </row>
    <row r="970" spans="5:6" hidden="1">
      <c r="E970" s="38">
        <v>967</v>
      </c>
      <c r="F970" s="40"/>
    </row>
    <row r="971" spans="5:6" hidden="1">
      <c r="E971" s="38">
        <v>968</v>
      </c>
      <c r="F971" s="40"/>
    </row>
    <row r="972" spans="5:6" hidden="1">
      <c r="E972" s="38">
        <v>969</v>
      </c>
      <c r="F972" s="40"/>
    </row>
    <row r="973" spans="5:6" hidden="1">
      <c r="E973" s="38">
        <v>970</v>
      </c>
      <c r="F973" s="40"/>
    </row>
    <row r="974" spans="5:6" hidden="1">
      <c r="E974" s="38">
        <v>971</v>
      </c>
      <c r="F974" s="40"/>
    </row>
    <row r="975" spans="5:6" hidden="1">
      <c r="E975" s="38">
        <v>972</v>
      </c>
      <c r="F975" s="40"/>
    </row>
    <row r="976" spans="5:6" hidden="1">
      <c r="E976" s="38">
        <v>973</v>
      </c>
      <c r="F976" s="40"/>
    </row>
    <row r="977" spans="5:6" hidden="1">
      <c r="E977" s="38">
        <v>974</v>
      </c>
      <c r="F977" s="40"/>
    </row>
    <row r="978" spans="5:6" hidden="1">
      <c r="E978" s="38">
        <v>975</v>
      </c>
      <c r="F978" s="40"/>
    </row>
    <row r="979" spans="5:6" hidden="1">
      <c r="E979" s="38">
        <v>976</v>
      </c>
      <c r="F979" s="40"/>
    </row>
    <row r="980" spans="5:6" hidden="1">
      <c r="E980" s="38">
        <v>977</v>
      </c>
      <c r="F980" s="40"/>
    </row>
    <row r="981" spans="5:6" hidden="1">
      <c r="E981" s="38">
        <v>978</v>
      </c>
      <c r="F981" s="40"/>
    </row>
    <row r="982" spans="5:6" hidden="1">
      <c r="E982" s="38">
        <v>979</v>
      </c>
      <c r="F982" s="40"/>
    </row>
    <row r="983" spans="5:6" hidden="1">
      <c r="E983" s="38">
        <v>980</v>
      </c>
      <c r="F983" s="40"/>
    </row>
    <row r="984" spans="5:6" hidden="1">
      <c r="E984" s="38">
        <v>981</v>
      </c>
      <c r="F984" s="40"/>
    </row>
    <row r="985" spans="5:6" hidden="1">
      <c r="E985" s="38">
        <v>982</v>
      </c>
      <c r="F985" s="40"/>
    </row>
    <row r="986" spans="5:6" hidden="1">
      <c r="E986" s="38">
        <v>983</v>
      </c>
      <c r="F986" s="40"/>
    </row>
    <row r="987" spans="5:6" hidden="1">
      <c r="E987" s="38">
        <v>984</v>
      </c>
      <c r="F987" s="40"/>
    </row>
    <row r="988" spans="5:6" hidden="1">
      <c r="E988" s="38">
        <v>985</v>
      </c>
      <c r="F988" s="40"/>
    </row>
    <row r="989" spans="5:6" hidden="1">
      <c r="E989" s="38">
        <v>986</v>
      </c>
      <c r="F989" s="40"/>
    </row>
    <row r="990" spans="5:6" hidden="1">
      <c r="E990" s="38">
        <v>987</v>
      </c>
      <c r="F990" s="40"/>
    </row>
    <row r="991" spans="5:6" hidden="1">
      <c r="E991" s="38">
        <v>988</v>
      </c>
      <c r="F991" s="40"/>
    </row>
    <row r="992" spans="5:6" hidden="1">
      <c r="E992" s="38">
        <v>989</v>
      </c>
      <c r="F992" s="40"/>
    </row>
    <row r="993" spans="5:6" hidden="1">
      <c r="E993" s="38">
        <v>990</v>
      </c>
      <c r="F993" s="40"/>
    </row>
    <row r="994" spans="5:6" hidden="1">
      <c r="E994" s="38">
        <v>991</v>
      </c>
      <c r="F994" s="40"/>
    </row>
    <row r="995" spans="5:6" hidden="1">
      <c r="E995" s="38">
        <v>992</v>
      </c>
      <c r="F995" s="40"/>
    </row>
    <row r="996" spans="5:6" hidden="1">
      <c r="E996" s="38">
        <v>993</v>
      </c>
      <c r="F996" s="40"/>
    </row>
    <row r="997" spans="5:6" hidden="1">
      <c r="E997" s="38">
        <v>994</v>
      </c>
      <c r="F997" s="40"/>
    </row>
    <row r="998" spans="5:6" hidden="1">
      <c r="E998" s="38">
        <v>995</v>
      </c>
      <c r="F998" s="40"/>
    </row>
    <row r="999" spans="5:6" hidden="1">
      <c r="E999" s="38">
        <v>996</v>
      </c>
      <c r="F999" s="40"/>
    </row>
    <row r="1000" spans="5:6" hidden="1">
      <c r="E1000" s="38">
        <v>997</v>
      </c>
      <c r="F1000" s="40"/>
    </row>
    <row r="1001" spans="5:6" hidden="1">
      <c r="E1001" s="38">
        <v>998</v>
      </c>
      <c r="F1001" s="40"/>
    </row>
    <row r="1002" spans="5:6">
      <c r="E1002" s="38">
        <v>999</v>
      </c>
      <c r="F1002" s="40">
        <v>604.34</v>
      </c>
    </row>
    <row r="1003" spans="5:6">
      <c r="E1003" s="38">
        <v>1000</v>
      </c>
      <c r="F1003" s="40">
        <v>3784.9</v>
      </c>
    </row>
  </sheetData>
  <phoneticPr fontId="4" type="noConversion"/>
  <printOptions headings="1"/>
  <pageMargins left="0.70866141732283472" right="0.70866141732283472" top="0.74803149606299213" bottom="0.74803149606299213" header="0.31496062992125984" footer="0.31496062992125984"/>
  <pageSetup paperSize="9" orientation="portrait" blackAndWhite="1"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2022-05-19T15:46:10Z</dcterms:modified>
</cp:coreProperties>
</file>