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embeddings/oleObject1.bin" ContentType="application/vnd.openxmlformats-officedocument.oleObject"/>
  <Override PartName="/xl/charts/chart2.xml" ContentType="application/vnd.openxmlformats-officedocument.drawingml.chart+xml"/>
  <Override PartName="/xl/drawings/drawing3.xml" ContentType="application/vnd.openxmlformats-officedocument.drawing+xml"/>
  <Override PartName="/xl/ctrlProps/ctrlProp2.xml" ContentType="application/vnd.ms-excel.controlproperties+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ml.chartshapes+xml"/>
  <Override PartName="/xl/drawings/drawing7.xml" ContentType="application/vnd.openxmlformats-officedocument.drawing+xml"/>
  <Override PartName="/xl/ctrlProps/ctrlProp6.xml" ContentType="application/vnd.ms-excel.controlproperties+xml"/>
  <Override PartName="/xl/ctrlProps/ctrlProp7.xml" ContentType="application/vnd.ms-excel.controlproperties+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8.xml" ContentType="application/vnd.openxmlformats-officedocument.drawingml.chartshapes+xml"/>
  <Override PartName="/xl/drawings/drawing9.xml" ContentType="application/vnd.openxmlformats-officedocument.drawing+xml"/>
  <Override PartName="/xl/drawings/drawing10.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mc:AlternateContent xmlns:mc="http://schemas.openxmlformats.org/markup-compatibility/2006">
    <mc:Choice Requires="x15">
      <x15ac:absPath xmlns:x15ac="http://schemas.microsoft.com/office/spreadsheetml/2010/11/ac" url="C:\Users\lenovo\Desktop\经济管理中的计算机应用\Exam\04\"/>
    </mc:Choice>
  </mc:AlternateContent>
  <xr:revisionPtr revIDLastSave="0" documentId="13_ncr:1_{37A89DDE-3DC1-4B6F-A7C6-783AE4E6B9CF}" xr6:coauthVersionLast="47" xr6:coauthVersionMax="47" xr10:uidLastSave="{00000000-0000-0000-0000-000000000000}"/>
  <bookViews>
    <workbookView xWindow="-120" yWindow="-120" windowWidth="20730" windowHeight="11160" activeTab="6" xr2:uid="{00000000-000D-0000-FFFF-FFFF00000000}"/>
  </bookViews>
  <sheets>
    <sheet name="第1题" sheetId="27" r:id="rId1"/>
    <sheet name="第2题" sheetId="28" r:id="rId2"/>
    <sheet name="第3题" sheetId="33" r:id="rId3"/>
    <sheet name="第4题" sheetId="36" r:id="rId4"/>
    <sheet name="第5题" sheetId="35" r:id="rId5"/>
    <sheet name="第6题" sheetId="34" r:id="rId6"/>
    <sheet name="第7题" sheetId="32" r:id="rId7"/>
  </sheets>
  <externalReferences>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s>
  <definedNames>
    <definedName name="_______jin01" localSheetId="2">#REF!</definedName>
    <definedName name="_______jin01" localSheetId="3">#REF!</definedName>
    <definedName name="_______jin01" localSheetId="4">#REF!</definedName>
    <definedName name="_______jin01" localSheetId="5">#REF!</definedName>
    <definedName name="_______jin01" localSheetId="6">#REF!</definedName>
    <definedName name="_______jin01">#REF!</definedName>
    <definedName name="_______sj1" localSheetId="4">[1]第1套!$A$1:$C$73</definedName>
    <definedName name="_______sj1">[2]第1套!$A$1:$C$73</definedName>
    <definedName name="_______sj2" localSheetId="4">[3]第2题解答!$A$1:$D$251</definedName>
    <definedName name="_______sj2">[4]第2题解答!$A$1:$D$251</definedName>
    <definedName name="______jin01" localSheetId="3">#REF!</definedName>
    <definedName name="______jin01">#REF!</definedName>
    <definedName name="______sj1" localSheetId="4">[5]第1套!$A$1:$C$73</definedName>
    <definedName name="______sj1">[6]第1套!$A$1:$C$73</definedName>
    <definedName name="______sj2" localSheetId="4">[5]第2套!$A$1:$D$251</definedName>
    <definedName name="______sj2">[6]第2套!$A$1:$D$251</definedName>
    <definedName name="_____jin01" localSheetId="3">#REF!</definedName>
    <definedName name="_____jin01">#REF!</definedName>
    <definedName name="_____sj1" localSheetId="4">[1]第1套!$A$1:$C$73</definedName>
    <definedName name="_____sj1">[2]第1套!$A$1:$C$73</definedName>
    <definedName name="_____sj2" localSheetId="4">[3]第2题解答!$A$1:$D$251</definedName>
    <definedName name="_____sj2">[4]第2题解答!$A$1:$D$251</definedName>
    <definedName name="_____sj3" localSheetId="4">[7]第2题!$A$1:$D$198</definedName>
    <definedName name="_____sj3">[8]第2题!$A$1:$D$198</definedName>
    <definedName name="_____sj5" localSheetId="4">[9]第1套!$A$1:$C$73</definedName>
    <definedName name="_____sj5">[10]第1套!$A$1:$C$73</definedName>
    <definedName name="____jin01" localSheetId="3">#REF!</definedName>
    <definedName name="____jin01">#REF!</definedName>
    <definedName name="____sj1" localSheetId="4">[1]第1套!$A$1:$C$73</definedName>
    <definedName name="____sj1">[2]第1套!$A$1:$C$73</definedName>
    <definedName name="____sj2" localSheetId="4">[3]第2题解答!$A$1:$D$251</definedName>
    <definedName name="____sj2">[4]第2题解答!$A$1:$D$251</definedName>
    <definedName name="____sj3" localSheetId="4">[7]第2题!$A$1:$D$198</definedName>
    <definedName name="____sj3">[8]第2题!$A$1:$D$198</definedName>
    <definedName name="____sj5" localSheetId="4">[9]第1套!$A$1:$C$73</definedName>
    <definedName name="____sj5">[10]第1套!$A$1:$C$73</definedName>
    <definedName name="___jin01" localSheetId="3">#REF!</definedName>
    <definedName name="___jin01">#REF!</definedName>
    <definedName name="___sj1" localSheetId="4">[1]第1套!$A$1:$C$73</definedName>
    <definedName name="___sj1">[2]第1套!$A$1:$C$73</definedName>
    <definedName name="___sj2" localSheetId="4">[3]第2题解答!$A$1:$D$251</definedName>
    <definedName name="___sj2">[4]第2题解答!$A$1:$D$251</definedName>
    <definedName name="___sj3" localSheetId="4">[7]第2题!$A$1:$D$198</definedName>
    <definedName name="___sj3">[8]第2题!$A$1:$D$198</definedName>
    <definedName name="___sj5" localSheetId="4">[9]第1套!$A$1:$C$73</definedName>
    <definedName name="___sj5">[10]第1套!$A$1:$C$73</definedName>
    <definedName name="__jin01" localSheetId="3">#REF!</definedName>
    <definedName name="__jin01">#REF!</definedName>
    <definedName name="__sj1" localSheetId="4">[1]第1套!$A$1:$C$73</definedName>
    <definedName name="__sj1">[2]第1套!$A$1:$C$73</definedName>
    <definedName name="__sj2" localSheetId="4">[3]第2题解答!$A$1:$D$251</definedName>
    <definedName name="__sj2">[4]第2题解答!$A$1:$D$251</definedName>
    <definedName name="__sj3" localSheetId="4">[7]第2题!$A$1:$D$198</definedName>
    <definedName name="__sj3">[8]第2题!$A$1:$D$198</definedName>
    <definedName name="__sj5" localSheetId="4">[9]第1套!$A$1:$C$73</definedName>
    <definedName name="__sj5">[10]第1套!$A$1:$C$73</definedName>
    <definedName name="_jin01" localSheetId="0">#REF!</definedName>
    <definedName name="_jin01" localSheetId="3">#REF!</definedName>
    <definedName name="_jin01">#REF!</definedName>
    <definedName name="_sj1" localSheetId="4">[11]第1套!$A$1:$C$73</definedName>
    <definedName name="_sj1">[12]第1套!$A$1:$C$73</definedName>
    <definedName name="_sj2" localSheetId="4">[11]第2套!$A$1:$D$251</definedName>
    <definedName name="_sj2">[12]第2套!$A$1:$D$251</definedName>
    <definedName name="_sj3" localSheetId="4">[7]第2题!$A$1:$D$198</definedName>
    <definedName name="_sj3">[8]第2题!$A$1:$D$198</definedName>
    <definedName name="_sj5" localSheetId="4">[9]第1套!$A$1:$C$73</definedName>
    <definedName name="_sj5">[10]第1套!$A$1:$C$73</definedName>
    <definedName name="aaa" localSheetId="0">OFFSET([13]第4题!XFC1,0,-1,3,1)</definedName>
    <definedName name="aaa" localSheetId="1">OFFSET([14]第4题!XFC1,0,-1,3,1)</definedName>
    <definedName name="aaa" localSheetId="3">OFFSET([13]第4题!#REF!,0,-1,3,1)</definedName>
    <definedName name="aaa" localSheetId="4">OFFSET([15]第4题!#REF!,0,-1,3,1)</definedName>
    <definedName name="aaa">OFFSET([13]第4题!#REF!,0,-1,3,1)</definedName>
    <definedName name="ahzixingche" localSheetId="0">#REF!</definedName>
    <definedName name="ahzixingche" localSheetId="1">#REF!</definedName>
    <definedName name="ahzixingche">#REF!</definedName>
    <definedName name="Average" localSheetId="4">'[16]Simulation (2)'!$K$3:$N$3</definedName>
    <definedName name="Average">'[17]Simulation (2)'!$K$3:$N$3</definedName>
    <definedName name="Biao1" localSheetId="0">#REF!</definedName>
    <definedName name="Biao1" localSheetId="1">#REF!</definedName>
    <definedName name="Biao1" localSheetId="3">#REF!</definedName>
    <definedName name="Biao1">#REF!</definedName>
    <definedName name="Biao2" localSheetId="0">#REF!</definedName>
    <definedName name="Biao2" localSheetId="1">#REF!</definedName>
    <definedName name="Biao2">#REF!</definedName>
    <definedName name="Biao3" localSheetId="0">#REF!</definedName>
    <definedName name="Biao3" localSheetId="1">#REF!</definedName>
    <definedName name="Biao3">#REF!</definedName>
    <definedName name="Biao4" localSheetId="0">#REF!</definedName>
    <definedName name="Biao4" localSheetId="1">#REF!</definedName>
    <definedName name="Biao4">#REF!</definedName>
    <definedName name="BudgetTab" localSheetId="0">#REF!</definedName>
    <definedName name="BudgetTab" localSheetId="1">#REF!</definedName>
    <definedName name="BudgetTab">#REF!</definedName>
    <definedName name="dd" localSheetId="0">#REF!</definedName>
    <definedName name="dd">#REF!</definedName>
    <definedName name="kk" localSheetId="0">#REF!</definedName>
    <definedName name="kk">#REF!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MaintTable" localSheetId="0">[18]第3题!#REF!</definedName>
    <definedName name="MaintTable" localSheetId="1">[19]第3题!#REF!</definedName>
    <definedName name="MaintTable" localSheetId="2">[20]第3题!#REF!</definedName>
    <definedName name="MaintTable" localSheetId="3">[20]第3题!#REF!</definedName>
    <definedName name="MaintTable" localSheetId="4">[21]第3题!#REF!</definedName>
    <definedName name="MaintTable">[20]第3题!#REF!</definedName>
    <definedName name="OrderQuantity" localSheetId="4">'[16]Simulation (2)'!$D$3</definedName>
    <definedName name="OrderQuantity">'[17]Simulation (2)'!$D$3</definedName>
    <definedName name="_xlnm.Print_Area" localSheetId="6">第7题!$B$3:$J$265</definedName>
    <definedName name="sj" localSheetId="0">[22]第7题解答!$A:$E</definedName>
    <definedName name="sj" localSheetId="4">[23]第7题解答!$A:$E</definedName>
    <definedName name="sj">[22]第7题解答!$A:$E</definedName>
    <definedName name="solver_adj" localSheetId="0" hidden="1">第1题!$G$1</definedName>
    <definedName name="solver_adj" localSheetId="5" hidden="1">第6题!$B$17:$D$17</definedName>
    <definedName name="solver_cvg" localSheetId="0" hidden="1">0.0001</definedName>
    <definedName name="solver_cvg" localSheetId="5" hidden="1">0.0001</definedName>
    <definedName name="solver_drv" localSheetId="0" hidden="1">2</definedName>
    <definedName name="solver_drv" localSheetId="5" hidden="1">1</definedName>
    <definedName name="solver_eng" localSheetId="0" hidden="1">1</definedName>
    <definedName name="solver_eng" localSheetId="5" hidden="1">1</definedName>
    <definedName name="solver_est" localSheetId="0" hidden="1">1</definedName>
    <definedName name="solver_est" localSheetId="5" hidden="1">1</definedName>
    <definedName name="solver_itr" localSheetId="0" hidden="1">2147483647</definedName>
    <definedName name="solver_itr" localSheetId="5" hidden="1">100</definedName>
    <definedName name="solver_lhs1" localSheetId="0" hidden="1">第1题!$G$1</definedName>
    <definedName name="solver_lhs1" localSheetId="5" hidden="1">第6题!$B$17:$D$17</definedName>
    <definedName name="solver_lhs2" localSheetId="0" hidden="1">第1题!$G$1</definedName>
    <definedName name="solver_lhs2" localSheetId="5" hidden="1">第6题!$B$19:$D$19</definedName>
    <definedName name="solver_lhs3" localSheetId="0" hidden="1">第1题!$G$1</definedName>
    <definedName name="solver_lhs3" localSheetId="5" hidden="1">第6题!$C$17</definedName>
    <definedName name="solver_lhs4" localSheetId="5" hidden="1">第6题!$D$17</definedName>
    <definedName name="solver_lhs5" localSheetId="5" hidden="1">第6题!$E$18</definedName>
    <definedName name="solver_lin" localSheetId="5" hidden="1">2</definedName>
    <definedName name="solver_mip" localSheetId="0" hidden="1">2147483647</definedName>
    <definedName name="solver_mip" localSheetId="5" hidden="1">2147483647</definedName>
    <definedName name="solver_mni" localSheetId="0" hidden="1">30</definedName>
    <definedName name="solver_mni" localSheetId="5" hidden="1">30</definedName>
    <definedName name="solver_mrt" localSheetId="0" hidden="1">0.075</definedName>
    <definedName name="solver_mrt" localSheetId="5" hidden="1">0.075</definedName>
    <definedName name="solver_msl" localSheetId="0" hidden="1">2</definedName>
    <definedName name="solver_msl" localSheetId="5" hidden="1">2</definedName>
    <definedName name="solver_neg" localSheetId="0" hidden="1">1</definedName>
    <definedName name="solver_neg" localSheetId="5" hidden="1">1</definedName>
    <definedName name="solver_nod" localSheetId="0" hidden="1">2147483647</definedName>
    <definedName name="solver_nod" localSheetId="5" hidden="1">2147483647</definedName>
    <definedName name="solver_num" localSheetId="0" hidden="1">3</definedName>
    <definedName name="solver_num" localSheetId="5" hidden="1">5</definedName>
    <definedName name="solver_nwt" localSheetId="0" hidden="1">1</definedName>
    <definedName name="solver_nwt" localSheetId="5" hidden="1">1</definedName>
    <definedName name="solver_opt" localSheetId="0" hidden="1">第1题!$G$2</definedName>
    <definedName name="solver_opt" localSheetId="5" hidden="1">第6题!$E$19</definedName>
    <definedName name="solver_pre" localSheetId="0" hidden="1">0.000001</definedName>
    <definedName name="solver_pre" localSheetId="5" hidden="1">0.000001</definedName>
    <definedName name="solver_rbv" localSheetId="0" hidden="1">2</definedName>
    <definedName name="solver_rbv" localSheetId="5" hidden="1">1</definedName>
    <definedName name="solver_rel1" localSheetId="0" hidden="1">1</definedName>
    <definedName name="solver_rel1" localSheetId="5" hidden="1">3</definedName>
    <definedName name="solver_rel2" localSheetId="0" hidden="1">4</definedName>
    <definedName name="solver_rel2" localSheetId="5" hidden="1">3</definedName>
    <definedName name="solver_rel3" localSheetId="0" hidden="1">3</definedName>
    <definedName name="solver_rel3" localSheetId="5" hidden="1">2</definedName>
    <definedName name="solver_rel4" localSheetId="5" hidden="1">2</definedName>
    <definedName name="solver_rel5" localSheetId="5" hidden="1">1</definedName>
    <definedName name="solver_rhs1" localSheetId="0" hidden="1">8</definedName>
    <definedName name="solver_rhs1" localSheetId="5" hidden="1">0</definedName>
    <definedName name="solver_rhs2" localSheetId="0" hidden="1">"整数"</definedName>
    <definedName name="solver_rhs2" localSheetId="5" hidden="1">0</definedName>
    <definedName name="solver_rhs3" localSheetId="0" hidden="1">3</definedName>
    <definedName name="solver_rhs3" localSheetId="5" hidden="1">第6题!$B$17</definedName>
    <definedName name="solver_rhs4" localSheetId="5" hidden="1">第6题!$B$17</definedName>
    <definedName name="solver_rhs5" localSheetId="5" hidden="1">第6题!$F$18</definedName>
    <definedName name="solver_rlx" localSheetId="0" hidden="1">2</definedName>
    <definedName name="solver_rlx" localSheetId="5" hidden="1">1</definedName>
    <definedName name="solver_rsd" localSheetId="0" hidden="1">0</definedName>
    <definedName name="solver_rsd" localSheetId="5" hidden="1">0</definedName>
    <definedName name="solver_scl" localSheetId="0" hidden="1">2</definedName>
    <definedName name="solver_scl" localSheetId="5" hidden="1">2</definedName>
    <definedName name="solver_sho" localSheetId="0" hidden="1">2</definedName>
    <definedName name="solver_sho" localSheetId="5" hidden="1">2</definedName>
    <definedName name="solver_ssz" localSheetId="0" hidden="1">100</definedName>
    <definedName name="solver_ssz" localSheetId="5" hidden="1">100</definedName>
    <definedName name="solver_tim" localSheetId="0" hidden="1">2147483647</definedName>
    <definedName name="solver_tim" localSheetId="5" hidden="1">100</definedName>
    <definedName name="solver_tol" localSheetId="0" hidden="1">0.01</definedName>
    <definedName name="solver_tol" localSheetId="5" hidden="1">0.05</definedName>
    <definedName name="solver_typ" localSheetId="0" hidden="1">2</definedName>
    <definedName name="solver_typ" localSheetId="5" hidden="1">1</definedName>
    <definedName name="solver_val" localSheetId="0" hidden="1">0</definedName>
    <definedName name="solver_val" localSheetId="5" hidden="1">0</definedName>
    <definedName name="solver_ver" localSheetId="0" hidden="1">3</definedName>
    <definedName name="solver_ver" localSheetId="5" hidden="1">3</definedName>
    <definedName name="Table" localSheetId="0">[24]第6题!$K$2:$L$26</definedName>
    <definedName name="Table" localSheetId="4">[23]第8题解答!$K$3:$L$21</definedName>
    <definedName name="Table">[22]第8题解答!$K$3:$L$21</definedName>
    <definedName name="yssj" localSheetId="4">[25]D函数2!$A$1:$D$671</definedName>
    <definedName name="yssj">[26]D函数2!$A$1:$D$671</definedName>
    <definedName name="查询数据" localSheetId="0">[27]第2题!#REF!</definedName>
    <definedName name="查询数据" localSheetId="1">[28]第2题!#REF!</definedName>
    <definedName name="查询数据" localSheetId="3">[27]第2题!#REF!</definedName>
    <definedName name="查询数据" localSheetId="4">[29]第2题!#REF!</definedName>
    <definedName name="查询数据">[27]第2题!#REF!</definedName>
    <definedName name="陈元忠" localSheetId="4">[30]第1题!$D$3:$D$11</definedName>
    <definedName name="陈元忠">[31]第1题!$D$3:$D$11</definedName>
    <definedName name="第1季度不规则值" localSheetId="1">[32]季节指数计算模型!$E$2,[32]季节指数计算模型!$E$7,[32]季节指数计算模型!$E$12,[32]季节指数计算模型!$E$17</definedName>
    <definedName name="第1季度不规则值" localSheetId="4">[33]季节指数计算模型!$E$2,[33]季节指数计算模型!$E$7,[33]季节指数计算模型!$E$12,[33]季节指数计算模型!$E$17</definedName>
    <definedName name="第1季度不规则值">[34]季节指数计算模型!$E$2,[34]季节指数计算模型!$E$7,[34]季节指数计算模型!$E$12,[34]季节指数计算模型!$E$17</definedName>
    <definedName name="第2季度不规则值" localSheetId="1">[32]季节指数计算模型!$E$3,[32]季节指数计算模型!$E$8,[32]季节指数计算模型!$E$13,[32]季节指数计算模型!$E$18</definedName>
    <definedName name="第2季度不规则值" localSheetId="4">[33]季节指数计算模型!$E$3,[33]季节指数计算模型!$E$8,[33]季节指数计算模型!$E$13,[33]季节指数计算模型!$E$18</definedName>
    <definedName name="第2季度不规则值">[34]季节指数计算模型!$E$3,[34]季节指数计算模型!$E$8,[34]季节指数计算模型!$E$13,[34]季节指数计算模型!$E$18</definedName>
    <definedName name="第3季度不规则值" localSheetId="1">[32]季节指数计算模型!$E$5,[32]季节指数计算模型!$E$10,[32]季节指数计算模型!$E$15</definedName>
    <definedName name="第3季度不规则值" localSheetId="4">[33]季节指数计算模型!$E$5,[33]季节指数计算模型!$E$10,[33]季节指数计算模型!$E$15</definedName>
    <definedName name="第3季度不规则值">[34]季节指数计算模型!$E$5,[34]季节指数计算模型!$E$10,[34]季节指数计算模型!$E$15</definedName>
    <definedName name="第4季度不规则值" localSheetId="1">[32]季节指数计算模型!$E$6,[32]季节指数计算模型!$E$11,[32]季节指数计算模型!$E$16,[32]季节指数计算模型!$E$21</definedName>
    <definedName name="第4季度不规则值" localSheetId="4">[33]季节指数计算模型!$E$6,[33]季节指数计算模型!$E$11,[33]季节指数计算模型!$E$16,[33]季节指数计算模型!$E$21</definedName>
    <definedName name="第4季度不规则值">[34]季节指数计算模型!$E$6,[34]季节指数计算模型!$E$11,[34]季节指数计算模型!$E$16,[34]季节指数计算模型!$E$21</definedName>
    <definedName name="基行" localSheetId="0">#REF!</definedName>
    <definedName name="基行" localSheetId="1">#REF!</definedName>
    <definedName name="基行">#REF!</definedName>
    <definedName name="蒋传海" localSheetId="4">[30]第1题!$C$3:$C$11</definedName>
    <definedName name="蒋传海">[31]第1题!$C$3:$C$11</definedName>
    <definedName name="原始数据" localSheetId="0">#REF!</definedName>
    <definedName name="原始数据" localSheetId="1">#REF!</definedName>
    <definedName name="原始数据" localSheetId="2">#REF!</definedName>
    <definedName name="原始数据" localSheetId="3">#REF!</definedName>
    <definedName name="原始数据" localSheetId="4">#REF!</definedName>
    <definedName name="原始数据" localSheetId="5">#REF!</definedName>
    <definedName name="原始数据" localSheetId="6">#REF!</definedName>
    <definedName name="原始数据">#REF!</definedName>
    <definedName name="张雪凤" localSheetId="4">[30]第1题!$F$3:$F$11</definedName>
    <definedName name="张雪凤">[31]第1题!$F$3:$F$11</definedName>
    <definedName name="周新燕" localSheetId="4">[30]第1题!$E$3:$E$11</definedName>
    <definedName name="周新燕">[31]第1题!$E$3:$E$11</definedName>
  </definedNames>
  <calcPr calcId="181029"/>
</workbook>
</file>

<file path=xl/calcChain.xml><?xml version="1.0" encoding="utf-8"?>
<calcChain xmlns="http://schemas.openxmlformats.org/spreadsheetml/2006/main">
  <c r="N77" i="32" l="1"/>
  <c r="O77" i="32"/>
  <c r="P77" i="32"/>
  <c r="Q77" i="32"/>
  <c r="M77" i="32"/>
  <c r="Q76" i="32"/>
  <c r="P76" i="32"/>
  <c r="O76" i="32"/>
  <c r="N76" i="32"/>
  <c r="M76" i="32"/>
  <c r="E85" i="32"/>
  <c r="E86" i="32"/>
  <c r="E87" i="32"/>
  <c r="E88" i="32"/>
  <c r="E89" i="32"/>
  <c r="E90" i="32"/>
  <c r="E91" i="32"/>
  <c r="E92" i="32"/>
  <c r="E93" i="32"/>
  <c r="E94" i="32"/>
  <c r="E95" i="32"/>
  <c r="E96" i="32"/>
  <c r="E97" i="32"/>
  <c r="E98" i="32"/>
  <c r="E99" i="32"/>
  <c r="E100" i="32"/>
  <c r="E101" i="32"/>
  <c r="E102" i="32"/>
  <c r="E103" i="32"/>
  <c r="E104" i="32"/>
  <c r="E105" i="32"/>
  <c r="E106" i="32"/>
  <c r="E107" i="32"/>
  <c r="E108" i="32"/>
  <c r="E109" i="32"/>
  <c r="E110" i="32"/>
  <c r="E111" i="32"/>
  <c r="E112" i="32"/>
  <c r="E113" i="32"/>
  <c r="I25" i="35"/>
  <c r="E84" i="32"/>
  <c r="D85" i="32"/>
  <c r="D86" i="32"/>
  <c r="D87" i="32"/>
  <c r="D88" i="32"/>
  <c r="D89" i="32"/>
  <c r="D90" i="32"/>
  <c r="D91" i="32"/>
  <c r="D92" i="32"/>
  <c r="D93" i="32"/>
  <c r="D94" i="32"/>
  <c r="D95" i="32"/>
  <c r="D96" i="32"/>
  <c r="D97" i="32"/>
  <c r="D98" i="32"/>
  <c r="D99" i="32"/>
  <c r="D100" i="32"/>
  <c r="D101" i="32"/>
  <c r="D102" i="32"/>
  <c r="D103" i="32"/>
  <c r="D104" i="32"/>
  <c r="D105" i="32"/>
  <c r="D106" i="32"/>
  <c r="D107" i="32"/>
  <c r="D108" i="32"/>
  <c r="D109" i="32"/>
  <c r="D110" i="32"/>
  <c r="D111" i="32"/>
  <c r="D112" i="32"/>
  <c r="D113" i="32"/>
  <c r="D84" i="32"/>
  <c r="F84" i="32" s="1"/>
  <c r="G84" i="32" s="1"/>
  <c r="H84" i="32" s="1"/>
  <c r="C84" i="32"/>
  <c r="I84" i="32" l="1"/>
  <c r="C85" i="32" s="1"/>
  <c r="F85" i="32" s="1"/>
  <c r="G85" i="32" s="1"/>
  <c r="H85" i="32" s="1"/>
  <c r="I85" i="32" l="1"/>
  <c r="J85" i="32" s="1"/>
  <c r="J84" i="32"/>
  <c r="C86" i="32" l="1"/>
  <c r="F86" i="32" s="1"/>
  <c r="G86" i="32" s="1"/>
  <c r="H86" i="32" s="1"/>
  <c r="I86" i="32" l="1"/>
  <c r="C87" i="32" s="1"/>
  <c r="F87" i="32" s="1"/>
  <c r="G87" i="32" s="1"/>
  <c r="H87" i="32" s="1"/>
  <c r="I87" i="32" l="1"/>
  <c r="J87" i="32" s="1"/>
  <c r="J86" i="32"/>
  <c r="C88" i="32" l="1"/>
  <c r="F88" i="32" s="1"/>
  <c r="G88" i="32" s="1"/>
  <c r="H88" i="32" s="1"/>
  <c r="I88" i="32" l="1"/>
  <c r="C89" i="32" s="1"/>
  <c r="F89" i="32" s="1"/>
  <c r="G89" i="32" s="1"/>
  <c r="H89" i="32" s="1"/>
  <c r="I89" i="32" l="1"/>
  <c r="J89" i="32" s="1"/>
  <c r="J88" i="32"/>
  <c r="C90" i="32" l="1"/>
  <c r="F90" i="32" s="1"/>
  <c r="G90" i="32" s="1"/>
  <c r="H90" i="32" s="1"/>
  <c r="I90" i="32" l="1"/>
  <c r="C91" i="32" s="1"/>
  <c r="F91" i="32" s="1"/>
  <c r="G91" i="32" s="1"/>
  <c r="H91" i="32" s="1"/>
  <c r="I91" i="32" l="1"/>
  <c r="J91" i="32" s="1"/>
  <c r="J90" i="32"/>
  <c r="C92" i="32" l="1"/>
  <c r="F92" i="32" s="1"/>
  <c r="G92" i="32" s="1"/>
  <c r="H92" i="32" s="1"/>
  <c r="I92" i="32" l="1"/>
  <c r="C93" i="32" s="1"/>
  <c r="F93" i="32" s="1"/>
  <c r="G93" i="32" s="1"/>
  <c r="H93" i="32" s="1"/>
  <c r="J92" i="32" l="1"/>
  <c r="I93" i="32"/>
  <c r="J93" i="32" s="1"/>
  <c r="C94" i="32" l="1"/>
  <c r="F94" i="32" s="1"/>
  <c r="I94" i="32" s="1"/>
  <c r="G94" i="32" l="1"/>
  <c r="C95" i="32" s="1"/>
  <c r="F95" i="32" s="1"/>
  <c r="H94" i="32" l="1"/>
  <c r="J94" i="32" s="1"/>
  <c r="G95" i="32"/>
  <c r="H95" i="32" s="1"/>
  <c r="I95" i="32"/>
  <c r="J95" i="32" l="1"/>
  <c r="C96" i="32"/>
  <c r="F96" i="32" s="1"/>
  <c r="G96" i="32" s="1"/>
  <c r="H96" i="32" s="1"/>
  <c r="I96" i="32" l="1"/>
  <c r="J96" i="32" s="1"/>
  <c r="C97" i="32" l="1"/>
  <c r="F97" i="32" s="1"/>
  <c r="G97" i="32" s="1"/>
  <c r="H97" i="32" s="1"/>
  <c r="I97" i="32" l="1"/>
  <c r="J97" i="32" s="1"/>
  <c r="C98" i="32" l="1"/>
  <c r="F98" i="32" s="1"/>
  <c r="G98" i="32" s="1"/>
  <c r="H98" i="32" s="1"/>
  <c r="I98" i="32" l="1"/>
  <c r="J98" i="32" s="1"/>
  <c r="C99" i="32" l="1"/>
  <c r="F99" i="32" s="1"/>
  <c r="G99" i="32" s="1"/>
  <c r="H99" i="32" s="1"/>
  <c r="I99" i="32" l="1"/>
  <c r="J99" i="32" s="1"/>
  <c r="C100" i="32" l="1"/>
  <c r="F100" i="32" s="1"/>
  <c r="G100" i="32" s="1"/>
  <c r="H100" i="32" s="1"/>
  <c r="I100" i="32" l="1"/>
  <c r="J100" i="32" s="1"/>
  <c r="C101" i="32" l="1"/>
  <c r="F101" i="32" s="1"/>
  <c r="G101" i="32" s="1"/>
  <c r="H101" i="32" s="1"/>
  <c r="I101" i="32" l="1"/>
  <c r="C102" i="32" s="1"/>
  <c r="F102" i="32" s="1"/>
  <c r="G102" i="32" s="1"/>
  <c r="H102" i="32" s="1"/>
  <c r="J101" i="32" l="1"/>
  <c r="I102" i="32"/>
  <c r="C103" i="32" s="1"/>
  <c r="F103" i="32" s="1"/>
  <c r="G103" i="32" s="1"/>
  <c r="H103" i="32" s="1"/>
  <c r="J102" i="32" l="1"/>
  <c r="I103" i="32"/>
  <c r="J103" i="32" s="1"/>
  <c r="C104" i="32" l="1"/>
  <c r="F104" i="32" s="1"/>
  <c r="G104" i="32" l="1"/>
  <c r="H104" i="32" s="1"/>
  <c r="I104" i="32"/>
  <c r="J104" i="32" l="1"/>
  <c r="C105" i="32"/>
  <c r="F105" i="32" s="1"/>
  <c r="I105" i="32" l="1"/>
  <c r="G105" i="32"/>
  <c r="H105" i="32" s="1"/>
  <c r="C106" i="32" l="1"/>
  <c r="F106" i="32" s="1"/>
  <c r="I106" i="32" s="1"/>
  <c r="J105" i="32"/>
  <c r="E87" i="36"/>
  <c r="D100" i="36"/>
  <c r="E96" i="36"/>
  <c r="E94" i="36"/>
  <c r="E95" i="36" s="1"/>
  <c r="E93" i="36"/>
  <c r="D101" i="36" s="1"/>
  <c r="E90" i="36"/>
  <c r="E88" i="36"/>
  <c r="E91" i="36" s="1"/>
  <c r="E89" i="36"/>
  <c r="E86" i="36"/>
  <c r="C101" i="36"/>
  <c r="C100" i="36"/>
  <c r="D12" i="34"/>
  <c r="D13" i="34" s="1"/>
  <c r="C12" i="34"/>
  <c r="C13" i="34" s="1"/>
  <c r="B12" i="34"/>
  <c r="B13" i="34" s="1"/>
  <c r="C12" i="35"/>
  <c r="D8" i="35"/>
  <c r="D28" i="33"/>
  <c r="J25" i="33" s="1"/>
  <c r="J31" i="33"/>
  <c r="J24" i="33"/>
  <c r="I24" i="33"/>
  <c r="G106" i="32" l="1"/>
  <c r="H106" i="32" s="1"/>
  <c r="J106" i="32" s="1"/>
  <c r="H80" i="36"/>
  <c r="E100" i="36"/>
  <c r="E97" i="36"/>
  <c r="E101" i="36" s="1"/>
  <c r="E13" i="34"/>
  <c r="E12" i="34"/>
  <c r="C32" i="33"/>
  <c r="K31" i="33"/>
  <c r="C107" i="32" l="1"/>
  <c r="F107" i="32" s="1"/>
  <c r="G107" i="32" s="1"/>
  <c r="H107" i="32" s="1"/>
  <c r="I2" i="28"/>
  <c r="D53" i="27"/>
  <c r="G32" i="27" s="1"/>
  <c r="D52" i="27"/>
  <c r="D51" i="27"/>
  <c r="D50" i="27"/>
  <c r="D49" i="27"/>
  <c r="D48" i="27"/>
  <c r="D47" i="27"/>
  <c r="D46" i="27"/>
  <c r="D45" i="27"/>
  <c r="D44" i="27"/>
  <c r="D43" i="27"/>
  <c r="D42" i="27"/>
  <c r="D41" i="27"/>
  <c r="D40" i="27"/>
  <c r="D39" i="27"/>
  <c r="D38" i="27"/>
  <c r="D37" i="27"/>
  <c r="D36" i="27"/>
  <c r="D35" i="27"/>
  <c r="D34" i="27"/>
  <c r="D33" i="27"/>
  <c r="D32" i="27"/>
  <c r="F42" i="36"/>
  <c r="D5" i="27"/>
  <c r="I107" i="32" l="1"/>
  <c r="C108" i="32" s="1"/>
  <c r="F108" i="32" s="1"/>
  <c r="I108" i="32" s="1"/>
  <c r="G29" i="27"/>
  <c r="G35" i="27" s="1"/>
  <c r="I5" i="36"/>
  <c r="O5" i="36" s="1"/>
  <c r="O6" i="36"/>
  <c r="O7" i="36"/>
  <c r="O8" i="36"/>
  <c r="O9" i="36"/>
  <c r="O10" i="36"/>
  <c r="O11" i="36"/>
  <c r="E12" i="36"/>
  <c r="O12" i="36"/>
  <c r="E13" i="36"/>
  <c r="O13" i="36"/>
  <c r="E14" i="36"/>
  <c r="O14" i="36"/>
  <c r="O15" i="36"/>
  <c r="O16" i="36"/>
  <c r="E17" i="36"/>
  <c r="O17" i="36"/>
  <c r="C24" i="36"/>
  <c r="D24" i="36"/>
  <c r="C25" i="36"/>
  <c r="D28" i="36"/>
  <c r="D4" i="35"/>
  <c r="G33" i="35" s="1"/>
  <c r="H4" i="35"/>
  <c r="M4" i="35"/>
  <c r="C8" i="35" s="1"/>
  <c r="H5" i="35"/>
  <c r="N5" i="35"/>
  <c r="H6" i="35"/>
  <c r="N6" i="35"/>
  <c r="H7" i="35"/>
  <c r="N7" i="35"/>
  <c r="H8" i="35"/>
  <c r="N8" i="35"/>
  <c r="H9" i="35"/>
  <c r="N9" i="35"/>
  <c r="H10" i="35"/>
  <c r="N10" i="35"/>
  <c r="H11" i="35"/>
  <c r="N11" i="35"/>
  <c r="D12" i="35"/>
  <c r="G28" i="35" s="1"/>
  <c r="H12" i="35"/>
  <c r="N12" i="35"/>
  <c r="H13" i="35"/>
  <c r="N13" i="35"/>
  <c r="H14" i="35"/>
  <c r="N14" i="35"/>
  <c r="B15" i="35"/>
  <c r="H15" i="35"/>
  <c r="N15" i="35"/>
  <c r="B16" i="35"/>
  <c r="H16" i="35"/>
  <c r="N16" i="35"/>
  <c r="H17" i="35"/>
  <c r="N17" i="35"/>
  <c r="H18" i="35"/>
  <c r="N18" i="35"/>
  <c r="H19" i="35"/>
  <c r="N19" i="35"/>
  <c r="H20" i="35"/>
  <c r="N20" i="35"/>
  <c r="H21" i="35"/>
  <c r="N21" i="35"/>
  <c r="H22" i="35"/>
  <c r="N22" i="35"/>
  <c r="H23" i="35"/>
  <c r="N23" i="35"/>
  <c r="N24" i="35"/>
  <c r="G25" i="35"/>
  <c r="J25" i="35"/>
  <c r="G30" i="35"/>
  <c r="G32" i="35"/>
  <c r="G34" i="35"/>
  <c r="G35" i="35"/>
  <c r="G108" i="32" l="1"/>
  <c r="H108" i="32" s="1"/>
  <c r="J108" i="32" s="1"/>
  <c r="J107" i="32"/>
  <c r="E19" i="36"/>
  <c r="I21" i="36"/>
  <c r="G29" i="35"/>
  <c r="I8" i="35"/>
  <c r="J8" i="35" s="1"/>
  <c r="E15" i="36"/>
  <c r="E24" i="36" s="1"/>
  <c r="H4" i="36" s="1"/>
  <c r="E18" i="36"/>
  <c r="E21" i="36" s="1"/>
  <c r="D25" i="36"/>
  <c r="I9" i="35"/>
  <c r="J9" i="35" s="1"/>
  <c r="I4" i="35"/>
  <c r="I14" i="35"/>
  <c r="J14" i="35" s="1"/>
  <c r="I13" i="35"/>
  <c r="J13" i="35" s="1"/>
  <c r="I12" i="35"/>
  <c r="J12" i="35" s="1"/>
  <c r="H34" i="35"/>
  <c r="I7" i="35"/>
  <c r="J7" i="35" s="1"/>
  <c r="I6" i="35"/>
  <c r="J6" i="35" s="1"/>
  <c r="I5" i="35"/>
  <c r="J5" i="35" s="1"/>
  <c r="I15" i="35"/>
  <c r="J15" i="35" s="1"/>
  <c r="I23" i="35"/>
  <c r="J23" i="35" s="1"/>
  <c r="I22" i="35"/>
  <c r="J22" i="35" s="1"/>
  <c r="I21" i="35"/>
  <c r="J21" i="35" s="1"/>
  <c r="I20" i="35"/>
  <c r="J20" i="35" s="1"/>
  <c r="I19" i="35"/>
  <c r="J19" i="35" s="1"/>
  <c r="I18" i="35"/>
  <c r="J18" i="35" s="1"/>
  <c r="I17" i="35"/>
  <c r="J17" i="35" s="1"/>
  <c r="I16" i="35"/>
  <c r="J16" i="35" s="1"/>
  <c r="I11" i="35"/>
  <c r="J11" i="35" s="1"/>
  <c r="I10" i="35"/>
  <c r="J10" i="35" s="1"/>
  <c r="C18" i="34"/>
  <c r="D18" i="34"/>
  <c r="B18" i="34"/>
  <c r="B19" i="34" s="1"/>
  <c r="C109" i="32" l="1"/>
  <c r="F109" i="32" s="1"/>
  <c r="G109" i="32" s="1"/>
  <c r="H109" i="32" s="1"/>
  <c r="E25" i="36"/>
  <c r="J21" i="36"/>
  <c r="E28" i="36"/>
  <c r="C9" i="35"/>
  <c r="A2" i="34"/>
  <c r="E18" i="34"/>
  <c r="C19" i="34"/>
  <c r="D19" i="34"/>
  <c r="I3" i="33"/>
  <c r="J3" i="33"/>
  <c r="D6" i="33"/>
  <c r="K11" i="33"/>
  <c r="K12" i="33"/>
  <c r="K13" i="33"/>
  <c r="K14" i="33"/>
  <c r="K15" i="33"/>
  <c r="K16" i="33"/>
  <c r="I109" i="32" l="1"/>
  <c r="J109" i="32" s="1"/>
  <c r="E19" i="34"/>
  <c r="B2" i="34" s="1"/>
  <c r="D7" i="33"/>
  <c r="C11" i="33" s="1"/>
  <c r="M10" i="32"/>
  <c r="N10" i="32"/>
  <c r="O10" i="32"/>
  <c r="P10" i="32"/>
  <c r="Q10" i="32"/>
  <c r="M11" i="32"/>
  <c r="N11" i="32"/>
  <c r="O11" i="32"/>
  <c r="P11" i="32"/>
  <c r="Q11" i="32"/>
  <c r="C18" i="32"/>
  <c r="D18" i="32"/>
  <c r="E18" i="32"/>
  <c r="D19" i="32"/>
  <c r="E19" i="32"/>
  <c r="D20" i="32"/>
  <c r="E20" i="32"/>
  <c r="D21" i="32"/>
  <c r="E21" i="32"/>
  <c r="D22" i="32"/>
  <c r="E22" i="32"/>
  <c r="D23" i="32"/>
  <c r="E23" i="32"/>
  <c r="D24" i="32"/>
  <c r="E24" i="32"/>
  <c r="D25" i="32"/>
  <c r="E25" i="32"/>
  <c r="D26" i="32"/>
  <c r="E26" i="32"/>
  <c r="D27" i="32"/>
  <c r="E27" i="32"/>
  <c r="D28" i="32"/>
  <c r="E28" i="32"/>
  <c r="D29" i="32"/>
  <c r="E29" i="32"/>
  <c r="D30" i="32"/>
  <c r="E30" i="32"/>
  <c r="D31" i="32"/>
  <c r="E31" i="32"/>
  <c r="D32" i="32"/>
  <c r="E32" i="32"/>
  <c r="D33" i="32"/>
  <c r="E33" i="32"/>
  <c r="D34" i="32"/>
  <c r="E34" i="32"/>
  <c r="D35" i="32"/>
  <c r="E35" i="32"/>
  <c r="D36" i="32"/>
  <c r="E36" i="32"/>
  <c r="D37" i="32"/>
  <c r="E37" i="32"/>
  <c r="D38" i="32"/>
  <c r="E38" i="32"/>
  <c r="D39" i="32"/>
  <c r="E39" i="32"/>
  <c r="D40" i="32"/>
  <c r="E40" i="32"/>
  <c r="D41" i="32"/>
  <c r="E41" i="32"/>
  <c r="D42" i="32"/>
  <c r="E42" i="32"/>
  <c r="D43" i="32"/>
  <c r="E43" i="32"/>
  <c r="D44" i="32"/>
  <c r="E44" i="32"/>
  <c r="D45" i="32"/>
  <c r="E45" i="32"/>
  <c r="D46" i="32"/>
  <c r="E46" i="32"/>
  <c r="D47" i="32"/>
  <c r="E47" i="32"/>
  <c r="C110" i="32" l="1"/>
  <c r="F110" i="32" s="1"/>
  <c r="I110" i="32" s="1"/>
  <c r="F18" i="32"/>
  <c r="G18" i="32" s="1"/>
  <c r="H18" i="32" s="1"/>
  <c r="D12" i="32"/>
  <c r="D17" i="28"/>
  <c r="F17" i="28"/>
  <c r="D26" i="27"/>
  <c r="D6" i="27"/>
  <c r="D7" i="27"/>
  <c r="D8" i="27"/>
  <c r="D9" i="27"/>
  <c r="D10" i="27"/>
  <c r="D11" i="27"/>
  <c r="D12" i="27"/>
  <c r="D13" i="27"/>
  <c r="D14" i="27"/>
  <c r="D15" i="27"/>
  <c r="D16" i="27"/>
  <c r="D17" i="27"/>
  <c r="D18" i="27"/>
  <c r="D19" i="27"/>
  <c r="D20" i="27"/>
  <c r="D21" i="27"/>
  <c r="D22" i="27"/>
  <c r="D23" i="27"/>
  <c r="D24" i="27"/>
  <c r="D25" i="27"/>
  <c r="G110" i="32" l="1"/>
  <c r="H110" i="32" s="1"/>
  <c r="J110" i="32" s="1"/>
  <c r="I18" i="32"/>
  <c r="C19" i="32" s="1"/>
  <c r="F19" i="32" s="1"/>
  <c r="G19" i="32" s="1"/>
  <c r="H19" i="32" s="1"/>
  <c r="G2" i="27"/>
  <c r="G5" i="27"/>
  <c r="C111" i="32" l="1"/>
  <c r="F111" i="32" s="1"/>
  <c r="G111" i="32" s="1"/>
  <c r="H111" i="32" s="1"/>
  <c r="J18" i="32"/>
  <c r="I19" i="32"/>
  <c r="J19" i="32" s="1"/>
  <c r="G8" i="27"/>
  <c r="I111" i="32" l="1"/>
  <c r="C112" i="32" s="1"/>
  <c r="F112" i="32" s="1"/>
  <c r="G112" i="32" s="1"/>
  <c r="H112" i="32" s="1"/>
  <c r="C20" i="32"/>
  <c r="F20" i="32" s="1"/>
  <c r="I20" i="32" s="1"/>
  <c r="I5" i="28"/>
  <c r="I9" i="28"/>
  <c r="F16" i="28"/>
  <c r="F15" i="28"/>
  <c r="F14" i="28"/>
  <c r="F13" i="28"/>
  <c r="F12" i="28"/>
  <c r="F11" i="28"/>
  <c r="F10" i="28"/>
  <c r="F9" i="28"/>
  <c r="F8" i="28"/>
  <c r="F7" i="28"/>
  <c r="F6" i="28"/>
  <c r="F5" i="28"/>
  <c r="F4" i="28"/>
  <c r="F3" i="28"/>
  <c r="F2" i="28"/>
  <c r="I4" i="28"/>
  <c r="I3" i="28"/>
  <c r="I112" i="32" l="1"/>
  <c r="J112" i="32" s="1"/>
  <c r="J111" i="32"/>
  <c r="C113" i="32"/>
  <c r="F113" i="32" s="1"/>
  <c r="G113" i="32" s="1"/>
  <c r="H113" i="32" s="1"/>
  <c r="G20" i="32"/>
  <c r="H20" i="32" s="1"/>
  <c r="J20" i="32" s="1"/>
  <c r="D16" i="28"/>
  <c r="D15" i="28"/>
  <c r="D14" i="28"/>
  <c r="D13" i="28"/>
  <c r="D12" i="28"/>
  <c r="D11" i="28"/>
  <c r="D10" i="28"/>
  <c r="D9" i="28"/>
  <c r="D8" i="28"/>
  <c r="D7" i="28"/>
  <c r="D6" i="28"/>
  <c r="D5" i="28"/>
  <c r="D4" i="28"/>
  <c r="D3" i="28"/>
  <c r="D2" i="28"/>
  <c r="I113" i="32" l="1"/>
  <c r="I82" i="32" s="1"/>
  <c r="D76" i="32" s="1"/>
  <c r="C21" i="32"/>
  <c r="F21" i="32" s="1"/>
  <c r="G21" i="32" s="1"/>
  <c r="H21" i="32" s="1"/>
  <c r="J113" i="32" l="1"/>
  <c r="J82" i="32" s="1"/>
  <c r="I21" i="32"/>
  <c r="C22" i="32" s="1"/>
  <c r="F22" i="32" s="1"/>
  <c r="G22" i="32" s="1"/>
  <c r="H22" i="32" s="1"/>
  <c r="L80" i="32" l="1"/>
  <c r="D77" i="32"/>
  <c r="I22" i="32"/>
  <c r="J22" i="32" s="1"/>
  <c r="J21" i="32"/>
  <c r="C23" i="32" l="1"/>
  <c r="F23" i="32" s="1"/>
  <c r="I23" i="32" s="1"/>
  <c r="G23" i="32" l="1"/>
  <c r="H23" i="32" s="1"/>
  <c r="J23" i="32" s="1"/>
  <c r="C24" i="32" l="1"/>
  <c r="F24" i="32" s="1"/>
  <c r="G24" i="32" s="1"/>
  <c r="H24" i="32" s="1"/>
  <c r="I24" i="32" l="1"/>
  <c r="C25" i="32" s="1"/>
  <c r="F25" i="32" s="1"/>
  <c r="G25" i="32" s="1"/>
  <c r="H25" i="32" s="1"/>
  <c r="J24" i="32" l="1"/>
  <c r="I25" i="32"/>
  <c r="C26" i="32" s="1"/>
  <c r="F26" i="32" s="1"/>
  <c r="G26" i="32" s="1"/>
  <c r="H26" i="32" s="1"/>
  <c r="J25" i="32" l="1"/>
  <c r="I26" i="32"/>
  <c r="C27" i="32" s="1"/>
  <c r="F27" i="32" s="1"/>
  <c r="G27" i="32" s="1"/>
  <c r="H27" i="32" s="1"/>
  <c r="J26" i="32" l="1"/>
  <c r="I27" i="32"/>
  <c r="J27" i="32" s="1"/>
  <c r="C28" i="32" l="1"/>
  <c r="F28" i="32" s="1"/>
  <c r="G28" i="32" s="1"/>
  <c r="H28" i="32" s="1"/>
  <c r="I28" i="32" l="1"/>
  <c r="J28" i="32" s="1"/>
  <c r="C29" i="32" l="1"/>
  <c r="F29" i="32" s="1"/>
  <c r="G29" i="32" l="1"/>
  <c r="I29" i="32"/>
  <c r="H29" i="32" l="1"/>
  <c r="J29" i="32" s="1"/>
  <c r="C30" i="32"/>
  <c r="F30" i="32" s="1"/>
  <c r="G30" i="32" l="1"/>
  <c r="I30" i="32"/>
  <c r="H30" i="32" l="1"/>
  <c r="J30" i="32" s="1"/>
  <c r="C31" i="32"/>
  <c r="F31" i="32" s="1"/>
  <c r="G31" i="32" l="1"/>
  <c r="H31" i="32" s="1"/>
  <c r="I31" i="32"/>
  <c r="J31" i="32" l="1"/>
  <c r="C32" i="32"/>
  <c r="F32" i="32" s="1"/>
  <c r="G32" i="32" l="1"/>
  <c r="H32" i="32" s="1"/>
  <c r="I32" i="32"/>
  <c r="J32" i="32" l="1"/>
  <c r="C33" i="32"/>
  <c r="F33" i="32" s="1"/>
  <c r="I33" i="32" l="1"/>
  <c r="G33" i="32"/>
  <c r="H33" i="32" s="1"/>
  <c r="C34" i="32" l="1"/>
  <c r="F34" i="32" s="1"/>
  <c r="G34" i="32" s="1"/>
  <c r="H34" i="32" s="1"/>
  <c r="J33" i="32"/>
  <c r="I34" i="32" l="1"/>
  <c r="C35" i="32" s="1"/>
  <c r="F35" i="32" s="1"/>
  <c r="I35" i="32" l="1"/>
  <c r="G35" i="32"/>
  <c r="H35" i="32" s="1"/>
  <c r="J34" i="32"/>
  <c r="J35" i="32" l="1"/>
  <c r="C36" i="32"/>
  <c r="F36" i="32" s="1"/>
  <c r="I36" i="32" s="1"/>
  <c r="G36" i="32" l="1"/>
  <c r="H36" i="32" s="1"/>
  <c r="J36" i="32" s="1"/>
  <c r="C37" i="32" l="1"/>
  <c r="F37" i="32" s="1"/>
  <c r="G37" i="32" s="1"/>
  <c r="H37" i="32" s="1"/>
  <c r="I37" i="32" l="1"/>
  <c r="C38" i="32" s="1"/>
  <c r="F38" i="32" s="1"/>
  <c r="G38" i="32" s="1"/>
  <c r="H38" i="32" s="1"/>
  <c r="J37" i="32" l="1"/>
  <c r="I38" i="32"/>
  <c r="C39" i="32" s="1"/>
  <c r="F39" i="32" s="1"/>
  <c r="G39" i="32" s="1"/>
  <c r="H39" i="32" s="1"/>
  <c r="I39" i="32" l="1"/>
  <c r="C40" i="32" s="1"/>
  <c r="F40" i="32" s="1"/>
  <c r="G40" i="32" s="1"/>
  <c r="J38" i="32"/>
  <c r="J39" i="32" l="1"/>
  <c r="I40" i="32"/>
  <c r="C41" i="32" s="1"/>
  <c r="F41" i="32" s="1"/>
  <c r="H40" i="32"/>
  <c r="J40" i="32" l="1"/>
  <c r="G41" i="32"/>
  <c r="H41" i="32" s="1"/>
  <c r="I41" i="32"/>
  <c r="C42" i="32" l="1"/>
  <c r="F42" i="32" s="1"/>
  <c r="I42" i="32" s="1"/>
  <c r="J41" i="32"/>
  <c r="G42" i="32" l="1"/>
  <c r="H42" i="32" s="1"/>
  <c r="J42" i="32" s="1"/>
  <c r="C43" i="32" l="1"/>
  <c r="F43" i="32" s="1"/>
  <c r="I43" i="32" s="1"/>
  <c r="G43" i="32" l="1"/>
  <c r="H43" i="32" s="1"/>
  <c r="J43" i="32" s="1"/>
  <c r="C44" i="32" l="1"/>
  <c r="F44" i="32" s="1"/>
  <c r="G44" i="32" s="1"/>
  <c r="I44" i="32" l="1"/>
  <c r="C45" i="32" s="1"/>
  <c r="F45" i="32" s="1"/>
  <c r="H44" i="32"/>
  <c r="J44" i="32" l="1"/>
  <c r="I45" i="32"/>
  <c r="G45" i="32"/>
  <c r="H45" i="32" s="1"/>
  <c r="J45" i="32" l="1"/>
  <c r="C46" i="32"/>
  <c r="F46" i="32" s="1"/>
  <c r="G46" i="32" l="1"/>
  <c r="I46" i="32"/>
  <c r="H46" i="32" l="1"/>
  <c r="J46" i="32" s="1"/>
  <c r="C47" i="32"/>
  <c r="F47" i="32" s="1"/>
  <c r="G47" i="32" l="1"/>
  <c r="H47" i="32" s="1"/>
  <c r="I47" i="32"/>
  <c r="I16" i="32" s="1"/>
  <c r="D10" i="32" l="1"/>
  <c r="D11" i="32"/>
  <c r="J47" i="32"/>
  <c r="J16" i="32" s="1"/>
  <c r="L14" i="3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查询1" type="1" refreshedVersion="4">
    <dbPr connection="DBQ=E:\0 计算机应用 2013年版本-----------------\0 计算机应用 幻灯片 例题-2013\第2章 数据库与查询\数据源\Northwind.mdb;DefaultDir=E:\0 计算机应用 2013年版本-----------------\0 计算机应用 幻灯片 例题-2013\第2章 数据库与查询\数据源;Driver={Microsoft Access Driver (*.mdb, *.accdb)};DriverId=25;FIL=MS Access;MaxBufferSize=2048;MaxScanRows=8;PageTimeout=5;SafeTransactions=0;Threads=3;UserCommitSync=Yes;" command="SELECT 运货商.公司名称 AS '运货商公司名称', 客户.地区, 客户.公司名称, 订单.订购日期, 订单.订单ID, Sum(订单明细.数量) AS '求和  数量'_x000d__x000a_FROM 订单 订单, 订单明细 订单明细, 客户 客户, 运货商 运货商_x000d__x000a_WHERE 订单.订单ID = 订单明细.订单ID AND 订单.客户ID = 客户.客户ID AND 订单.运货商 = 运货商.运货商ID_x000d__x000a_GROUP BY 运货商.公司名称, 客户.地区, 客户.公司名称, 订单.订购日期, 订单.订单ID"/>
  </connection>
  <connection id="2" xr16:uid="{00000000-0015-0000-FFFF-FFFF01000000}" name="查询来自 NW 订单明细情况" type="1" refreshedVersion="4">
    <dbPr connection="DBQ=E:\0 计算机应用 2013年版本-----------------\0 计算机应用 幻灯片 例题-2013\第2章 数据库与查询\数据源\Northwind.mdb;DefaultDir=E:\0 计算机应用 2013年版本-----------------\0 计算机应用 幻灯片 例题-2013\第2章 数据库与查询\数据源;Driver={Microsoft Access Driver (*.mdb, *.accdb)};DriverId=25;FIL=MS Access;MaxBufferSize=2048;MaxScanRows=8;PageTimeout=5;SafeTransactions=0;Threads=3;UserCommitSync=Yes;" command="SELECT 运货商.公司名称 AS '运货商公司名称', 客户.公司名称, 订单.订购日期, 订单.订单ID, 订单明细.数量_x000d__x000a_FROM 产品 产品, 订单 订单, 订单明细 订单明细, 供应商 供应商, 客户 客户, 运货商 运货商_x000d__x000a_WHERE 订单.订单ID = 订单明细.订单ID AND 订单.客户ID = 客户.客户ID AND 产品.产品ID = 订单明细.产品ID AND 供应商.供应商ID = 产品.供应商ID"/>
  </connection>
  <connection id="3" xr16:uid="{00000000-0015-0000-FFFF-FFFF02000000}" name="连接11" type="1" refreshedVersion="2" background="1" saveData="1">
    <dbPr connection="DBQ=D:\TF\Lesson\ComputerApplication\教学参考资料\练习用基本数据\Northwind.mdb;DefaultDir=D:\TF\Lesson\ComputerApplication\教学参考资料\练习用基本数据;Driver={Microsoft Access Driver (*.mdb)};DriverId=25;FIL=MS Access;MaxBufferSize=2048;MaxScanRows=8;PageTimeout=5;SafeTransactions=0;Threads=3;UID=admin;UserCommitSync=Yes;" command="SELECT 运货商.公司名称, 订单.发货日期, 产品.产品名称, 订单明细.数量_x000d__x000a_FROM 产品 产品, 订单 订单, 订单明细 订单明细, 客户 客户, 运货商 运货商_x000d__x000a_WHERE 订单明细.订单ID = 订单.订单ID AND 产品.产品ID = 订单明细.产品ID AND 客户.客户ID = 订单.客户ID AND 订单.运货商 = 运货商.运货商ID AND ((客户.公司名称='高上补习班'))"/>
  </connection>
</connections>
</file>

<file path=xl/sharedStrings.xml><?xml version="1.0" encoding="utf-8"?>
<sst xmlns="http://schemas.openxmlformats.org/spreadsheetml/2006/main" count="295" uniqueCount="157">
  <si>
    <t>年</t>
    <phoneticPr fontId="2" type="noConversion"/>
  </si>
  <si>
    <t>初始库存</t>
  </si>
  <si>
    <t>期初库存</t>
  </si>
  <si>
    <t>产量</t>
  </si>
  <si>
    <t>期末库存</t>
  </si>
  <si>
    <t>单位可变成本</t>
    <phoneticPr fontId="23" type="noConversion"/>
  </si>
  <si>
    <t>销量</t>
    <phoneticPr fontId="23" type="noConversion"/>
  </si>
  <si>
    <t>销售单价</t>
    <phoneticPr fontId="23" type="noConversion"/>
  </si>
  <si>
    <t>利润</t>
    <phoneticPr fontId="23" type="noConversion"/>
  </si>
  <si>
    <t>月份</t>
    <phoneticPr fontId="2" type="noConversion"/>
  </si>
  <si>
    <t>产品销售额</t>
    <phoneticPr fontId="2" type="noConversion"/>
  </si>
  <si>
    <t>预测值</t>
    <phoneticPr fontId="2" type="noConversion"/>
  </si>
  <si>
    <t>移动平均跨度</t>
    <phoneticPr fontId="2" type="noConversion"/>
  </si>
  <si>
    <t>MSE</t>
    <phoneticPr fontId="2" type="noConversion"/>
  </si>
  <si>
    <t>最优移动平均跨度</t>
    <phoneticPr fontId="2" type="noConversion"/>
  </si>
  <si>
    <t>汽车数</t>
    <phoneticPr fontId="2" type="noConversion"/>
  </si>
  <si>
    <t>管理费用</t>
    <phoneticPr fontId="2" type="noConversion"/>
  </si>
  <si>
    <t>预测值</t>
    <phoneticPr fontId="2" type="noConversion"/>
  </si>
  <si>
    <t>MSE</t>
    <phoneticPr fontId="2" type="noConversion"/>
  </si>
  <si>
    <t>下年度的预计汽车数量</t>
    <phoneticPr fontId="2" type="noConversion"/>
  </si>
  <si>
    <t>下年度的管理费用</t>
    <phoneticPr fontId="2" type="noConversion"/>
  </si>
  <si>
    <t>单位可变成本列表框控制</t>
    <phoneticPr fontId="2" type="noConversion"/>
  </si>
  <si>
    <t>动态变化标题</t>
    <phoneticPr fontId="2" type="noConversion"/>
  </si>
  <si>
    <t>转角参考线数据</t>
    <phoneticPr fontId="2" type="noConversion"/>
  </si>
  <si>
    <t>单位可变成本</t>
    <phoneticPr fontId="2" type="noConversion"/>
  </si>
  <si>
    <t>销量</t>
    <phoneticPr fontId="2" type="noConversion"/>
  </si>
  <si>
    <t>利润</t>
    <phoneticPr fontId="2" type="noConversion"/>
  </si>
  <si>
    <t>月份数</t>
    <phoneticPr fontId="2" type="noConversion"/>
  </si>
  <si>
    <t>总量</t>
    <phoneticPr fontId="2" type="noConversion"/>
  </si>
  <si>
    <t>可提供量</t>
    <phoneticPr fontId="2" type="noConversion"/>
  </si>
  <si>
    <t>收益</t>
    <phoneticPr fontId="2" type="noConversion"/>
  </si>
  <si>
    <t>需求量d</t>
    <phoneticPr fontId="2" type="noConversion"/>
  </si>
  <si>
    <t>价格p</t>
    <phoneticPr fontId="2" type="noConversion"/>
  </si>
  <si>
    <t>1.求解模型</t>
    <phoneticPr fontId="2" type="noConversion"/>
  </si>
  <si>
    <t>2.求解模型</t>
    <phoneticPr fontId="2" type="noConversion"/>
  </si>
  <si>
    <t>模拟运算表准备作图数据及查表插值：</t>
    <phoneticPr fontId="2" type="noConversion"/>
  </si>
  <si>
    <t>交点处垂直参考线数据</t>
    <phoneticPr fontId="2" type="noConversion"/>
  </si>
  <si>
    <t>当前贴现率下垂直参考线数据</t>
    <phoneticPr fontId="2" type="noConversion"/>
  </si>
  <si>
    <t>1.输入区</t>
    <phoneticPr fontId="24" type="noConversion"/>
  </si>
  <si>
    <t>加班的开工时间</t>
    <phoneticPr fontId="24" type="noConversion"/>
  </si>
  <si>
    <t>加班工资</t>
    <phoneticPr fontId="24" type="noConversion"/>
  </si>
  <si>
    <t>正常开工每班产量</t>
    <phoneticPr fontId="24" type="noConversion"/>
  </si>
  <si>
    <t>加班方案一</t>
    <phoneticPr fontId="24" type="noConversion"/>
  </si>
  <si>
    <t>泊松分布需求的均值</t>
    <phoneticPr fontId="24" type="noConversion"/>
  </si>
  <si>
    <t>加班方案二</t>
    <phoneticPr fontId="24" type="noConversion"/>
  </si>
  <si>
    <t>开始加班库存</t>
    <phoneticPr fontId="24" type="noConversion"/>
  </si>
  <si>
    <t>加班方案三</t>
    <phoneticPr fontId="24" type="noConversion"/>
  </si>
  <si>
    <t>外购一公斤增加成本</t>
    <phoneticPr fontId="24" type="noConversion"/>
  </si>
  <si>
    <t>加班方案四</t>
    <phoneticPr fontId="24" type="noConversion"/>
  </si>
  <si>
    <t>加班一小时产量</t>
    <phoneticPr fontId="24" type="noConversion"/>
  </si>
  <si>
    <t>加班方案五</t>
    <phoneticPr fontId="24" type="noConversion"/>
  </si>
  <si>
    <t>6.结论区</t>
    <phoneticPr fontId="24" type="noConversion"/>
  </si>
  <si>
    <t>加班时间</t>
    <phoneticPr fontId="24" type="noConversion"/>
  </si>
  <si>
    <t>5.统计区(图形区)</t>
    <phoneticPr fontId="24" type="noConversion"/>
  </si>
  <si>
    <t>成本</t>
    <phoneticPr fontId="24" type="noConversion"/>
  </si>
  <si>
    <t>3.输出区</t>
    <phoneticPr fontId="24" type="noConversion"/>
  </si>
  <si>
    <t>4.试验区(图形区)</t>
    <phoneticPr fontId="24" type="noConversion"/>
  </si>
  <si>
    <t>加班次数</t>
    <phoneticPr fontId="24" type="noConversion"/>
  </si>
  <si>
    <t>试验次数</t>
    <phoneticPr fontId="24" type="noConversion"/>
  </si>
  <si>
    <t>加班库存的门阈值</t>
    <phoneticPr fontId="24" type="noConversion"/>
  </si>
  <si>
    <t>2.工作区</t>
    <phoneticPr fontId="24" type="noConversion"/>
  </si>
  <si>
    <t>日</t>
  </si>
  <si>
    <t>随机需求</t>
    <phoneticPr fontId="24" type="noConversion"/>
  </si>
  <si>
    <t>外购数量</t>
    <phoneticPr fontId="24" type="noConversion"/>
  </si>
  <si>
    <t>外购增加成本</t>
    <phoneticPr fontId="24" type="noConversion"/>
  </si>
  <si>
    <t>加班时间（小时）</t>
    <phoneticPr fontId="24" type="noConversion"/>
  </si>
  <si>
    <t>一次模拟实际加班产量</t>
    <phoneticPr fontId="24" type="noConversion"/>
  </si>
  <si>
    <t>一次模拟实际加班工资</t>
    <phoneticPr fontId="24" type="noConversion"/>
  </si>
  <si>
    <t>50次模拟最佳方案为</t>
    <phoneticPr fontId="24" type="noConversion"/>
  </si>
  <si>
    <t>第25月的预测值</t>
    <phoneticPr fontId="2" type="noConversion"/>
  </si>
  <si>
    <t>模拟运算表计算各移动平均跨度下的MSE</t>
    <phoneticPr fontId="2" type="noConversion"/>
  </si>
  <si>
    <r>
      <t>X</t>
    </r>
    <r>
      <rPr>
        <i/>
        <vertAlign val="superscript"/>
        <sz val="11"/>
        <rFont val="宋体"/>
        <family val="3"/>
        <charset val="134"/>
        <scheme val="major"/>
      </rPr>
      <t>2</t>
    </r>
    <phoneticPr fontId="2" type="noConversion"/>
  </si>
  <si>
    <t>截距a</t>
    <phoneticPr fontId="2" type="noConversion"/>
  </si>
  <si>
    <t>X项系数b1</t>
    <phoneticPr fontId="2" type="noConversion"/>
  </si>
  <si>
    <r>
      <t>X</t>
    </r>
    <r>
      <rPr>
        <vertAlign val="superscript"/>
        <sz val="11"/>
        <rFont val="宋体"/>
        <family val="3"/>
        <charset val="134"/>
        <scheme val="major"/>
      </rPr>
      <t>2</t>
    </r>
    <r>
      <rPr>
        <sz val="11"/>
        <rFont val="宋体"/>
        <family val="3"/>
        <charset val="134"/>
        <scheme val="major"/>
      </rPr>
      <t>项系数b2</t>
    </r>
    <phoneticPr fontId="2" type="noConversion"/>
  </si>
  <si>
    <t>利润线数据</t>
    <phoneticPr fontId="2" type="noConversion"/>
  </si>
  <si>
    <t>不同单位成本下的销量与利润点</t>
    <phoneticPr fontId="2" type="noConversion"/>
  </si>
  <si>
    <t>产品A</t>
    <phoneticPr fontId="2" type="noConversion"/>
  </si>
  <si>
    <t>产品B</t>
    <phoneticPr fontId="2" type="noConversion"/>
  </si>
  <si>
    <t>函数法计算数据：</t>
    <phoneticPr fontId="2" type="noConversion"/>
  </si>
  <si>
    <t>一次领取保险金</t>
    <phoneticPr fontId="2" type="noConversion"/>
  </si>
  <si>
    <t>产品A</t>
  </si>
  <si>
    <t>产品B</t>
  </si>
  <si>
    <t>贴现率</t>
    <phoneticPr fontId="2" type="noConversion"/>
  </si>
  <si>
    <t>保险金领取期限（年）</t>
    <phoneticPr fontId="2" type="noConversion"/>
  </si>
  <si>
    <t>每年领取金额</t>
    <phoneticPr fontId="2" type="noConversion"/>
  </si>
  <si>
    <t>最后领取金额</t>
    <phoneticPr fontId="2" type="noConversion"/>
  </si>
  <si>
    <t>收益的净现值</t>
    <phoneticPr fontId="2" type="noConversion"/>
  </si>
  <si>
    <t>比较结论</t>
    <phoneticPr fontId="2" type="noConversion"/>
  </si>
  <si>
    <t>函数法</t>
    <phoneticPr fontId="2" type="noConversion"/>
  </si>
  <si>
    <t>查表插值法</t>
    <phoneticPr fontId="2" type="noConversion"/>
  </si>
  <si>
    <t>收益净现值相等的贴现率</t>
    <phoneticPr fontId="2" type="noConversion"/>
  </si>
  <si>
    <t>SUMMARY OUTPUT</t>
  </si>
  <si>
    <t>回归统计</t>
  </si>
  <si>
    <t>Multiple R</t>
  </si>
  <si>
    <t>R Square</t>
  </si>
  <si>
    <t>Adjusted R Square</t>
  </si>
  <si>
    <t>标准误差</t>
  </si>
  <si>
    <t>观测值</t>
  </si>
  <si>
    <t>方差分析</t>
  </si>
  <si>
    <t>回归分析</t>
  </si>
  <si>
    <t>残差</t>
  </si>
  <si>
    <t>总计</t>
  </si>
  <si>
    <t>Intercept</t>
  </si>
  <si>
    <t>df</t>
  </si>
  <si>
    <t>SS</t>
  </si>
  <si>
    <t>MS</t>
  </si>
  <si>
    <t>F</t>
  </si>
  <si>
    <t>Significance F</t>
  </si>
  <si>
    <t>Coefficients</t>
  </si>
  <si>
    <t>t Stat</t>
  </si>
  <si>
    <t>P-value</t>
  </si>
  <si>
    <t>Lower 95%</t>
  </si>
  <si>
    <t>Upper 95%</t>
  </si>
  <si>
    <t>下限 95.0%</t>
  </si>
  <si>
    <t>上限 95.0%</t>
  </si>
  <si>
    <t>汽车数</t>
  </si>
  <si>
    <t>X2</t>
  </si>
  <si>
    <t>是否加班</t>
    <phoneticPr fontId="24" type="noConversion"/>
  </si>
  <si>
    <t>单位可变成本=12</t>
    <phoneticPr fontId="2" type="noConversion"/>
  </si>
  <si>
    <t>单位可变成本=8</t>
    <phoneticPr fontId="2" type="noConversion"/>
  </si>
  <si>
    <t>单位可变成本=7</t>
    <phoneticPr fontId="2" type="noConversion"/>
  </si>
  <si>
    <t>单位可变成本=6</t>
    <phoneticPr fontId="2" type="noConversion"/>
  </si>
  <si>
    <t>单位可变成本=3</t>
    <phoneticPr fontId="2" type="noConversion"/>
  </si>
  <si>
    <t>单位可变成本=1</t>
    <phoneticPr fontId="2" type="noConversion"/>
  </si>
  <si>
    <t>净现值之差</t>
    <phoneticPr fontId="2" type="noConversion"/>
  </si>
  <si>
    <t>时，采用优惠单价时得订货量</t>
    <phoneticPr fontId="2" type="noConversion"/>
  </si>
  <si>
    <t>单位储存成本=</t>
    <phoneticPr fontId="2" type="noConversion"/>
  </si>
  <si>
    <t>当单位储存成本=20时，采用优惠单价</t>
    <phoneticPr fontId="2" type="noConversion"/>
  </si>
  <si>
    <t>采购方案</t>
    <phoneticPr fontId="2" type="noConversion"/>
  </si>
  <si>
    <t>垂直参考线数据</t>
    <phoneticPr fontId="2" type="noConversion"/>
  </si>
  <si>
    <t>采用优惠单价</t>
    <phoneticPr fontId="2" type="noConversion"/>
  </si>
  <si>
    <t>年总成本</t>
    <phoneticPr fontId="2" type="noConversion"/>
  </si>
  <si>
    <t>订货量</t>
    <phoneticPr fontId="2" type="noConversion"/>
  </si>
  <si>
    <t>最终方案</t>
    <phoneticPr fontId="2" type="noConversion"/>
  </si>
  <si>
    <t>EOQ下的年总成本</t>
    <phoneticPr fontId="2" type="noConversion"/>
  </si>
  <si>
    <t>模拟运算表计算各单位储存成本下的经济订货量与年总成本</t>
    <phoneticPr fontId="2" type="noConversion"/>
  </si>
  <si>
    <t>全年采购总成本</t>
    <phoneticPr fontId="2" type="noConversion"/>
  </si>
  <si>
    <t>EOQ下的年储存成本</t>
    <phoneticPr fontId="2" type="noConversion"/>
  </si>
  <si>
    <t>EOQ下的年订货成本</t>
    <phoneticPr fontId="2" type="noConversion"/>
  </si>
  <si>
    <t>经济订货量EOQ</t>
    <phoneticPr fontId="2" type="noConversion"/>
  </si>
  <si>
    <t>采用经济订货量</t>
    <phoneticPr fontId="2" type="noConversion"/>
  </si>
  <si>
    <t>年采购成本</t>
    <phoneticPr fontId="2" type="noConversion"/>
  </si>
  <si>
    <t>年储存成本</t>
    <phoneticPr fontId="2" type="noConversion"/>
  </si>
  <si>
    <t>年订货成本</t>
    <phoneticPr fontId="2" type="noConversion"/>
  </si>
  <si>
    <t>订购数量</t>
    <phoneticPr fontId="2" type="noConversion"/>
  </si>
  <si>
    <t>实际单价</t>
    <phoneticPr fontId="2" type="noConversion"/>
  </si>
  <si>
    <t>优惠起点</t>
    <phoneticPr fontId="2" type="noConversion"/>
  </si>
  <si>
    <t>优惠单价</t>
    <phoneticPr fontId="2" type="noConversion"/>
  </si>
  <si>
    <t>零售单价</t>
    <phoneticPr fontId="2" type="noConversion"/>
  </si>
  <si>
    <t>一次订购的订货成本</t>
    <phoneticPr fontId="2" type="noConversion"/>
  </si>
  <si>
    <t>年单位储存成本</t>
    <phoneticPr fontId="2" type="noConversion"/>
  </si>
  <si>
    <t>原料年需要量</t>
    <phoneticPr fontId="2" type="noConversion"/>
  </si>
  <si>
    <t>模拟运算表计算不同订货量与单位储存成本下的年总成本</t>
    <phoneticPr fontId="2" type="noConversion"/>
  </si>
  <si>
    <t>由微调器控制的单位储存成本</t>
    <phoneticPr fontId="2" type="noConversion"/>
  </si>
  <si>
    <t>X Variable 1</t>
  </si>
  <si>
    <t>X Variable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</si>
</sst>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 #,##0.00_ ;_ * \-#,##0.00_ ;_ * &quot;-&quot;??_ ;_ @_ "/>
    <numFmt numFmtId="176" formatCode="0.0"/>
    <numFmt numFmtId="177" formatCode="0.00_ "/>
    <numFmt numFmtId="178" formatCode="0_ "/>
    <numFmt numFmtId="179" formatCode="0.0_ "/>
    <numFmt numFmtId="180" formatCode="&quot;$&quot;#,##0.0"/>
    <numFmt numFmtId="181" formatCode="0.00_);[Red]\(0.00\)"/>
    <numFmt numFmtId="182" formatCode="0_);[Red]\(0\)"/>
    <numFmt numFmtId="183" formatCode="0.0000"/>
    <numFmt numFmtId="184" formatCode="0.0_);[Red]\(0.0\)"/>
  </numFmts>
  <fonts count="41" x14ac:knownFonts="1">
    <font>
      <sz val="12"/>
      <name val="宋体"/>
      <charset val="134"/>
    </font>
    <font>
      <sz val="12"/>
      <name val="宋体"/>
      <family val="3"/>
      <charset val="134"/>
    </font>
    <font>
      <sz val="9"/>
      <name val="宋体"/>
      <family val="3"/>
      <charset val="134"/>
    </font>
    <font>
      <sz val="12"/>
      <name val="宋体"/>
      <family val="3"/>
      <charset val="134"/>
    </font>
    <font>
      <sz val="11"/>
      <color indexed="8"/>
      <name val="宋体"/>
      <family val="3"/>
      <charset val="134"/>
    </font>
    <font>
      <sz val="11"/>
      <color indexed="9"/>
      <name val="宋体"/>
      <family val="3"/>
      <charset val="134"/>
    </font>
    <font>
      <b/>
      <sz val="18"/>
      <color indexed="56"/>
      <name val="宋体"/>
      <family val="3"/>
      <charset val="134"/>
    </font>
    <font>
      <b/>
      <sz val="15"/>
      <color indexed="56"/>
      <name val="宋体"/>
      <family val="3"/>
      <charset val="134"/>
    </font>
    <font>
      <b/>
      <sz val="13"/>
      <color indexed="56"/>
      <name val="宋体"/>
      <family val="3"/>
      <charset val="134"/>
    </font>
    <font>
      <b/>
      <sz val="11"/>
      <color indexed="56"/>
      <name val="宋体"/>
      <family val="3"/>
      <charset val="134"/>
    </font>
    <font>
      <sz val="11"/>
      <color indexed="20"/>
      <name val="宋体"/>
      <family val="3"/>
      <charset val="134"/>
    </font>
    <font>
      <sz val="11"/>
      <color indexed="17"/>
      <name val="宋体"/>
      <family val="3"/>
      <charset val="134"/>
    </font>
    <font>
      <b/>
      <sz val="11"/>
      <color indexed="8"/>
      <name val="宋体"/>
      <family val="3"/>
      <charset val="134"/>
    </font>
    <font>
      <b/>
      <sz val="11"/>
      <color indexed="52"/>
      <name val="宋体"/>
      <family val="3"/>
      <charset val="134"/>
    </font>
    <font>
      <b/>
      <sz val="11"/>
      <color indexed="9"/>
      <name val="宋体"/>
      <family val="3"/>
      <charset val="134"/>
    </font>
    <font>
      <i/>
      <sz val="11"/>
      <color indexed="23"/>
      <name val="宋体"/>
      <family val="3"/>
      <charset val="134"/>
    </font>
    <font>
      <sz val="11"/>
      <color indexed="10"/>
      <name val="宋体"/>
      <family val="3"/>
      <charset val="134"/>
    </font>
    <font>
      <sz val="11"/>
      <color indexed="52"/>
      <name val="宋体"/>
      <family val="3"/>
      <charset val="134"/>
    </font>
    <font>
      <sz val="11"/>
      <color indexed="60"/>
      <name val="宋体"/>
      <family val="3"/>
      <charset val="134"/>
    </font>
    <font>
      <b/>
      <sz val="11"/>
      <color indexed="63"/>
      <name val="宋体"/>
      <family val="3"/>
      <charset val="134"/>
    </font>
    <font>
      <sz val="11"/>
      <color indexed="62"/>
      <name val="宋体"/>
      <family val="3"/>
      <charset val="134"/>
    </font>
    <font>
      <sz val="10"/>
      <name val="Arial"/>
      <family val="2"/>
    </font>
    <font>
      <sz val="11"/>
      <name val="宋体"/>
      <family val="3"/>
      <charset val="134"/>
    </font>
    <font>
      <b/>
      <i/>
      <sz val="10"/>
      <name val="Arial"/>
      <family val="2"/>
    </font>
    <font>
      <sz val="8"/>
      <name val="宋体"/>
      <family val="3"/>
      <charset val="134"/>
    </font>
    <font>
      <sz val="11"/>
      <color indexed="19"/>
      <name val="宋体"/>
      <family val="3"/>
      <charset val="134"/>
    </font>
    <font>
      <b/>
      <i/>
      <sz val="11"/>
      <name val="宋体"/>
      <family val="3"/>
      <charset val="134"/>
    </font>
    <font>
      <b/>
      <sz val="11"/>
      <color indexed="10"/>
      <name val="宋体"/>
      <family val="3"/>
      <charset val="134"/>
    </font>
    <font>
      <sz val="11"/>
      <name val="宋体"/>
      <family val="3"/>
      <charset val="134"/>
      <scheme val="major"/>
    </font>
    <font>
      <i/>
      <sz val="10"/>
      <name val="宋体"/>
      <family val="3"/>
      <charset val="134"/>
      <scheme val="major"/>
    </font>
    <font>
      <sz val="10"/>
      <name val="宋体"/>
      <family val="3"/>
      <charset val="134"/>
      <scheme val="major"/>
    </font>
    <font>
      <i/>
      <sz val="11"/>
      <name val="宋体"/>
      <family val="3"/>
      <charset val="134"/>
      <scheme val="major"/>
    </font>
    <font>
      <i/>
      <vertAlign val="superscript"/>
      <sz val="11"/>
      <name val="宋体"/>
      <family val="3"/>
      <charset val="134"/>
      <scheme val="major"/>
    </font>
    <font>
      <vertAlign val="superscript"/>
      <sz val="11"/>
      <name val="宋体"/>
      <family val="3"/>
      <charset val="134"/>
      <scheme val="major"/>
    </font>
    <font>
      <sz val="10"/>
      <name val="宋体"/>
      <family val="3"/>
      <charset val="134"/>
    </font>
    <font>
      <b/>
      <sz val="11"/>
      <name val="宋体"/>
      <family val="3"/>
      <charset val="134"/>
      <scheme val="major"/>
    </font>
    <font>
      <b/>
      <sz val="11"/>
      <color indexed="10"/>
      <name val="宋体"/>
      <family val="3"/>
      <charset val="134"/>
      <scheme val="major"/>
    </font>
    <font>
      <sz val="11"/>
      <color indexed="8"/>
      <name val="宋体"/>
      <family val="3"/>
      <charset val="134"/>
      <scheme val="major"/>
    </font>
    <font>
      <sz val="11"/>
      <color rgb="FFFF0000"/>
      <name val="宋体"/>
      <family val="3"/>
      <charset val="134"/>
    </font>
    <font>
      <sz val="11"/>
      <color indexed="19"/>
      <name val="宋体"/>
      <family val="3"/>
      <charset val="134"/>
      <scheme val="major"/>
    </font>
    <font>
      <b/>
      <i/>
      <u/>
      <sz val="11"/>
      <name val="宋体"/>
      <family val="3"/>
      <charset val="134"/>
      <scheme val="major"/>
    </font>
  </fonts>
  <fills count="4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22"/>
        <bgColor indexed="64"/>
      </patternFill>
    </fill>
    <fill>
      <patternFill patternType="solid">
        <fgColor indexed="9"/>
        <bgColor indexed="64"/>
      </patternFill>
    </fill>
    <fill>
      <patternFill patternType="solid">
        <fgColor indexed="26"/>
        <bgColor indexed="64"/>
      </patternFill>
    </fill>
    <fill>
      <patternFill patternType="solid">
        <fgColor indexed="42"/>
        <bgColor indexed="64"/>
      </patternFill>
    </fill>
    <fill>
      <patternFill patternType="solid">
        <fgColor indexed="19"/>
        <bgColor indexed="64"/>
      </patternFill>
    </fill>
    <fill>
      <patternFill patternType="solid">
        <fgColor indexed="43"/>
        <bgColor indexed="64"/>
      </patternFill>
    </fill>
    <fill>
      <patternFill patternType="solid">
        <fgColor indexed="41"/>
        <bgColor indexed="64"/>
      </patternFill>
    </fill>
    <fill>
      <patternFill patternType="lightDown"/>
    </fill>
    <fill>
      <patternFill patternType="solid">
        <fgColor theme="6" tint="0.59999389629810485"/>
        <bgColor indexed="64"/>
      </patternFill>
    </fill>
    <fill>
      <patternFill patternType="solid">
        <fgColor theme="0" tint="-0.14999847407452621"/>
        <bgColor indexed="64"/>
      </patternFill>
    </fill>
    <fill>
      <patternFill patternType="solid">
        <fgColor theme="6" tint="0.39997558519241921"/>
        <bgColor indexed="64"/>
      </patternFill>
    </fill>
    <fill>
      <patternFill patternType="solid">
        <fgColor theme="6" tint="-0.249977111117893"/>
        <bgColor indexed="64"/>
      </patternFill>
    </fill>
    <fill>
      <patternFill patternType="solid">
        <fgColor theme="0"/>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rgb="FFFFFFCC"/>
        <bgColor indexed="64"/>
      </patternFill>
    </fill>
    <fill>
      <patternFill patternType="solid">
        <fgColor theme="0" tint="-0.249977111117893"/>
        <bgColor indexed="64"/>
      </patternFill>
    </fill>
  </fills>
  <borders count="23">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
      <left/>
      <right/>
      <top/>
      <bottom style="thin">
        <color indexed="64"/>
      </bottom>
      <diagonal/>
    </border>
  </borders>
  <cellStyleXfs count="57">
    <xf numFmtId="0" fontId="0" fillId="0" borderId="0"/>
    <xf numFmtId="0" fontId="4" fillId="2" borderId="0" applyNumberFormat="0" applyBorder="0" applyAlignment="0" applyProtection="0">
      <alignment vertical="center"/>
    </xf>
    <xf numFmtId="0" fontId="4" fillId="3" borderId="0" applyNumberFormat="0" applyBorder="0" applyAlignment="0" applyProtection="0">
      <alignment vertical="center"/>
    </xf>
    <xf numFmtId="0" fontId="4" fillId="4" borderId="0" applyNumberFormat="0" applyBorder="0" applyAlignment="0" applyProtection="0">
      <alignment vertical="center"/>
    </xf>
    <xf numFmtId="0" fontId="4" fillId="5" borderId="0" applyNumberFormat="0" applyBorder="0" applyAlignment="0" applyProtection="0">
      <alignment vertical="center"/>
    </xf>
    <xf numFmtId="0" fontId="4" fillId="6" borderId="0" applyNumberFormat="0" applyBorder="0" applyAlignment="0" applyProtection="0">
      <alignment vertical="center"/>
    </xf>
    <xf numFmtId="0" fontId="4" fillId="7" borderId="0" applyNumberFormat="0" applyBorder="0" applyAlignment="0" applyProtection="0">
      <alignment vertical="center"/>
    </xf>
    <xf numFmtId="0" fontId="4" fillId="8"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5" borderId="0" applyNumberFormat="0" applyBorder="0" applyAlignment="0" applyProtection="0">
      <alignment vertical="center"/>
    </xf>
    <xf numFmtId="0" fontId="4" fillId="8" borderId="0" applyNumberFormat="0" applyBorder="0" applyAlignment="0" applyProtection="0">
      <alignment vertical="center"/>
    </xf>
    <xf numFmtId="0" fontId="4" fillId="11" borderId="0" applyNumberFormat="0" applyBorder="0" applyAlignment="0" applyProtection="0">
      <alignment vertical="center"/>
    </xf>
    <xf numFmtId="0" fontId="5" fillId="12"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15" borderId="0" applyNumberFormat="0" applyBorder="0" applyAlignment="0" applyProtection="0">
      <alignment vertical="center"/>
    </xf>
    <xf numFmtId="9" fontId="1" fillId="0" borderId="0" applyFont="0" applyFill="0" applyBorder="0" applyAlignment="0" applyProtection="0"/>
    <xf numFmtId="9" fontId="3"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1"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0" applyNumberFormat="0" applyBorder="0" applyAlignment="0" applyProtection="0">
      <alignment vertical="center"/>
    </xf>
    <xf numFmtId="0" fontId="3" fillId="0" borderId="0"/>
    <xf numFmtId="0" fontId="3" fillId="0" borderId="0">
      <alignment vertical="center"/>
    </xf>
    <xf numFmtId="0" fontId="4" fillId="0" borderId="0">
      <alignment vertical="center"/>
    </xf>
    <xf numFmtId="0" fontId="21" fillId="0" borderId="0"/>
    <xf numFmtId="0" fontId="11" fillId="4" borderId="0" applyNumberFormat="0" applyBorder="0" applyAlignment="0" applyProtection="0">
      <alignment vertical="center"/>
    </xf>
    <xf numFmtId="0" fontId="12" fillId="0" borderId="4" applyNumberFormat="0" applyFill="0" applyAlignment="0" applyProtection="0">
      <alignment vertical="center"/>
    </xf>
    <xf numFmtId="0" fontId="13" fillId="16" borderId="5" applyNumberFormat="0" applyAlignment="0" applyProtection="0">
      <alignment vertical="center"/>
    </xf>
    <xf numFmtId="0" fontId="14" fillId="17" borderId="6" applyNumberForma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7" applyNumberFormat="0" applyFill="0" applyAlignment="0" applyProtection="0">
      <alignment vertical="center"/>
    </xf>
    <xf numFmtId="43" fontId="1" fillId="0" borderId="0" applyFont="0" applyFill="0" applyBorder="0" applyAlignment="0" applyProtection="0"/>
    <xf numFmtId="0" fontId="5" fillId="18"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21" borderId="0" applyNumberFormat="0" applyBorder="0" applyAlignment="0" applyProtection="0">
      <alignment vertical="center"/>
    </xf>
    <xf numFmtId="0" fontId="18" fillId="22" borderId="0" applyNumberFormat="0" applyBorder="0" applyAlignment="0" applyProtection="0">
      <alignment vertical="center"/>
    </xf>
    <xf numFmtId="0" fontId="19" fillId="16" borderId="8" applyNumberFormat="0" applyAlignment="0" applyProtection="0">
      <alignment vertical="center"/>
    </xf>
    <xf numFmtId="0" fontId="20" fillId="7" borderId="5" applyNumberFormat="0" applyAlignment="0" applyProtection="0">
      <alignment vertical="center"/>
    </xf>
    <xf numFmtId="0" fontId="4" fillId="23" borderId="9" applyNumberFormat="0" applyFont="0" applyAlignment="0" applyProtection="0">
      <alignment vertical="center"/>
    </xf>
    <xf numFmtId="0" fontId="1" fillId="0" borderId="0">
      <alignment vertical="center"/>
    </xf>
    <xf numFmtId="0" fontId="1" fillId="0" borderId="0"/>
    <xf numFmtId="0" fontId="1" fillId="0" borderId="0"/>
    <xf numFmtId="9" fontId="1" fillId="0" borderId="0" applyFont="0" applyFill="0" applyBorder="0" applyAlignment="0" applyProtection="0">
      <alignment vertical="center"/>
    </xf>
    <xf numFmtId="0" fontId="1" fillId="0" borderId="0"/>
    <xf numFmtId="0" fontId="1" fillId="0" borderId="0">
      <alignment vertical="center"/>
    </xf>
    <xf numFmtId="0" fontId="1" fillId="0" borderId="0"/>
    <xf numFmtId="0" fontId="1" fillId="0" borderId="0"/>
  </cellStyleXfs>
  <cellXfs count="181">
    <xf numFmtId="0" fontId="0" fillId="0" borderId="0" xfId="0"/>
    <xf numFmtId="0" fontId="22" fillId="24" borderId="10" xfId="30" applyFont="1" applyFill="1" applyBorder="1"/>
    <xf numFmtId="0" fontId="22" fillId="33" borderId="14" xfId="30" applyFont="1" applyFill="1" applyBorder="1"/>
    <xf numFmtId="0" fontId="22" fillId="32" borderId="16" xfId="30" applyFont="1" applyFill="1" applyBorder="1"/>
    <xf numFmtId="0" fontId="22" fillId="33" borderId="18" xfId="30" applyFont="1" applyFill="1" applyBorder="1"/>
    <xf numFmtId="0" fontId="22" fillId="28" borderId="0" xfId="30" applyFont="1" applyFill="1"/>
    <xf numFmtId="0" fontId="22" fillId="0" borderId="0" xfId="30" applyFont="1"/>
    <xf numFmtId="0" fontId="22" fillId="33" borderId="13" xfId="30" applyFont="1" applyFill="1" applyBorder="1"/>
    <xf numFmtId="0" fontId="22" fillId="32" borderId="11" xfId="30" applyFont="1" applyFill="1" applyBorder="1"/>
    <xf numFmtId="0" fontId="22" fillId="24" borderId="10" xfId="30" applyFont="1" applyFill="1" applyBorder="1" applyAlignment="1">
      <alignment wrapText="1"/>
    </xf>
    <xf numFmtId="0" fontId="26" fillId="0" borderId="0" xfId="51" applyFont="1"/>
    <xf numFmtId="0" fontId="1" fillId="0" borderId="0" xfId="51"/>
    <xf numFmtId="0" fontId="22" fillId="0" borderId="0" xfId="51" applyFont="1"/>
    <xf numFmtId="0" fontId="22" fillId="24" borderId="12" xfId="51" applyFont="1" applyFill="1" applyBorder="1"/>
    <xf numFmtId="0" fontId="22" fillId="24" borderId="15" xfId="51" applyFont="1" applyFill="1" applyBorder="1"/>
    <xf numFmtId="0" fontId="22" fillId="29" borderId="15" xfId="51" applyFont="1" applyFill="1" applyBorder="1"/>
    <xf numFmtId="0" fontId="22" fillId="29" borderId="10" xfId="51" applyFont="1" applyFill="1" applyBorder="1"/>
    <xf numFmtId="0" fontId="22" fillId="24" borderId="10" xfId="51" applyFont="1" applyFill="1" applyBorder="1"/>
    <xf numFmtId="0" fontId="22" fillId="29" borderId="12" xfId="51" applyFont="1" applyFill="1" applyBorder="1"/>
    <xf numFmtId="0" fontId="27" fillId="29" borderId="10" xfId="51" applyFont="1" applyFill="1" applyBorder="1"/>
    <xf numFmtId="0" fontId="22" fillId="0" borderId="10" xfId="51" applyFont="1" applyBorder="1"/>
    <xf numFmtId="0" fontId="22" fillId="27" borderId="10" xfId="51" applyFont="1" applyFill="1" applyBorder="1"/>
    <xf numFmtId="0" fontId="22" fillId="24" borderId="10" xfId="51" applyFont="1" applyFill="1" applyBorder="1" applyAlignment="1">
      <alignment horizontal="center"/>
    </xf>
    <xf numFmtId="0" fontId="22" fillId="24" borderId="10" xfId="51" applyFont="1" applyFill="1" applyBorder="1" applyAlignment="1">
      <alignment horizontal="center" wrapText="1"/>
    </xf>
    <xf numFmtId="0" fontId="22" fillId="24" borderId="16" xfId="51" applyFont="1" applyFill="1" applyBorder="1" applyAlignment="1">
      <alignment horizontal="center"/>
    </xf>
    <xf numFmtId="1" fontId="22" fillId="30" borderId="16" xfId="51" applyNumberFormat="1" applyFont="1" applyFill="1" applyBorder="1" applyAlignment="1">
      <alignment horizontal="center"/>
    </xf>
    <xf numFmtId="0" fontId="22" fillId="24" borderId="17" xfId="51" applyFont="1" applyFill="1" applyBorder="1" applyAlignment="1">
      <alignment horizontal="center"/>
    </xf>
    <xf numFmtId="1" fontId="22" fillId="30" borderId="17" xfId="51" applyNumberFormat="1" applyFont="1" applyFill="1" applyBorder="1" applyAlignment="1">
      <alignment horizontal="center"/>
    </xf>
    <xf numFmtId="0" fontId="22" fillId="24" borderId="11" xfId="51" applyFont="1" applyFill="1" applyBorder="1" applyAlignment="1">
      <alignment horizontal="center"/>
    </xf>
    <xf numFmtId="1" fontId="22" fillId="30" borderId="10" xfId="52" applyNumberFormat="1" applyFont="1" applyFill="1" applyBorder="1" applyAlignment="1">
      <alignment horizontal="right"/>
    </xf>
    <xf numFmtId="2" fontId="22" fillId="0" borderId="10" xfId="51" applyNumberFormat="1" applyFont="1" applyBorder="1" applyAlignment="1">
      <alignment horizontal="center"/>
    </xf>
    <xf numFmtId="0" fontId="22" fillId="32" borderId="10" xfId="30" applyFont="1" applyFill="1" applyBorder="1"/>
    <xf numFmtId="0" fontId="22" fillId="33" borderId="16" xfId="30" applyFont="1" applyFill="1" applyBorder="1"/>
    <xf numFmtId="0" fontId="22" fillId="33" borderId="11" xfId="30" applyFont="1" applyFill="1" applyBorder="1"/>
    <xf numFmtId="0" fontId="16" fillId="40" borderId="10" xfId="51" applyFont="1" applyFill="1" applyBorder="1"/>
    <xf numFmtId="0" fontId="27" fillId="37" borderId="10" xfId="51" applyFont="1" applyFill="1" applyBorder="1"/>
    <xf numFmtId="0" fontId="22" fillId="36" borderId="10" xfId="30" applyFont="1" applyFill="1" applyBorder="1"/>
    <xf numFmtId="0" fontId="22" fillId="39" borderId="10" xfId="30" applyFont="1" applyFill="1" applyBorder="1"/>
    <xf numFmtId="0" fontId="28" fillId="24" borderId="10" xfId="49" applyFont="1" applyFill="1" applyBorder="1">
      <alignment vertical="center"/>
    </xf>
    <xf numFmtId="0" fontId="28" fillId="0" borderId="0" xfId="49" applyFont="1">
      <alignment vertical="center"/>
    </xf>
    <xf numFmtId="0" fontId="28" fillId="29" borderId="10" xfId="49" applyFont="1" applyFill="1" applyBorder="1">
      <alignment vertical="center"/>
    </xf>
    <xf numFmtId="0" fontId="28" fillId="33" borderId="17" xfId="49" applyFont="1" applyFill="1" applyBorder="1">
      <alignment vertical="center"/>
    </xf>
    <xf numFmtId="0" fontId="28" fillId="29" borderId="17" xfId="49" applyFont="1" applyFill="1" applyBorder="1">
      <alignment vertical="center"/>
    </xf>
    <xf numFmtId="183" fontId="28" fillId="27" borderId="10" xfId="49" applyNumberFormat="1" applyFont="1" applyFill="1" applyBorder="1">
      <alignment vertical="center"/>
    </xf>
    <xf numFmtId="0" fontId="28" fillId="27" borderId="10" xfId="49" applyFont="1" applyFill="1" applyBorder="1" applyAlignment="1">
      <alignment horizontal="right"/>
    </xf>
    <xf numFmtId="176" fontId="28" fillId="27" borderId="10" xfId="49" applyNumberFormat="1" applyFont="1" applyFill="1" applyBorder="1">
      <alignment vertical="center"/>
    </xf>
    <xf numFmtId="183" fontId="28" fillId="32" borderId="10" xfId="49" applyNumberFormat="1" applyFont="1" applyFill="1" applyBorder="1">
      <alignment vertical="center"/>
    </xf>
    <xf numFmtId="0" fontId="28" fillId="33" borderId="16" xfId="49" applyFont="1" applyFill="1" applyBorder="1">
      <alignment vertical="center"/>
    </xf>
    <xf numFmtId="183" fontId="28" fillId="32" borderId="17" xfId="49" applyNumberFormat="1" applyFont="1" applyFill="1" applyBorder="1">
      <alignment vertical="center"/>
    </xf>
    <xf numFmtId="183" fontId="28" fillId="32" borderId="11" xfId="49" applyNumberFormat="1" applyFont="1" applyFill="1" applyBorder="1">
      <alignment vertical="center"/>
    </xf>
    <xf numFmtId="0" fontId="28" fillId="0" borderId="0" xfId="49" applyFont="1" applyFill="1" applyBorder="1">
      <alignment vertical="center"/>
    </xf>
    <xf numFmtId="0" fontId="28" fillId="0" borderId="10" xfId="49" applyFont="1" applyBorder="1">
      <alignment vertical="center"/>
    </xf>
    <xf numFmtId="0" fontId="28" fillId="0" borderId="10" xfId="49" applyFont="1" applyFill="1" applyBorder="1">
      <alignment vertical="center"/>
    </xf>
    <xf numFmtId="0" fontId="28" fillId="24" borderId="10" xfId="50" applyFont="1" applyFill="1" applyBorder="1" applyAlignment="1">
      <alignment horizontal="center"/>
    </xf>
    <xf numFmtId="0" fontId="31" fillId="24" borderId="10" xfId="50" applyFont="1" applyFill="1" applyBorder="1" applyAlignment="1">
      <alignment horizontal="center"/>
    </xf>
    <xf numFmtId="0" fontId="28" fillId="0" borderId="0" xfId="50" applyFont="1"/>
    <xf numFmtId="0" fontId="28" fillId="29" borderId="10" xfId="50" applyFont="1" applyFill="1" applyBorder="1" applyAlignment="1">
      <alignment horizontal="center"/>
    </xf>
    <xf numFmtId="177" fontId="31" fillId="29" borderId="10" xfId="50" applyNumberFormat="1" applyFont="1" applyFill="1" applyBorder="1" applyAlignment="1">
      <alignment horizontal="center"/>
    </xf>
    <xf numFmtId="178" fontId="28" fillId="29" borderId="10" xfId="50" applyNumberFormat="1" applyFont="1" applyFill="1" applyBorder="1" applyAlignment="1">
      <alignment horizontal="center"/>
    </xf>
    <xf numFmtId="1" fontId="28" fillId="0" borderId="10" xfId="50" applyNumberFormat="1" applyFont="1" applyBorder="1"/>
    <xf numFmtId="0" fontId="28" fillId="24" borderId="10" xfId="50" applyFont="1" applyFill="1" applyBorder="1"/>
    <xf numFmtId="0" fontId="28" fillId="27" borderId="10" xfId="50" applyFont="1" applyFill="1" applyBorder="1"/>
    <xf numFmtId="0" fontId="28" fillId="30" borderId="10" xfId="50" applyFont="1" applyFill="1" applyBorder="1"/>
    <xf numFmtId="182" fontId="28" fillId="30" borderId="10" xfId="50" applyNumberFormat="1" applyFont="1" applyFill="1" applyBorder="1"/>
    <xf numFmtId="0" fontId="31" fillId="0" borderId="0" xfId="50" applyFont="1"/>
    <xf numFmtId="1" fontId="28" fillId="30" borderId="10" xfId="50" applyNumberFormat="1" applyFont="1" applyFill="1" applyBorder="1"/>
    <xf numFmtId="0" fontId="28" fillId="28" borderId="0" xfId="29" applyFont="1" applyFill="1">
      <alignment vertical="center"/>
    </xf>
    <xf numFmtId="1" fontId="28" fillId="29" borderId="10" xfId="38" applyNumberFormat="1" applyFont="1" applyFill="1" applyBorder="1" applyAlignment="1">
      <alignment vertical="center"/>
    </xf>
    <xf numFmtId="9" fontId="28" fillId="29" borderId="10" xfId="19" applyFont="1" applyFill="1" applyBorder="1" applyAlignment="1">
      <alignment vertical="center"/>
    </xf>
    <xf numFmtId="10" fontId="28" fillId="30" borderId="10" xfId="19" applyNumberFormat="1" applyFont="1" applyFill="1" applyBorder="1" applyAlignment="1">
      <alignment horizontal="right"/>
    </xf>
    <xf numFmtId="10" fontId="28" fillId="32" borderId="12" xfId="19" applyNumberFormat="1" applyFont="1" applyFill="1" applyBorder="1" applyAlignment="1"/>
    <xf numFmtId="0" fontId="0" fillId="0" borderId="0" xfId="0" applyFill="1" applyBorder="1" applyAlignment="1"/>
    <xf numFmtId="0" fontId="0" fillId="0" borderId="20" xfId="0" applyFill="1" applyBorder="1" applyAlignment="1"/>
    <xf numFmtId="0" fontId="1" fillId="0" borderId="21" xfId="0" applyFont="1" applyFill="1" applyBorder="1" applyAlignment="1">
      <alignment horizontal="center"/>
    </xf>
    <xf numFmtId="0" fontId="1" fillId="0" borderId="21" xfId="0" applyFont="1" applyFill="1" applyBorder="1" applyAlignment="1">
      <alignment horizontal="centerContinuous"/>
    </xf>
    <xf numFmtId="1" fontId="22" fillId="30" borderId="10" xfId="51" applyNumberFormat="1" applyFont="1" applyFill="1" applyBorder="1" applyAlignment="1">
      <alignment horizontal="center"/>
    </xf>
    <xf numFmtId="0" fontId="16" fillId="0" borderId="0" xfId="51" applyFont="1"/>
    <xf numFmtId="0" fontId="1" fillId="24" borderId="10" xfId="51" applyFill="1" applyBorder="1"/>
    <xf numFmtId="0" fontId="1" fillId="24" borderId="10" xfId="51" applyFill="1" applyBorder="1" applyAlignment="1">
      <alignment wrapText="1"/>
    </xf>
    <xf numFmtId="0" fontId="22" fillId="0" borderId="0" xfId="53" applyFont="1"/>
    <xf numFmtId="0" fontId="22" fillId="39" borderId="10" xfId="53" applyFont="1" applyFill="1" applyBorder="1"/>
    <xf numFmtId="0" fontId="34" fillId="0" borderId="0" xfId="30" applyFont="1"/>
    <xf numFmtId="0" fontId="22" fillId="35" borderId="0" xfId="30" applyFont="1" applyFill="1"/>
    <xf numFmtId="0" fontId="22" fillId="0" borderId="0" xfId="30" applyFont="1" applyAlignment="1">
      <alignment horizontal="center" wrapText="1"/>
    </xf>
    <xf numFmtId="0" fontId="22" fillId="28" borderId="0" xfId="30" applyFont="1" applyFill="1" applyAlignment="1">
      <alignment horizontal="center"/>
    </xf>
    <xf numFmtId="0" fontId="38" fillId="28" borderId="0" xfId="30" applyFont="1" applyFill="1"/>
    <xf numFmtId="0" fontId="22" fillId="27" borderId="10" xfId="30" applyFont="1" applyFill="1" applyBorder="1"/>
    <xf numFmtId="0" fontId="22" fillId="25" borderId="10" xfId="30" applyFont="1" applyFill="1" applyBorder="1"/>
    <xf numFmtId="0" fontId="25" fillId="28" borderId="0" xfId="30" applyFont="1" applyFill="1"/>
    <xf numFmtId="0" fontId="22" fillId="26" borderId="10" xfId="30" applyFont="1" applyFill="1" applyBorder="1"/>
    <xf numFmtId="0" fontId="22" fillId="32" borderId="0" xfId="30" applyFont="1" applyFill="1"/>
    <xf numFmtId="0" fontId="5" fillId="28" borderId="0" xfId="30" applyFont="1" applyFill="1"/>
    <xf numFmtId="0" fontId="22" fillId="0" borderId="0" xfId="30" applyFont="1" applyAlignment="1">
      <alignment horizontal="center"/>
    </xf>
    <xf numFmtId="0" fontId="22" fillId="0" borderId="0" xfId="30" applyFont="1" applyAlignment="1">
      <alignment wrapText="1"/>
    </xf>
    <xf numFmtId="0" fontId="28" fillId="0" borderId="0" xfId="54" applyFont="1">
      <alignment vertical="center"/>
    </xf>
    <xf numFmtId="180" fontId="28" fillId="28" borderId="0" xfId="53" applyNumberFormat="1" applyFont="1" applyFill="1" applyAlignment="1">
      <alignment horizontal="center" vertical="center"/>
    </xf>
    <xf numFmtId="181" fontId="28" fillId="28" borderId="0" xfId="53" applyNumberFormat="1" applyFont="1" applyFill="1" applyAlignment="1">
      <alignment horizontal="center" vertical="center"/>
    </xf>
    <xf numFmtId="181" fontId="28" fillId="37" borderId="11" xfId="53" applyNumberFormat="1" applyFont="1" applyFill="1" applyBorder="1"/>
    <xf numFmtId="181" fontId="28" fillId="27" borderId="11" xfId="53" applyNumberFormat="1" applyFont="1" applyFill="1" applyBorder="1"/>
    <xf numFmtId="0" fontId="28" fillId="24" borderId="12" xfId="53" applyFont="1" applyFill="1" applyBorder="1" applyAlignment="1">
      <alignment vertical="center"/>
    </xf>
    <xf numFmtId="181" fontId="28" fillId="27" borderId="10" xfId="53" applyNumberFormat="1" applyFont="1" applyFill="1" applyBorder="1"/>
    <xf numFmtId="181" fontId="28" fillId="36" borderId="11" xfId="53" applyNumberFormat="1" applyFont="1" applyFill="1" applyBorder="1"/>
    <xf numFmtId="0" fontId="28" fillId="24" borderId="10" xfId="53" applyFont="1" applyFill="1" applyBorder="1" applyAlignment="1">
      <alignment horizontal="center" vertical="center"/>
    </xf>
    <xf numFmtId="0" fontId="28" fillId="24" borderId="12" xfId="53" applyFont="1" applyFill="1" applyBorder="1" applyAlignment="1">
      <alignment horizontal="center" vertical="center"/>
    </xf>
    <xf numFmtId="0" fontId="28" fillId="28" borderId="0" xfId="53" applyFont="1" applyFill="1" applyAlignment="1">
      <alignment horizontal="center" vertical="center"/>
    </xf>
    <xf numFmtId="0" fontId="28" fillId="0" borderId="11" xfId="54" applyFont="1" applyBorder="1">
      <alignment vertical="center"/>
    </xf>
    <xf numFmtId="0" fontId="28" fillId="0" borderId="17" xfId="54" applyFont="1" applyBorder="1">
      <alignment vertical="center"/>
    </xf>
    <xf numFmtId="181" fontId="28" fillId="0" borderId="16" xfId="54" applyNumberFormat="1" applyFont="1" applyBorder="1">
      <alignment vertical="center"/>
    </xf>
    <xf numFmtId="0" fontId="28" fillId="24" borderId="14" xfId="53" applyFont="1" applyFill="1" applyBorder="1" applyAlignment="1">
      <alignment vertical="center"/>
    </xf>
    <xf numFmtId="0" fontId="28" fillId="0" borderId="0" xfId="55" applyFont="1"/>
    <xf numFmtId="179" fontId="28" fillId="0" borderId="0" xfId="55" applyNumberFormat="1" applyFont="1"/>
    <xf numFmtId="178" fontId="28" fillId="0" borderId="0" xfId="55" applyNumberFormat="1" applyFont="1"/>
    <xf numFmtId="177" fontId="28" fillId="0" borderId="0" xfId="55" applyNumberFormat="1" applyFont="1"/>
    <xf numFmtId="182" fontId="28" fillId="32" borderId="10" xfId="55" applyNumberFormat="1" applyFont="1" applyFill="1" applyBorder="1"/>
    <xf numFmtId="10" fontId="28" fillId="32" borderId="10" xfId="55" applyNumberFormat="1" applyFont="1" applyFill="1" applyBorder="1"/>
    <xf numFmtId="184" fontId="28" fillId="32" borderId="10" xfId="55" applyNumberFormat="1" applyFont="1" applyFill="1" applyBorder="1"/>
    <xf numFmtId="0" fontId="28" fillId="32" borderId="10" xfId="55" applyFont="1" applyFill="1" applyBorder="1"/>
    <xf numFmtId="0" fontId="29" fillId="0" borderId="0" xfId="55" applyFont="1"/>
    <xf numFmtId="1" fontId="28" fillId="32" borderId="10" xfId="55" applyNumberFormat="1" applyFont="1" applyFill="1" applyBorder="1"/>
    <xf numFmtId="179" fontId="28" fillId="34" borderId="10" xfId="55" applyNumberFormat="1" applyFont="1" applyFill="1" applyBorder="1"/>
    <xf numFmtId="0" fontId="28" fillId="32" borderId="19" xfId="55" applyFont="1" applyFill="1" applyBorder="1"/>
    <xf numFmtId="1" fontId="28" fillId="39" borderId="10" xfId="55" applyNumberFormat="1" applyFont="1" applyFill="1" applyBorder="1"/>
    <xf numFmtId="0" fontId="28" fillId="33" borderId="10" xfId="55" applyFont="1" applyFill="1" applyBorder="1"/>
    <xf numFmtId="176" fontId="28" fillId="34" borderId="10" xfId="55" applyNumberFormat="1" applyFont="1" applyFill="1" applyBorder="1"/>
    <xf numFmtId="1" fontId="28" fillId="34" borderId="10" xfId="55" applyNumberFormat="1" applyFont="1" applyFill="1" applyBorder="1"/>
    <xf numFmtId="9" fontId="28" fillId="33" borderId="10" xfId="19" applyFont="1" applyFill="1" applyBorder="1"/>
    <xf numFmtId="0" fontId="28" fillId="24" borderId="10" xfId="55" applyFont="1" applyFill="1" applyBorder="1" applyAlignment="1">
      <alignment horizontal="left" wrapText="1"/>
    </xf>
    <xf numFmtId="0" fontId="35" fillId="24" borderId="10" xfId="55" applyFont="1" applyFill="1" applyBorder="1" applyAlignment="1">
      <alignment horizontal="center"/>
    </xf>
    <xf numFmtId="181" fontId="28" fillId="30" borderId="10" xfId="55" applyNumberFormat="1" applyFont="1" applyFill="1" applyBorder="1" applyAlignment="1">
      <alignment horizontal="right"/>
    </xf>
    <xf numFmtId="0" fontId="28" fillId="24" borderId="10" xfId="55" applyFont="1" applyFill="1" applyBorder="1"/>
    <xf numFmtId="0" fontId="28" fillId="31" borderId="10" xfId="55" applyFont="1" applyFill="1" applyBorder="1" applyAlignment="1">
      <alignment horizontal="right"/>
    </xf>
    <xf numFmtId="179" fontId="28" fillId="0" borderId="10" xfId="55" applyNumberFormat="1" applyFont="1" applyBorder="1"/>
    <xf numFmtId="184" fontId="28" fillId="34" borderId="10" xfId="55" applyNumberFormat="1" applyFont="1" applyFill="1" applyBorder="1"/>
    <xf numFmtId="0" fontId="28" fillId="0" borderId="10" xfId="55" applyFont="1" applyBorder="1"/>
    <xf numFmtId="0" fontId="28" fillId="40" borderId="10" xfId="55" applyFont="1" applyFill="1" applyBorder="1"/>
    <xf numFmtId="0" fontId="28" fillId="0" borderId="0" xfId="56" applyFont="1"/>
    <xf numFmtId="0" fontId="28" fillId="0" borderId="0" xfId="56" applyFont="1" applyAlignment="1">
      <alignment horizontal="center"/>
    </xf>
    <xf numFmtId="178" fontId="28" fillId="33" borderId="10" xfId="55" applyNumberFormat="1" applyFont="1" applyFill="1" applyBorder="1"/>
    <xf numFmtId="0" fontId="28" fillId="28" borderId="0" xfId="56" applyFont="1" applyFill="1"/>
    <xf numFmtId="0" fontId="28" fillId="24" borderId="10" xfId="56" applyFont="1" applyFill="1" applyBorder="1" applyAlignment="1">
      <alignment vertical="center"/>
    </xf>
    <xf numFmtId="178" fontId="28" fillId="37" borderId="10" xfId="55" applyNumberFormat="1" applyFont="1" applyFill="1" applyBorder="1"/>
    <xf numFmtId="177" fontId="28" fillId="37" borderId="10" xfId="55" applyNumberFormat="1" applyFont="1" applyFill="1" applyBorder="1"/>
    <xf numFmtId="0" fontId="28" fillId="24" borderId="10" xfId="56" applyFont="1" applyFill="1" applyBorder="1"/>
    <xf numFmtId="2" fontId="28" fillId="32" borderId="10" xfId="55" applyNumberFormat="1" applyFont="1" applyFill="1" applyBorder="1"/>
    <xf numFmtId="0" fontId="28" fillId="33" borderId="10" xfId="56" applyFont="1" applyFill="1" applyBorder="1"/>
    <xf numFmtId="177" fontId="28" fillId="27" borderId="10" xfId="56" applyNumberFormat="1" applyFont="1" applyFill="1" applyBorder="1" applyAlignment="1">
      <alignment horizontal="right"/>
    </xf>
    <xf numFmtId="179" fontId="28" fillId="27" borderId="10" xfId="56" applyNumberFormat="1" applyFont="1" applyFill="1" applyBorder="1" applyAlignment="1">
      <alignment horizontal="right"/>
    </xf>
    <xf numFmtId="177" fontId="28" fillId="27" borderId="15" xfId="56" applyNumberFormat="1" applyFont="1" applyFill="1" applyBorder="1" applyAlignment="1">
      <alignment horizontal="right"/>
    </xf>
    <xf numFmtId="177" fontId="28" fillId="27" borderId="12" xfId="56" applyNumberFormat="1" applyFont="1" applyFill="1" applyBorder="1" applyAlignment="1">
      <alignment horizontal="right"/>
    </xf>
    <xf numFmtId="0" fontId="29" fillId="0" borderId="0" xfId="56" applyFont="1"/>
    <xf numFmtId="1" fontId="28" fillId="32" borderId="17" xfId="56" applyNumberFormat="1" applyFont="1" applyFill="1" applyBorder="1"/>
    <xf numFmtId="0" fontId="28" fillId="33" borderId="17" xfId="56" applyFont="1" applyFill="1" applyBorder="1"/>
    <xf numFmtId="179" fontId="28" fillId="27" borderId="15" xfId="56" applyNumberFormat="1" applyFont="1" applyFill="1" applyBorder="1" applyAlignment="1">
      <alignment horizontal="right"/>
    </xf>
    <xf numFmtId="178" fontId="28" fillId="27" borderId="15" xfId="56" applyNumberFormat="1" applyFont="1" applyFill="1" applyBorder="1" applyAlignment="1">
      <alignment horizontal="right"/>
    </xf>
    <xf numFmtId="0" fontId="39" fillId="28" borderId="0" xfId="56" applyFont="1" applyFill="1"/>
    <xf numFmtId="1" fontId="28" fillId="32" borderId="16" xfId="56" applyNumberFormat="1" applyFont="1" applyFill="1" applyBorder="1"/>
    <xf numFmtId="0" fontId="28" fillId="33" borderId="16" xfId="56" applyFont="1" applyFill="1" applyBorder="1"/>
    <xf numFmtId="0" fontId="40" fillId="32" borderId="10" xfId="56" applyFont="1" applyFill="1" applyBorder="1"/>
    <xf numFmtId="0" fontId="28" fillId="32" borderId="10" xfId="56" applyFont="1" applyFill="1" applyBorder="1"/>
    <xf numFmtId="179" fontId="28" fillId="37" borderId="10" xfId="56" applyNumberFormat="1" applyFont="1" applyFill="1" applyBorder="1"/>
    <xf numFmtId="0" fontId="28" fillId="24" borderId="12" xfId="56" applyFont="1" applyFill="1" applyBorder="1"/>
    <xf numFmtId="0" fontId="22" fillId="0" borderId="0" xfId="30" applyFont="1" applyAlignment="1">
      <alignment horizontal="center"/>
    </xf>
    <xf numFmtId="177" fontId="28" fillId="0" borderId="0" xfId="56" applyNumberFormat="1" applyFont="1"/>
    <xf numFmtId="0" fontId="30" fillId="0" borderId="0" xfId="49" applyFont="1" applyAlignment="1">
      <alignment horizontal="center" vertical="center" wrapText="1"/>
    </xf>
    <xf numFmtId="0" fontId="34" fillId="0" borderId="0" xfId="53" applyFont="1" applyAlignment="1">
      <alignment horizontal="center"/>
    </xf>
    <xf numFmtId="0" fontId="22" fillId="0" borderId="0" xfId="30" applyFont="1" applyAlignment="1">
      <alignment horizontal="center"/>
    </xf>
    <xf numFmtId="0" fontId="22" fillId="38" borderId="12" xfId="30" applyFont="1" applyFill="1" applyBorder="1" applyAlignment="1">
      <alignment horizontal="center"/>
    </xf>
    <xf numFmtId="0" fontId="22" fillId="38" borderId="19" xfId="30" applyFont="1" applyFill="1" applyBorder="1" applyAlignment="1">
      <alignment horizontal="center"/>
    </xf>
    <xf numFmtId="0" fontId="22" fillId="38" borderId="15" xfId="30" applyFont="1" applyFill="1" applyBorder="1" applyAlignment="1">
      <alignment horizontal="center"/>
    </xf>
    <xf numFmtId="0" fontId="34" fillId="0" borderId="0" xfId="30" applyFont="1" applyAlignment="1">
      <alignment horizontal="center" wrapText="1"/>
    </xf>
    <xf numFmtId="0" fontId="31" fillId="0" borderId="0" xfId="56" applyFont="1" applyAlignment="1">
      <alignment horizontal="left"/>
    </xf>
    <xf numFmtId="0" fontId="29" fillId="0" borderId="0" xfId="56" applyFont="1" applyAlignment="1">
      <alignment horizontal="center" wrapText="1"/>
    </xf>
    <xf numFmtId="0" fontId="29" fillId="0" borderId="22" xfId="56" applyFont="1" applyBorder="1" applyAlignment="1">
      <alignment horizontal="center" wrapText="1"/>
    </xf>
    <xf numFmtId="2" fontId="30" fillId="27" borderId="12" xfId="56" applyNumberFormat="1" applyFont="1" applyFill="1" applyBorder="1" applyAlignment="1">
      <alignment horizontal="left" wrapText="1"/>
    </xf>
    <xf numFmtId="2" fontId="30" fillId="27" borderId="15" xfId="56" applyNumberFormat="1" applyFont="1" applyFill="1" applyBorder="1" applyAlignment="1">
      <alignment horizontal="left" wrapText="1"/>
    </xf>
    <xf numFmtId="0" fontId="36" fillId="30" borderId="12" xfId="55" applyFont="1" applyFill="1" applyBorder="1" applyAlignment="1">
      <alignment horizontal="center"/>
    </xf>
    <xf numFmtId="0" fontId="37" fillId="0" borderId="15" xfId="29" applyFont="1" applyBorder="1" applyAlignment="1">
      <alignment horizontal="center"/>
    </xf>
    <xf numFmtId="0" fontId="22" fillId="0" borderId="12" xfId="51" applyFont="1" applyBorder="1" applyAlignment="1">
      <alignment horizontal="center"/>
    </xf>
    <xf numFmtId="0" fontId="22" fillId="0" borderId="19" xfId="51" applyFont="1" applyBorder="1" applyAlignment="1">
      <alignment horizontal="center"/>
    </xf>
    <xf numFmtId="0" fontId="22" fillId="0" borderId="15" xfId="51" applyFont="1" applyBorder="1" applyAlignment="1">
      <alignment horizontal="center"/>
    </xf>
    <xf numFmtId="1" fontId="22" fillId="27" borderId="10" xfId="51" applyNumberFormat="1" applyFont="1" applyFill="1" applyBorder="1"/>
  </cellXfs>
  <cellStyles count="57">
    <cellStyle name="20% - 着色 1" xfId="1" builtinId="30" customBuiltin="1"/>
    <cellStyle name="20% - 着色 2" xfId="2" builtinId="34" customBuiltin="1"/>
    <cellStyle name="20% - 着色 3" xfId="3" builtinId="38" customBuiltin="1"/>
    <cellStyle name="20% - 着色 4" xfId="4" builtinId="42" customBuiltin="1"/>
    <cellStyle name="20% - 着色 5" xfId="5" builtinId="46" customBuiltin="1"/>
    <cellStyle name="20% - 着色 6" xfId="6" builtinId="50" customBuiltin="1"/>
    <cellStyle name="40% - 着色 1" xfId="7" builtinId="31" customBuiltin="1"/>
    <cellStyle name="40% - 着色 2" xfId="8" builtinId="35" customBuiltin="1"/>
    <cellStyle name="40% - 着色 3" xfId="9" builtinId="39" customBuiltin="1"/>
    <cellStyle name="40% - 着色 4" xfId="10" builtinId="43" customBuiltin="1"/>
    <cellStyle name="40% - 着色 5" xfId="11" builtinId="47" customBuiltin="1"/>
    <cellStyle name="40% - 着色 6" xfId="12" builtinId="51" customBuiltin="1"/>
    <cellStyle name="60% - 着色 1" xfId="13" builtinId="32" customBuiltin="1"/>
    <cellStyle name="60% - 着色 2" xfId="14" builtinId="36" customBuiltin="1"/>
    <cellStyle name="60% - 着色 3" xfId="15" builtinId="40" customBuiltin="1"/>
    <cellStyle name="60% - 着色 4" xfId="16" builtinId="44" customBuiltin="1"/>
    <cellStyle name="60% - 着色 5" xfId="17" builtinId="48" customBuiltin="1"/>
    <cellStyle name="60% - 着色 6" xfId="18" builtinId="52" customBuiltin="1"/>
    <cellStyle name="百分比" xfId="19" builtinId="5"/>
    <cellStyle name="百分比 2" xfId="20" xr:uid="{00000000-0005-0000-0000-000013000000}"/>
    <cellStyle name="百分比 3" xfId="52" xr:uid="{00000000-0005-0000-0000-000014000000}"/>
    <cellStyle name="标题" xfId="21" builtinId="15" customBuiltin="1"/>
    <cellStyle name="标题 1" xfId="22" builtinId="16" customBuiltin="1"/>
    <cellStyle name="标题 2" xfId="23" builtinId="17" customBuiltin="1"/>
    <cellStyle name="标题 3" xfId="24" builtinId="18" customBuiltin="1"/>
    <cellStyle name="标题 4" xfId="25" builtinId="19" customBuiltin="1"/>
    <cellStyle name="差" xfId="26" builtinId="27" customBuiltin="1"/>
    <cellStyle name="常规" xfId="0" builtinId="0"/>
    <cellStyle name="常规 2" xfId="27" xr:uid="{00000000-0005-0000-0000-00001C000000}"/>
    <cellStyle name="常规 2 2" xfId="55" xr:uid="{9F477C68-DEEC-4D59-BB8C-1DC9F396B411}"/>
    <cellStyle name="常规 3" xfId="28" xr:uid="{00000000-0005-0000-0000-00001D000000}"/>
    <cellStyle name="常规 3 2" xfId="49" xr:uid="{00000000-0005-0000-0000-00001E000000}"/>
    <cellStyle name="常规 4" xfId="53" xr:uid="{8E25D95F-487F-4B7F-8CA8-157BE404D5C2}"/>
    <cellStyle name="常规_第7题 投资 曹风" xfId="29" xr:uid="{00000000-0005-0000-0000-00001F000000}"/>
    <cellStyle name="常规_第九章题库答案1 2" xfId="51" xr:uid="{00000000-0005-0000-0000-000020000000}"/>
    <cellStyle name="常规_第五章试题" xfId="50" xr:uid="{00000000-0005-0000-0000-000021000000}"/>
    <cellStyle name="常规_规划求解-期末试题 2" xfId="54" xr:uid="{8CFE0750-14BF-4B75-AA09-5A9FFFF26102}"/>
    <cellStyle name="常规_经济订货量第3题答案" xfId="56" xr:uid="{E28EE7B1-2F85-4041-919E-847D3C148DBF}"/>
    <cellStyle name="常规_盈亏平衡第2题答案" xfId="30" xr:uid="{00000000-0005-0000-0000-000024000000}"/>
    <cellStyle name="好" xfId="31" builtinId="26" customBuiltin="1"/>
    <cellStyle name="汇总" xfId="32" builtinId="25" customBuiltin="1"/>
    <cellStyle name="计算" xfId="33" builtinId="22" customBuiltin="1"/>
    <cellStyle name="检查单元格" xfId="34" builtinId="23" customBuiltin="1"/>
    <cellStyle name="解释性文本" xfId="35" builtinId="53" customBuiltin="1"/>
    <cellStyle name="警告文本" xfId="36" builtinId="11" customBuiltin="1"/>
    <cellStyle name="链接单元格" xfId="37" builtinId="24" customBuiltin="1"/>
    <cellStyle name="千位分隔" xfId="38" builtinId="3"/>
    <cellStyle name="适中" xfId="45" builtinId="28" customBuiltin="1"/>
    <cellStyle name="输出" xfId="46" builtinId="21" customBuiltin="1"/>
    <cellStyle name="输入" xfId="47" builtinId="20" customBuiltin="1"/>
    <cellStyle name="着色 1" xfId="39" builtinId="29" customBuiltin="1"/>
    <cellStyle name="着色 2" xfId="40" builtinId="33" customBuiltin="1"/>
    <cellStyle name="着色 3" xfId="41" builtinId="37" customBuiltin="1"/>
    <cellStyle name="着色 4" xfId="42" builtinId="41" customBuiltin="1"/>
    <cellStyle name="着色 5" xfId="43" builtinId="45" customBuiltin="1"/>
    <cellStyle name="着色 6" xfId="44" builtinId="49" customBuiltin="1"/>
    <cellStyle name="注释" xfId="48" builtinId="10" customBuiltin="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18" Type="http://schemas.openxmlformats.org/officeDocument/2006/relationships/externalLink" Target="externalLinks/externalLink11.xml"/><Relationship Id="rId26" Type="http://schemas.openxmlformats.org/officeDocument/2006/relationships/externalLink" Target="externalLinks/externalLink19.xml"/><Relationship Id="rId39" Type="http://schemas.openxmlformats.org/officeDocument/2006/relationships/externalLink" Target="externalLinks/externalLink32.xml"/><Relationship Id="rId3" Type="http://schemas.openxmlformats.org/officeDocument/2006/relationships/worksheet" Target="worksheets/sheet3.xml"/><Relationship Id="rId21" Type="http://schemas.openxmlformats.org/officeDocument/2006/relationships/externalLink" Target="externalLinks/externalLink14.xml"/><Relationship Id="rId34" Type="http://schemas.openxmlformats.org/officeDocument/2006/relationships/externalLink" Target="externalLinks/externalLink27.xml"/><Relationship Id="rId42"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externalLink" Target="externalLinks/externalLink10.xml"/><Relationship Id="rId25" Type="http://schemas.openxmlformats.org/officeDocument/2006/relationships/externalLink" Target="externalLinks/externalLink18.xml"/><Relationship Id="rId33" Type="http://schemas.openxmlformats.org/officeDocument/2006/relationships/externalLink" Target="externalLinks/externalLink26.xml"/><Relationship Id="rId38" Type="http://schemas.openxmlformats.org/officeDocument/2006/relationships/externalLink" Target="externalLinks/externalLink31.xml"/><Relationship Id="rId46"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9.xml"/><Relationship Id="rId20" Type="http://schemas.openxmlformats.org/officeDocument/2006/relationships/externalLink" Target="externalLinks/externalLink13.xml"/><Relationship Id="rId29" Type="http://schemas.openxmlformats.org/officeDocument/2006/relationships/externalLink" Target="externalLinks/externalLink22.xml"/><Relationship Id="rId41" Type="http://schemas.openxmlformats.org/officeDocument/2006/relationships/externalLink" Target="externalLinks/externalLink3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24" Type="http://schemas.openxmlformats.org/officeDocument/2006/relationships/externalLink" Target="externalLinks/externalLink17.xml"/><Relationship Id="rId32" Type="http://schemas.openxmlformats.org/officeDocument/2006/relationships/externalLink" Target="externalLinks/externalLink25.xml"/><Relationship Id="rId37" Type="http://schemas.openxmlformats.org/officeDocument/2006/relationships/externalLink" Target="externalLinks/externalLink30.xml"/><Relationship Id="rId40" Type="http://schemas.openxmlformats.org/officeDocument/2006/relationships/externalLink" Target="externalLinks/externalLink33.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externalLink" Target="externalLinks/externalLink8.xml"/><Relationship Id="rId23" Type="http://schemas.openxmlformats.org/officeDocument/2006/relationships/externalLink" Target="externalLinks/externalLink16.xml"/><Relationship Id="rId28" Type="http://schemas.openxmlformats.org/officeDocument/2006/relationships/externalLink" Target="externalLinks/externalLink21.xml"/><Relationship Id="rId36" Type="http://schemas.openxmlformats.org/officeDocument/2006/relationships/externalLink" Target="externalLinks/externalLink29.xml"/><Relationship Id="rId10" Type="http://schemas.openxmlformats.org/officeDocument/2006/relationships/externalLink" Target="externalLinks/externalLink3.xml"/><Relationship Id="rId19" Type="http://schemas.openxmlformats.org/officeDocument/2006/relationships/externalLink" Target="externalLinks/externalLink12.xml"/><Relationship Id="rId31" Type="http://schemas.openxmlformats.org/officeDocument/2006/relationships/externalLink" Target="externalLinks/externalLink24.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externalLink" Target="externalLinks/externalLink7.xml"/><Relationship Id="rId22" Type="http://schemas.openxmlformats.org/officeDocument/2006/relationships/externalLink" Target="externalLinks/externalLink15.xml"/><Relationship Id="rId27" Type="http://schemas.openxmlformats.org/officeDocument/2006/relationships/externalLink" Target="externalLinks/externalLink20.xml"/><Relationship Id="rId30" Type="http://schemas.openxmlformats.org/officeDocument/2006/relationships/externalLink" Target="externalLinks/externalLink23.xml"/><Relationship Id="rId35" Type="http://schemas.openxmlformats.org/officeDocument/2006/relationships/externalLink" Target="externalLinks/externalLink28.xml"/><Relationship Id="rId43"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scatterChart>
        <c:scatterStyle val="smoothMarker"/>
        <c:varyColors val="0"/>
        <c:ser>
          <c:idx val="0"/>
          <c:order val="0"/>
          <c:tx>
            <c:strRef>
              <c:f>第1题!$C$1</c:f>
              <c:strCache>
                <c:ptCount val="1"/>
                <c:pt idx="0">
                  <c:v>产品销售额</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第1题!$B$2:$B$26</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第1题!$C$2:$C$26</c:f>
              <c:numCache>
                <c:formatCode>General</c:formatCode>
                <c:ptCount val="25"/>
                <c:pt idx="0">
                  <c:v>30</c:v>
                </c:pt>
                <c:pt idx="1">
                  <c:v>32</c:v>
                </c:pt>
                <c:pt idx="2">
                  <c:v>30</c:v>
                </c:pt>
                <c:pt idx="3">
                  <c:v>39</c:v>
                </c:pt>
                <c:pt idx="4">
                  <c:v>33</c:v>
                </c:pt>
                <c:pt idx="5">
                  <c:v>30</c:v>
                </c:pt>
                <c:pt idx="6">
                  <c:v>34</c:v>
                </c:pt>
                <c:pt idx="7">
                  <c:v>38</c:v>
                </c:pt>
                <c:pt idx="8">
                  <c:v>32</c:v>
                </c:pt>
                <c:pt idx="9">
                  <c:v>39</c:v>
                </c:pt>
                <c:pt idx="10">
                  <c:v>30</c:v>
                </c:pt>
                <c:pt idx="11">
                  <c:v>36</c:v>
                </c:pt>
                <c:pt idx="12">
                  <c:v>37</c:v>
                </c:pt>
                <c:pt idx="13">
                  <c:v>30</c:v>
                </c:pt>
                <c:pt idx="14">
                  <c:v>35</c:v>
                </c:pt>
                <c:pt idx="15">
                  <c:v>30</c:v>
                </c:pt>
                <c:pt idx="16">
                  <c:v>34</c:v>
                </c:pt>
                <c:pt idx="17">
                  <c:v>40</c:v>
                </c:pt>
                <c:pt idx="18">
                  <c:v>36</c:v>
                </c:pt>
                <c:pt idx="19">
                  <c:v>32</c:v>
                </c:pt>
                <c:pt idx="20">
                  <c:v>36</c:v>
                </c:pt>
                <c:pt idx="21">
                  <c:v>38</c:v>
                </c:pt>
                <c:pt idx="22">
                  <c:v>42</c:v>
                </c:pt>
                <c:pt idx="23">
                  <c:v>34</c:v>
                </c:pt>
              </c:numCache>
            </c:numRef>
          </c:yVal>
          <c:smooth val="1"/>
          <c:extLst>
            <c:ext xmlns:c16="http://schemas.microsoft.com/office/drawing/2014/chart" uri="{C3380CC4-5D6E-409C-BE32-E72D297353CC}">
              <c16:uniqueId val="{00000000-78DF-45D8-B41F-61E9B74F22EF}"/>
            </c:ext>
          </c:extLst>
        </c:ser>
        <c:ser>
          <c:idx val="1"/>
          <c:order val="1"/>
          <c:tx>
            <c:strRef>
              <c:f>第1题!$D$1</c:f>
              <c:strCache>
                <c:ptCount val="1"/>
                <c:pt idx="0">
                  <c:v>预测值</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第1题!$B$2:$B$26</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第1题!$D$2:$D$26</c:f>
              <c:numCache>
                <c:formatCode>General</c:formatCode>
                <c:ptCount val="25"/>
                <c:pt idx="3">
                  <c:v>30.666666666666668</c:v>
                </c:pt>
                <c:pt idx="4">
                  <c:v>33.666666666666664</c:v>
                </c:pt>
                <c:pt idx="5">
                  <c:v>34</c:v>
                </c:pt>
                <c:pt idx="6">
                  <c:v>34</c:v>
                </c:pt>
                <c:pt idx="7">
                  <c:v>32.333333333333336</c:v>
                </c:pt>
                <c:pt idx="8">
                  <c:v>34</c:v>
                </c:pt>
                <c:pt idx="9">
                  <c:v>34.666666666666664</c:v>
                </c:pt>
                <c:pt idx="10">
                  <c:v>36.333333333333336</c:v>
                </c:pt>
                <c:pt idx="11">
                  <c:v>33.666666666666664</c:v>
                </c:pt>
                <c:pt idx="12">
                  <c:v>35</c:v>
                </c:pt>
                <c:pt idx="13">
                  <c:v>34.333333333333336</c:v>
                </c:pt>
                <c:pt idx="14">
                  <c:v>34.333333333333336</c:v>
                </c:pt>
                <c:pt idx="15">
                  <c:v>34</c:v>
                </c:pt>
                <c:pt idx="16">
                  <c:v>31.666666666666668</c:v>
                </c:pt>
                <c:pt idx="17">
                  <c:v>33</c:v>
                </c:pt>
                <c:pt idx="18">
                  <c:v>34.666666666666664</c:v>
                </c:pt>
                <c:pt idx="19">
                  <c:v>36.666666666666664</c:v>
                </c:pt>
                <c:pt idx="20">
                  <c:v>36</c:v>
                </c:pt>
                <c:pt idx="21">
                  <c:v>34.666666666666664</c:v>
                </c:pt>
                <c:pt idx="22">
                  <c:v>35.333333333333336</c:v>
                </c:pt>
                <c:pt idx="23">
                  <c:v>38.666666666666664</c:v>
                </c:pt>
                <c:pt idx="24">
                  <c:v>38</c:v>
                </c:pt>
              </c:numCache>
            </c:numRef>
          </c:yVal>
          <c:smooth val="1"/>
          <c:extLst>
            <c:ext xmlns:c16="http://schemas.microsoft.com/office/drawing/2014/chart" uri="{C3380CC4-5D6E-409C-BE32-E72D297353CC}">
              <c16:uniqueId val="{00000001-78DF-45D8-B41F-61E9B74F22EF}"/>
            </c:ext>
          </c:extLst>
        </c:ser>
        <c:dLbls>
          <c:showLegendKey val="0"/>
          <c:showVal val="0"/>
          <c:showCatName val="0"/>
          <c:showSerName val="0"/>
          <c:showPercent val="0"/>
          <c:showBubbleSize val="0"/>
        </c:dLbls>
        <c:axId val="529314351"/>
        <c:axId val="529339311"/>
      </c:scatterChart>
      <c:valAx>
        <c:axId val="52931435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529339311"/>
        <c:crosses val="autoZero"/>
        <c:crossBetween val="midCat"/>
      </c:valAx>
      <c:valAx>
        <c:axId val="5293393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52931435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12700">
              <a:solidFill>
                <a:srgbClr val="000080"/>
              </a:solidFill>
              <a:prstDash val="solid"/>
            </a:ln>
          </c:spPr>
          <c:marker>
            <c:symbol val="diamond"/>
            <c:size val="5"/>
            <c:spPr>
              <a:solidFill>
                <a:srgbClr val="000080"/>
              </a:solidFill>
              <a:ln>
                <a:solidFill>
                  <a:srgbClr val="000080"/>
                </a:solidFill>
                <a:prstDash val="solid"/>
              </a:ln>
            </c:spPr>
          </c:marker>
          <c:xVal>
            <c:numLit>
              <c:formatCode>General</c:formatCode>
              <c:ptCount val="1"/>
              <c:pt idx="0">
                <c:v>0</c:v>
              </c:pt>
            </c:numLit>
          </c:xVal>
          <c:yVal>
            <c:numLit>
              <c:formatCode>General</c:formatCode>
              <c:ptCount val="1"/>
              <c:pt idx="0">
                <c:v>0</c:v>
              </c:pt>
            </c:numLit>
          </c:yVal>
          <c:smooth val="0"/>
          <c:extLst>
            <c:ext xmlns:c16="http://schemas.microsoft.com/office/drawing/2014/chart" uri="{C3380CC4-5D6E-409C-BE32-E72D297353CC}">
              <c16:uniqueId val="{00000000-1C07-40CD-AE10-797D5D755C2F}"/>
            </c:ext>
          </c:extLst>
        </c:ser>
        <c:dLbls>
          <c:showLegendKey val="0"/>
          <c:showVal val="0"/>
          <c:showCatName val="0"/>
          <c:showSerName val="0"/>
          <c:showPercent val="0"/>
          <c:showBubbleSize val="0"/>
        </c:dLbls>
        <c:axId val="186417728"/>
        <c:axId val="186420032"/>
      </c:scatterChart>
      <c:valAx>
        <c:axId val="186417728"/>
        <c:scaling>
          <c:orientation val="minMax"/>
        </c:scaling>
        <c:delete val="0"/>
        <c:axPos val="b"/>
        <c:numFmt formatCode="General" sourceLinked="1"/>
        <c:majorTickMark val="in"/>
        <c:minorTickMark val="none"/>
        <c:tickLblPos val="nextTo"/>
        <c:spPr>
          <a:ln w="3175">
            <a:solidFill>
              <a:srgbClr val="000000"/>
            </a:solidFill>
            <a:prstDash val="solid"/>
          </a:ln>
        </c:spPr>
        <c:txPr>
          <a:bodyPr rot="0" vert="horz"/>
          <a:lstStyle/>
          <a:p>
            <a:pPr>
              <a:defRPr sz="300" b="0" i="0" u="none" strike="noStrike" baseline="0">
                <a:solidFill>
                  <a:srgbClr val="000000"/>
                </a:solidFill>
                <a:latin typeface="宋体"/>
                <a:ea typeface="宋体"/>
                <a:cs typeface="宋体"/>
              </a:defRPr>
            </a:pPr>
            <a:endParaRPr lang="zh-CN"/>
          </a:p>
        </c:txPr>
        <c:crossAx val="186420032"/>
        <c:crosses val="autoZero"/>
        <c:crossBetween val="midCat"/>
      </c:valAx>
      <c:valAx>
        <c:axId val="186420032"/>
        <c:scaling>
          <c:orientation val="minMax"/>
        </c:scaling>
        <c:delete val="0"/>
        <c:axPos val="l"/>
        <c:numFmt formatCode="General" sourceLinked="1"/>
        <c:majorTickMark val="in"/>
        <c:minorTickMark val="none"/>
        <c:tickLblPos val="nextTo"/>
        <c:spPr>
          <a:ln w="3175">
            <a:solidFill>
              <a:srgbClr val="000000"/>
            </a:solidFill>
            <a:prstDash val="solid"/>
          </a:ln>
        </c:spPr>
        <c:txPr>
          <a:bodyPr rot="0" vert="horz"/>
          <a:lstStyle/>
          <a:p>
            <a:pPr>
              <a:defRPr sz="300" b="0" i="0" u="none" strike="noStrike" baseline="0">
                <a:solidFill>
                  <a:srgbClr val="000000"/>
                </a:solidFill>
                <a:latin typeface="宋体"/>
                <a:ea typeface="宋体"/>
                <a:cs typeface="宋体"/>
              </a:defRPr>
            </a:pPr>
            <a:endParaRPr lang="zh-CN"/>
          </a:p>
        </c:txPr>
        <c:crossAx val="186417728"/>
        <c:crosses val="autoZero"/>
        <c:crossBetween val="midCat"/>
      </c:valAx>
      <c:spPr>
        <a:solidFill>
          <a:srgbClr val="C0C0C0"/>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275" b="0" i="0" u="none" strike="noStrike" baseline="0">
              <a:solidFill>
                <a:srgbClr val="000000"/>
              </a:solidFill>
              <a:latin typeface="宋体"/>
              <a:ea typeface="宋体"/>
              <a:cs typeface="宋体"/>
            </a:defRPr>
          </a:pPr>
          <a:endParaRPr lang="zh-CN"/>
        </a:p>
      </c:txPr>
    </c:legend>
    <c:plotVisOnly val="1"/>
    <c:dispBlanksAs val="gap"/>
    <c:showDLblsOverMax val="0"/>
  </c:chart>
  <c:spPr>
    <a:solidFill>
      <a:srgbClr val="FFFFFF"/>
    </a:solidFill>
    <a:ln w="3175">
      <a:solidFill>
        <a:srgbClr val="000000"/>
      </a:solidFill>
      <a:prstDash val="solid"/>
    </a:ln>
  </c:spPr>
  <c:txPr>
    <a:bodyPr/>
    <a:lstStyle/>
    <a:p>
      <a:pPr>
        <a:defRPr sz="300" b="0" i="0" u="none" strike="noStrike" baseline="0">
          <a:solidFill>
            <a:srgbClr val="000000"/>
          </a:solidFill>
          <a:latin typeface="宋体"/>
          <a:ea typeface="宋体"/>
          <a:cs typeface="宋体"/>
        </a:defRPr>
      </a:pPr>
      <a:endParaRPr lang="zh-CN"/>
    </a:p>
  </c:txPr>
  <c:printSettings>
    <c:headerFooter alignWithMargins="0"/>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第3题!$C$11</c:f>
          <c:strCache>
            <c:ptCount val="1"/>
            <c:pt idx="0">
              <c:v>单位可变成本=3时，利润=24000</c:v>
            </c:pt>
          </c:strCache>
        </c:strRef>
      </c:tx>
      <c:layout>
        <c:manualLayout>
          <c:xMode val="edge"/>
          <c:yMode val="edge"/>
          <c:x val="0.42800825661639325"/>
          <c:y val="5.177564431041803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manualLayout>
          <c:layoutTarget val="inner"/>
          <c:xMode val="edge"/>
          <c:yMode val="edge"/>
          <c:x val="8.3398627361141939E-2"/>
          <c:y val="0.16524145137385779"/>
          <c:w val="0.86096478012450606"/>
          <c:h val="0.75929884870585862"/>
        </c:manualLayout>
      </c:layout>
      <c:scatterChart>
        <c:scatterStyle val="lineMarker"/>
        <c:varyColors val="0"/>
        <c:ser>
          <c:idx val="0"/>
          <c:order val="0"/>
          <c:tx>
            <c:strRef>
              <c:f>第3题!$J$3</c:f>
              <c:strCache>
                <c:ptCount val="1"/>
                <c:pt idx="0">
                  <c:v>利润</c:v>
                </c:pt>
              </c:strCache>
            </c:strRef>
          </c:tx>
          <c:spPr>
            <a:ln w="19050" cap="rnd">
              <a:solidFill>
                <a:schemeClr val="accent1"/>
              </a:solidFill>
              <a:round/>
            </a:ln>
            <a:effectLst/>
          </c:spPr>
          <c:marker>
            <c:symbol val="none"/>
          </c:marker>
          <c:trendline>
            <c:spPr>
              <a:ln w="19050" cap="rnd">
                <a:solidFill>
                  <a:schemeClr val="accent1"/>
                </a:solidFill>
                <a:prstDash val="solid"/>
              </a:ln>
              <a:effectLst/>
            </c:spPr>
            <c:trendlineType val="linear"/>
            <c:dispRSqr val="0"/>
            <c:dispEq val="0"/>
          </c:trendline>
          <c:xVal>
            <c:numRef>
              <c:f>第3题!$I$4:$I$6</c:f>
              <c:numCache>
                <c:formatCode>General</c:formatCode>
                <c:ptCount val="3"/>
                <c:pt idx="1">
                  <c:v>1500</c:v>
                </c:pt>
                <c:pt idx="2">
                  <c:v>4000</c:v>
                </c:pt>
              </c:numCache>
            </c:numRef>
          </c:xVal>
          <c:yVal>
            <c:numRef>
              <c:f>第3题!$J$4:$J$6</c:f>
              <c:numCache>
                <c:formatCode>General</c:formatCode>
                <c:ptCount val="3"/>
                <c:pt idx="0">
                  <c:v>14000</c:v>
                </c:pt>
                <c:pt idx="1">
                  <c:v>3000</c:v>
                </c:pt>
                <c:pt idx="2">
                  <c:v>58000</c:v>
                </c:pt>
              </c:numCache>
            </c:numRef>
          </c:yVal>
          <c:smooth val="0"/>
          <c:extLst>
            <c:ext xmlns:c16="http://schemas.microsoft.com/office/drawing/2014/chart" uri="{C3380CC4-5D6E-409C-BE32-E72D297353CC}">
              <c16:uniqueId val="{00000001-E316-4623-9A91-0BAA7B4F28F9}"/>
            </c:ext>
          </c:extLst>
        </c:ser>
        <c:ser>
          <c:idx val="1"/>
          <c:order val="1"/>
          <c:spPr>
            <a:ln w="19050" cap="rnd">
              <a:solidFill>
                <a:schemeClr val="accent2"/>
              </a:solidFill>
              <a:round/>
            </a:ln>
            <a:effectLst/>
          </c:spPr>
          <c:marker>
            <c:symbol val="none"/>
          </c:marker>
          <c:xVal>
            <c:numRef>
              <c:f>第3题!$I$18</c:f>
              <c:numCache>
                <c:formatCode>General</c:formatCode>
                <c:ptCount val="1"/>
                <c:pt idx="0">
                  <c:v>1500</c:v>
                </c:pt>
              </c:numCache>
            </c:numRef>
          </c:xVal>
          <c:yVal>
            <c:numLit>
              <c:formatCode>General</c:formatCode>
              <c:ptCount val="2"/>
              <c:pt idx="0">
                <c:v>0</c:v>
              </c:pt>
              <c:pt idx="1">
                <c:v>14000</c:v>
              </c:pt>
            </c:numLit>
          </c:yVal>
          <c:smooth val="0"/>
          <c:extLst>
            <c:ext xmlns:c16="http://schemas.microsoft.com/office/drawing/2014/chart" uri="{C3380CC4-5D6E-409C-BE32-E72D297353CC}">
              <c16:uniqueId val="{00000002-E316-4623-9A91-0BAA7B4F28F9}"/>
            </c:ext>
          </c:extLst>
        </c:ser>
        <c:ser>
          <c:idx val="2"/>
          <c:order val="2"/>
          <c:spPr>
            <a:ln w="19050" cap="rnd">
              <a:solidFill>
                <a:schemeClr val="accent3"/>
              </a:solidFill>
              <a:round/>
            </a:ln>
            <a:effectLst/>
          </c:spPr>
          <c:marker>
            <c:symbol val="none"/>
          </c:marker>
          <c:xVal>
            <c:numRef>
              <c:f>第3题!$I$19</c:f>
              <c:numCache>
                <c:formatCode>General</c:formatCode>
                <c:ptCount val="1"/>
                <c:pt idx="0">
                  <c:v>2000</c:v>
                </c:pt>
              </c:numCache>
            </c:numRef>
          </c:xVal>
          <c:yVal>
            <c:numLit>
              <c:formatCode>General</c:formatCode>
              <c:ptCount val="2"/>
              <c:pt idx="0">
                <c:v>0</c:v>
              </c:pt>
              <c:pt idx="1">
                <c:v>14000</c:v>
              </c:pt>
            </c:numLit>
          </c:yVal>
          <c:smooth val="0"/>
          <c:extLst>
            <c:ext xmlns:c16="http://schemas.microsoft.com/office/drawing/2014/chart" uri="{C3380CC4-5D6E-409C-BE32-E72D297353CC}">
              <c16:uniqueId val="{00000003-E316-4623-9A91-0BAA7B4F28F9}"/>
            </c:ext>
          </c:extLst>
        </c:ser>
        <c:ser>
          <c:idx val="3"/>
          <c:order val="3"/>
          <c:spPr>
            <a:ln w="19050" cap="rnd">
              <a:solidFill>
                <a:schemeClr val="accent4"/>
              </a:solidFill>
              <a:round/>
            </a:ln>
            <a:effectLst/>
          </c:spPr>
          <c:marker>
            <c:symbol val="none"/>
          </c:marker>
          <c:xVal>
            <c:numLit>
              <c:formatCode>General</c:formatCode>
              <c:ptCount val="2"/>
              <c:pt idx="0">
                <c:v>0</c:v>
              </c:pt>
              <c:pt idx="1">
                <c:v>2000</c:v>
              </c:pt>
            </c:numLit>
          </c:xVal>
          <c:yVal>
            <c:numRef>
              <c:f>第3题!$J$20</c:f>
              <c:numCache>
                <c:formatCode>General</c:formatCode>
                <c:ptCount val="1"/>
                <c:pt idx="0">
                  <c:v>0</c:v>
                </c:pt>
              </c:numCache>
            </c:numRef>
          </c:yVal>
          <c:smooth val="0"/>
          <c:extLst>
            <c:ext xmlns:c16="http://schemas.microsoft.com/office/drawing/2014/chart" uri="{C3380CC4-5D6E-409C-BE32-E72D297353CC}">
              <c16:uniqueId val="{00000004-E316-4623-9A91-0BAA7B4F28F9}"/>
            </c:ext>
          </c:extLst>
        </c:ser>
        <c:ser>
          <c:idx val="5"/>
          <c:order val="4"/>
          <c:spPr>
            <a:ln w="19050" cap="rnd">
              <a:solidFill>
                <a:schemeClr val="accent6"/>
              </a:solidFill>
              <a:round/>
            </a:ln>
            <a:effectLst/>
          </c:spPr>
          <c:marker>
            <c:symbol val="none"/>
          </c:marker>
          <c:xVal>
            <c:numRef>
              <c:f>第3题!$I$4:$I$6</c:f>
              <c:numCache>
                <c:formatCode>General</c:formatCode>
                <c:ptCount val="3"/>
                <c:pt idx="1">
                  <c:v>1500</c:v>
                </c:pt>
                <c:pt idx="2">
                  <c:v>4000</c:v>
                </c:pt>
              </c:numCache>
            </c:numRef>
          </c:xVal>
          <c:yVal>
            <c:numRef>
              <c:f>第3题!$I$18:$J$18</c:f>
              <c:numCache>
                <c:formatCode>General</c:formatCode>
                <c:ptCount val="2"/>
                <c:pt idx="0">
                  <c:v>1500</c:v>
                </c:pt>
                <c:pt idx="1">
                  <c:v>14000</c:v>
                </c:pt>
              </c:numCache>
            </c:numRef>
          </c:yVal>
          <c:smooth val="0"/>
          <c:extLst>
            <c:ext xmlns:c16="http://schemas.microsoft.com/office/drawing/2014/chart" uri="{C3380CC4-5D6E-409C-BE32-E72D297353CC}">
              <c16:uniqueId val="{00000005-E316-4623-9A91-0BAA7B4F28F9}"/>
            </c:ext>
          </c:extLst>
        </c:ser>
        <c:ser>
          <c:idx val="6"/>
          <c:order val="5"/>
          <c:spPr>
            <a:ln w="19050" cap="rnd">
              <a:solidFill>
                <a:schemeClr val="accent1">
                  <a:lumMod val="60000"/>
                </a:schemeClr>
              </a:solidFill>
              <a:round/>
            </a:ln>
            <a:effectLst/>
          </c:spPr>
          <c:marker>
            <c:symbol val="none"/>
          </c:marker>
          <c:xVal>
            <c:numRef>
              <c:f>第3题!$I$4:$I$6</c:f>
              <c:numCache>
                <c:formatCode>General</c:formatCode>
                <c:ptCount val="3"/>
                <c:pt idx="1">
                  <c:v>1500</c:v>
                </c:pt>
                <c:pt idx="2">
                  <c:v>4000</c:v>
                </c:pt>
              </c:numCache>
            </c:numRef>
          </c:xVal>
          <c:yVal>
            <c:numRef>
              <c:f>第3题!$I$19:$J$19</c:f>
              <c:numCache>
                <c:formatCode>General</c:formatCode>
                <c:ptCount val="2"/>
                <c:pt idx="0">
                  <c:v>2000</c:v>
                </c:pt>
                <c:pt idx="1">
                  <c:v>14000</c:v>
                </c:pt>
              </c:numCache>
            </c:numRef>
          </c:yVal>
          <c:smooth val="0"/>
          <c:extLst>
            <c:ext xmlns:c16="http://schemas.microsoft.com/office/drawing/2014/chart" uri="{C3380CC4-5D6E-409C-BE32-E72D297353CC}">
              <c16:uniqueId val="{00000006-E316-4623-9A91-0BAA7B4F28F9}"/>
            </c:ext>
          </c:extLst>
        </c:ser>
        <c:ser>
          <c:idx val="7"/>
          <c:order val="6"/>
          <c:spPr>
            <a:ln w="19050" cap="rnd">
              <a:solidFill>
                <a:schemeClr val="accent2">
                  <a:lumMod val="60000"/>
                </a:schemeClr>
              </a:solidFill>
              <a:round/>
            </a:ln>
            <a:effectLst/>
          </c:spPr>
          <c:marker>
            <c:symbol val="none"/>
          </c:marker>
          <c:xVal>
            <c:numRef>
              <c:f>第3题!$I$4:$I$6</c:f>
              <c:numCache>
                <c:formatCode>General</c:formatCode>
                <c:ptCount val="3"/>
                <c:pt idx="1">
                  <c:v>1500</c:v>
                </c:pt>
                <c:pt idx="2">
                  <c:v>4000</c:v>
                </c:pt>
              </c:numCache>
            </c:numRef>
          </c:xVal>
          <c:yVal>
            <c:numRef>
              <c:f>第3题!$I$20:$J$20</c:f>
              <c:numCache>
                <c:formatCode>General</c:formatCode>
                <c:ptCount val="2"/>
                <c:pt idx="0">
                  <c:v>2000</c:v>
                </c:pt>
                <c:pt idx="1">
                  <c:v>0</c:v>
                </c:pt>
              </c:numCache>
            </c:numRef>
          </c:yVal>
          <c:smooth val="0"/>
          <c:extLst>
            <c:ext xmlns:c16="http://schemas.microsoft.com/office/drawing/2014/chart" uri="{C3380CC4-5D6E-409C-BE32-E72D297353CC}">
              <c16:uniqueId val="{00000007-E316-4623-9A91-0BAA7B4F28F9}"/>
            </c:ext>
          </c:extLst>
        </c:ser>
        <c:ser>
          <c:idx val="4"/>
          <c:order val="7"/>
          <c:spPr>
            <a:ln w="19050" cap="rnd">
              <a:solidFill>
                <a:schemeClr val="accent5"/>
              </a:solidFill>
              <a:round/>
            </a:ln>
            <a:effectLst/>
          </c:spPr>
          <c:marker>
            <c:symbol val="none"/>
          </c:marker>
          <c:dPt>
            <c:idx val="2"/>
            <c:marker>
              <c:symbol val="none"/>
            </c:marker>
            <c:bubble3D val="0"/>
            <c:extLst>
              <c:ext xmlns:c16="http://schemas.microsoft.com/office/drawing/2014/chart" uri="{C3380CC4-5D6E-409C-BE32-E72D297353CC}">
                <c16:uniqueId val="{00000008-E316-4623-9A91-0BAA7B4F28F9}"/>
              </c:ext>
            </c:extLst>
          </c:dPt>
          <c:xVal>
            <c:numRef>
              <c:f>第3题!$I$18:$I$20</c:f>
              <c:numCache>
                <c:formatCode>General</c:formatCode>
                <c:ptCount val="3"/>
                <c:pt idx="0">
                  <c:v>1500</c:v>
                </c:pt>
                <c:pt idx="1">
                  <c:v>2000</c:v>
                </c:pt>
                <c:pt idx="2">
                  <c:v>2000</c:v>
                </c:pt>
              </c:numCache>
            </c:numRef>
          </c:xVal>
          <c:yVal>
            <c:numRef>
              <c:f>第3题!$J$18:$J$20</c:f>
              <c:numCache>
                <c:formatCode>General</c:formatCode>
                <c:ptCount val="3"/>
                <c:pt idx="0">
                  <c:v>14000</c:v>
                </c:pt>
                <c:pt idx="1">
                  <c:v>14000</c:v>
                </c:pt>
                <c:pt idx="2">
                  <c:v>0</c:v>
                </c:pt>
              </c:numCache>
            </c:numRef>
          </c:yVal>
          <c:smooth val="0"/>
          <c:extLst>
            <c:ext xmlns:c16="http://schemas.microsoft.com/office/drawing/2014/chart" uri="{C3380CC4-5D6E-409C-BE32-E72D297353CC}">
              <c16:uniqueId val="{00000009-E316-4623-9A91-0BAA7B4F28F9}"/>
            </c:ext>
          </c:extLst>
        </c:ser>
        <c:ser>
          <c:idx val="8"/>
          <c:order val="8"/>
          <c:spPr>
            <a:ln w="76200" cap="rnd">
              <a:solidFill>
                <a:srgbClr val="FF0000"/>
              </a:solidFill>
              <a:round/>
            </a:ln>
            <a:effectLst>
              <a:outerShdw blurRad="50800" dist="50800" dir="5400000" algn="ctr" rotWithShape="0">
                <a:schemeClr val="bg1"/>
              </a:outerShdw>
            </a:effectLst>
          </c:spPr>
          <c:marker>
            <c:symbol val="circle"/>
            <c:size val="5"/>
            <c:spPr>
              <a:noFill/>
              <a:ln w="44450">
                <a:solidFill>
                  <a:srgbClr val="FF0000"/>
                </a:solidFill>
              </a:ln>
              <a:effectLst>
                <a:outerShdw blurRad="50800" dist="50800" dir="5400000" algn="ctr" rotWithShape="0">
                  <a:schemeClr val="bg1"/>
                </a:outerShdw>
              </a:effectLst>
            </c:spPr>
          </c:marker>
          <c:dPt>
            <c:idx val="0"/>
            <c:marker>
              <c:symbol val="circle"/>
              <c:size val="5"/>
              <c:spPr>
                <a:solidFill>
                  <a:schemeClr val="bg1"/>
                </a:solidFill>
                <a:ln w="44450">
                  <a:solidFill>
                    <a:srgbClr val="FF0000"/>
                  </a:solidFill>
                </a:ln>
                <a:effectLst>
                  <a:outerShdw blurRad="50800" dist="50800" dir="5400000" algn="ctr" rotWithShape="0">
                    <a:schemeClr val="bg1"/>
                  </a:outerShdw>
                </a:effectLst>
              </c:spPr>
            </c:marker>
            <c:bubble3D val="0"/>
            <c:spPr>
              <a:ln w="76200" cap="rnd">
                <a:solidFill>
                  <a:schemeClr val="accent2"/>
                </a:solidFill>
                <a:round/>
              </a:ln>
              <a:effectLst>
                <a:outerShdw blurRad="50800" dist="50800" dir="5400000" algn="ctr" rotWithShape="0">
                  <a:schemeClr val="bg1"/>
                </a:outerShdw>
              </a:effectLst>
            </c:spPr>
            <c:extLst>
              <c:ext xmlns:c16="http://schemas.microsoft.com/office/drawing/2014/chart" uri="{C3380CC4-5D6E-409C-BE32-E72D297353CC}">
                <c16:uniqueId val="{0000000B-E316-4623-9A91-0BAA7B4F28F9}"/>
              </c:ext>
            </c:extLst>
          </c:dPt>
          <c:xVal>
            <c:numRef>
              <c:f>第3题!$J$11</c:f>
              <c:numCache>
                <c:formatCode>General</c:formatCode>
                <c:ptCount val="1"/>
                <c:pt idx="0">
                  <c:v>2000</c:v>
                </c:pt>
              </c:numCache>
            </c:numRef>
          </c:xVal>
          <c:yVal>
            <c:numRef>
              <c:f>第3题!$K$11</c:f>
              <c:numCache>
                <c:formatCode>General</c:formatCode>
                <c:ptCount val="1"/>
                <c:pt idx="0">
                  <c:v>28000</c:v>
                </c:pt>
              </c:numCache>
            </c:numRef>
          </c:yVal>
          <c:smooth val="0"/>
          <c:extLst>
            <c:ext xmlns:c16="http://schemas.microsoft.com/office/drawing/2014/chart" uri="{C3380CC4-5D6E-409C-BE32-E72D297353CC}">
              <c16:uniqueId val="{0000000C-E316-4623-9A91-0BAA7B4F28F9}"/>
            </c:ext>
          </c:extLst>
        </c:ser>
        <c:ser>
          <c:idx val="9"/>
          <c:order val="9"/>
          <c:spPr>
            <a:ln w="12700" cap="rnd">
              <a:solidFill>
                <a:schemeClr val="accent4">
                  <a:lumMod val="60000"/>
                </a:schemeClr>
              </a:solidFill>
              <a:round/>
            </a:ln>
            <a:effectLst/>
          </c:spPr>
          <c:marker>
            <c:symbol val="circle"/>
            <c:size val="8"/>
            <c:spPr>
              <a:solidFill>
                <a:schemeClr val="bg1"/>
              </a:solidFill>
              <a:ln w="12700">
                <a:solidFill>
                  <a:srgbClr val="FF0000"/>
                </a:solidFill>
              </a:ln>
              <a:effectLst/>
            </c:spPr>
          </c:marker>
          <c:xVal>
            <c:numRef>
              <c:f>第3题!$J$11</c:f>
              <c:numCache>
                <c:formatCode>General</c:formatCode>
                <c:ptCount val="1"/>
                <c:pt idx="0">
                  <c:v>2000</c:v>
                </c:pt>
              </c:numCache>
            </c:numRef>
          </c:xVal>
          <c:yVal>
            <c:numRef>
              <c:f>第3题!$K$11</c:f>
              <c:numCache>
                <c:formatCode>General</c:formatCode>
                <c:ptCount val="1"/>
                <c:pt idx="0">
                  <c:v>28000</c:v>
                </c:pt>
              </c:numCache>
            </c:numRef>
          </c:yVal>
          <c:smooth val="0"/>
          <c:extLst>
            <c:ext xmlns:c16="http://schemas.microsoft.com/office/drawing/2014/chart" uri="{C3380CC4-5D6E-409C-BE32-E72D297353CC}">
              <c16:uniqueId val="{0000000D-E316-4623-9A91-0BAA7B4F28F9}"/>
            </c:ext>
          </c:extLst>
        </c:ser>
        <c:ser>
          <c:idx val="10"/>
          <c:order val="10"/>
          <c:spPr>
            <a:ln w="19050" cap="rnd">
              <a:solidFill>
                <a:schemeClr val="accent5">
                  <a:lumMod val="60000"/>
                </a:schemeClr>
              </a:solidFill>
              <a:round/>
            </a:ln>
            <a:effectLst/>
          </c:spPr>
          <c:marker>
            <c:symbol val="circle"/>
            <c:size val="8"/>
            <c:spPr>
              <a:solidFill>
                <a:schemeClr val="bg1"/>
              </a:solidFill>
              <a:ln w="12700">
                <a:solidFill>
                  <a:srgbClr val="FF0000"/>
                </a:solidFill>
              </a:ln>
              <a:effectLst/>
            </c:spPr>
          </c:marker>
          <c:xVal>
            <c:numRef>
              <c:f>第3题!$J$12</c:f>
              <c:numCache>
                <c:formatCode>General</c:formatCode>
                <c:ptCount val="1"/>
                <c:pt idx="0">
                  <c:v>2000</c:v>
                </c:pt>
              </c:numCache>
            </c:numRef>
          </c:xVal>
          <c:yVal>
            <c:numRef>
              <c:f>第3题!$K$12</c:f>
              <c:numCache>
                <c:formatCode>General</c:formatCode>
                <c:ptCount val="1"/>
                <c:pt idx="0">
                  <c:v>24000</c:v>
                </c:pt>
              </c:numCache>
            </c:numRef>
          </c:yVal>
          <c:smooth val="0"/>
          <c:extLst>
            <c:ext xmlns:c16="http://schemas.microsoft.com/office/drawing/2014/chart" uri="{C3380CC4-5D6E-409C-BE32-E72D297353CC}">
              <c16:uniqueId val="{0000000E-E316-4623-9A91-0BAA7B4F28F9}"/>
            </c:ext>
          </c:extLst>
        </c:ser>
        <c:ser>
          <c:idx val="11"/>
          <c:order val="11"/>
          <c:spPr>
            <a:ln w="19050" cap="rnd">
              <a:solidFill>
                <a:schemeClr val="accent6">
                  <a:lumMod val="60000"/>
                </a:schemeClr>
              </a:solidFill>
              <a:round/>
            </a:ln>
            <a:effectLst/>
          </c:spPr>
          <c:marker>
            <c:symbol val="circle"/>
            <c:size val="8"/>
            <c:spPr>
              <a:solidFill>
                <a:schemeClr val="bg1"/>
              </a:solidFill>
              <a:ln w="12700">
                <a:solidFill>
                  <a:srgbClr val="FF0000"/>
                </a:solidFill>
              </a:ln>
              <a:effectLst/>
            </c:spPr>
          </c:marker>
          <c:xVal>
            <c:numRef>
              <c:f>第3题!$J$13</c:f>
              <c:numCache>
                <c:formatCode>General</c:formatCode>
                <c:ptCount val="1"/>
                <c:pt idx="0">
                  <c:v>2000</c:v>
                </c:pt>
              </c:numCache>
            </c:numRef>
          </c:xVal>
          <c:yVal>
            <c:numRef>
              <c:f>第3题!$K$13</c:f>
              <c:numCache>
                <c:formatCode>General</c:formatCode>
                <c:ptCount val="1"/>
                <c:pt idx="0">
                  <c:v>18000</c:v>
                </c:pt>
              </c:numCache>
            </c:numRef>
          </c:yVal>
          <c:smooth val="0"/>
          <c:extLst>
            <c:ext xmlns:c16="http://schemas.microsoft.com/office/drawing/2014/chart" uri="{C3380CC4-5D6E-409C-BE32-E72D297353CC}">
              <c16:uniqueId val="{0000000F-E316-4623-9A91-0BAA7B4F28F9}"/>
            </c:ext>
          </c:extLst>
        </c:ser>
        <c:ser>
          <c:idx val="12"/>
          <c:order val="12"/>
          <c:spPr>
            <a:ln w="19050" cap="rnd">
              <a:solidFill>
                <a:schemeClr val="accent1">
                  <a:lumMod val="80000"/>
                  <a:lumOff val="20000"/>
                </a:schemeClr>
              </a:solidFill>
              <a:round/>
            </a:ln>
            <a:effectLst/>
          </c:spPr>
          <c:marker>
            <c:symbol val="circle"/>
            <c:size val="8"/>
            <c:spPr>
              <a:solidFill>
                <a:schemeClr val="bg1"/>
              </a:solidFill>
              <a:ln w="12700">
                <a:solidFill>
                  <a:srgbClr val="FF0000"/>
                </a:solidFill>
              </a:ln>
              <a:effectLst/>
            </c:spPr>
          </c:marker>
          <c:xVal>
            <c:numRef>
              <c:f>第3题!$J$14</c:f>
              <c:numCache>
                <c:formatCode>General</c:formatCode>
                <c:ptCount val="1"/>
                <c:pt idx="0">
                  <c:v>2000</c:v>
                </c:pt>
              </c:numCache>
            </c:numRef>
          </c:xVal>
          <c:yVal>
            <c:numRef>
              <c:f>第3题!$K$14</c:f>
              <c:numCache>
                <c:formatCode>General</c:formatCode>
                <c:ptCount val="1"/>
                <c:pt idx="0">
                  <c:v>16000</c:v>
                </c:pt>
              </c:numCache>
            </c:numRef>
          </c:yVal>
          <c:smooth val="0"/>
          <c:extLst>
            <c:ext xmlns:c16="http://schemas.microsoft.com/office/drawing/2014/chart" uri="{C3380CC4-5D6E-409C-BE32-E72D297353CC}">
              <c16:uniqueId val="{00000010-E316-4623-9A91-0BAA7B4F28F9}"/>
            </c:ext>
          </c:extLst>
        </c:ser>
        <c:ser>
          <c:idx val="13"/>
          <c:order val="13"/>
          <c:spPr>
            <a:ln w="19050" cap="rnd">
              <a:solidFill>
                <a:schemeClr val="accent2">
                  <a:lumMod val="80000"/>
                  <a:lumOff val="20000"/>
                </a:schemeClr>
              </a:solidFill>
              <a:round/>
            </a:ln>
            <a:effectLst/>
          </c:spPr>
          <c:marker>
            <c:symbol val="circle"/>
            <c:size val="8"/>
            <c:spPr>
              <a:solidFill>
                <a:srgbClr val="FF0000"/>
              </a:solidFill>
              <a:ln w="12700">
                <a:solidFill>
                  <a:srgbClr val="FF0000"/>
                </a:solidFill>
              </a:ln>
              <a:effectLst/>
            </c:spPr>
          </c:marker>
          <c:xVal>
            <c:numRef>
              <c:f>第3题!$J$15</c:f>
              <c:numCache>
                <c:formatCode>General</c:formatCode>
                <c:ptCount val="1"/>
                <c:pt idx="0">
                  <c:v>2000</c:v>
                </c:pt>
              </c:numCache>
            </c:numRef>
          </c:xVal>
          <c:yVal>
            <c:numRef>
              <c:f>第3题!$K$15</c:f>
              <c:numCache>
                <c:formatCode>General</c:formatCode>
                <c:ptCount val="1"/>
                <c:pt idx="0">
                  <c:v>14000</c:v>
                </c:pt>
              </c:numCache>
            </c:numRef>
          </c:yVal>
          <c:smooth val="0"/>
          <c:extLst>
            <c:ext xmlns:c16="http://schemas.microsoft.com/office/drawing/2014/chart" uri="{C3380CC4-5D6E-409C-BE32-E72D297353CC}">
              <c16:uniqueId val="{00000011-E316-4623-9A91-0BAA7B4F28F9}"/>
            </c:ext>
          </c:extLst>
        </c:ser>
        <c:ser>
          <c:idx val="14"/>
          <c:order val="14"/>
          <c:spPr>
            <a:ln w="19050" cap="rnd">
              <a:solidFill>
                <a:schemeClr val="accent3">
                  <a:lumMod val="80000"/>
                  <a:lumOff val="20000"/>
                </a:schemeClr>
              </a:solidFill>
              <a:round/>
            </a:ln>
            <a:effectLst/>
          </c:spPr>
          <c:marker>
            <c:symbol val="circle"/>
            <c:size val="8"/>
            <c:spPr>
              <a:solidFill>
                <a:schemeClr val="bg1"/>
              </a:solidFill>
              <a:ln w="12700">
                <a:solidFill>
                  <a:srgbClr val="FF0000"/>
                </a:solidFill>
              </a:ln>
              <a:effectLst/>
            </c:spPr>
          </c:marker>
          <c:xVal>
            <c:numRef>
              <c:f>第3题!$J$16</c:f>
              <c:numCache>
                <c:formatCode>General</c:formatCode>
                <c:ptCount val="1"/>
                <c:pt idx="0">
                  <c:v>2000</c:v>
                </c:pt>
              </c:numCache>
            </c:numRef>
          </c:xVal>
          <c:yVal>
            <c:numRef>
              <c:f>第3题!$K$16</c:f>
              <c:numCache>
                <c:formatCode>General</c:formatCode>
                <c:ptCount val="1"/>
                <c:pt idx="0">
                  <c:v>6000</c:v>
                </c:pt>
              </c:numCache>
            </c:numRef>
          </c:yVal>
          <c:smooth val="0"/>
          <c:extLst>
            <c:ext xmlns:c16="http://schemas.microsoft.com/office/drawing/2014/chart" uri="{C3380CC4-5D6E-409C-BE32-E72D297353CC}">
              <c16:uniqueId val="{00000012-E316-4623-9A91-0BAA7B4F28F9}"/>
            </c:ext>
          </c:extLst>
        </c:ser>
        <c:dLbls>
          <c:showLegendKey val="0"/>
          <c:showVal val="0"/>
          <c:showCatName val="0"/>
          <c:showSerName val="0"/>
          <c:showPercent val="0"/>
          <c:showBubbleSize val="0"/>
        </c:dLbls>
        <c:axId val="694752175"/>
        <c:axId val="694751343"/>
      </c:scatterChart>
      <c:valAx>
        <c:axId val="694752175"/>
        <c:scaling>
          <c:orientation val="minMax"/>
          <c:max val="3000"/>
          <c:min val="150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zh-CN" altLang="en-US"/>
                  <a:t>销量</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zh-CN"/>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94751343"/>
        <c:crosses val="autoZero"/>
        <c:crossBetween val="midCat"/>
        <c:majorUnit val="500"/>
      </c:valAx>
      <c:valAx>
        <c:axId val="694751343"/>
        <c:scaling>
          <c:orientation val="minMax"/>
          <c:max val="5000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zh-CN" altLang="en-US"/>
                  <a:t>利润</a:t>
                </a:r>
                <a:endParaRPr lang="en-US" altLang="zh-CN"/>
              </a:p>
            </c:rich>
          </c:tx>
          <c:layout>
            <c:manualLayout>
              <c:xMode val="edge"/>
              <c:yMode val="edge"/>
              <c:x val="2.8880866425992781E-2"/>
              <c:y val="0.5015765064765135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zh-CN"/>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94752175"/>
        <c:crosses val="autoZero"/>
        <c:crossBetween val="midCat"/>
        <c:majorUnit val="10000"/>
      </c:valAx>
      <c:spPr>
        <a:noFill/>
        <a:ln>
          <a:solidFill>
            <a:schemeClr val="accent1"/>
          </a:solid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0891904606115839E-2"/>
          <c:y val="0.14143293256606201"/>
          <c:w val="0.88679536701623318"/>
          <c:h val="0.67638879816269382"/>
        </c:manualLayout>
      </c:layout>
      <c:scatterChart>
        <c:scatterStyle val="lineMarker"/>
        <c:varyColors val="0"/>
        <c:ser>
          <c:idx val="0"/>
          <c:order val="0"/>
          <c:spPr>
            <a:ln w="50800" cap="rnd">
              <a:solidFill>
                <a:srgbClr val="C00000"/>
              </a:solidFill>
              <a:round/>
            </a:ln>
            <a:effectLst/>
          </c:spPr>
          <c:marker>
            <c:symbol val="none"/>
          </c:marker>
          <c:dPt>
            <c:idx val="11"/>
            <c:marker>
              <c:symbol val="square"/>
              <c:size val="8"/>
              <c:spPr>
                <a:solidFill>
                  <a:schemeClr val="bg1"/>
                </a:solidFill>
                <a:ln w="9525">
                  <a:solidFill>
                    <a:schemeClr val="accent1"/>
                  </a:solidFill>
                </a:ln>
                <a:effectLst/>
              </c:spPr>
            </c:marker>
            <c:bubble3D val="0"/>
            <c:extLst>
              <c:ext xmlns:c16="http://schemas.microsoft.com/office/drawing/2014/chart" uri="{C3380CC4-5D6E-409C-BE32-E72D297353CC}">
                <c16:uniqueId val="{00000000-8D17-4523-A772-8AF7678BC1EA}"/>
              </c:ext>
            </c:extLst>
          </c:dPt>
          <c:xVal>
            <c:numRef>
              <c:f>第4题!$H$5:$H$17</c:f>
              <c:numCache>
                <c:formatCode>General</c:formatCode>
                <c:ptCount val="13"/>
                <c:pt idx="0">
                  <c:v>100</c:v>
                </c:pt>
                <c:pt idx="1">
                  <c:v>200</c:v>
                </c:pt>
                <c:pt idx="2">
                  <c:v>300</c:v>
                </c:pt>
                <c:pt idx="3">
                  <c:v>400</c:v>
                </c:pt>
                <c:pt idx="4">
                  <c:v>500</c:v>
                </c:pt>
                <c:pt idx="5">
                  <c:v>600</c:v>
                </c:pt>
                <c:pt idx="6">
                  <c:v>700</c:v>
                </c:pt>
                <c:pt idx="7">
                  <c:v>800</c:v>
                </c:pt>
                <c:pt idx="8">
                  <c:v>900</c:v>
                </c:pt>
                <c:pt idx="9">
                  <c:v>1000</c:v>
                </c:pt>
                <c:pt idx="10">
                  <c:v>1100</c:v>
                </c:pt>
                <c:pt idx="11">
                  <c:v>1099.999</c:v>
                </c:pt>
                <c:pt idx="12">
                  <c:v>3000</c:v>
                </c:pt>
              </c:numCache>
            </c:numRef>
          </c:xVal>
          <c:yVal>
            <c:numRef>
              <c:f>第4题!$I$5:$I$17</c:f>
              <c:numCache>
                <c:formatCode>0</c:formatCode>
                <c:ptCount val="13"/>
                <c:pt idx="0">
                  <c:v>111000</c:v>
                </c:pt>
                <c:pt idx="1">
                  <c:v>84500</c:v>
                </c:pt>
                <c:pt idx="2">
                  <c:v>76333</c:v>
                </c:pt>
                <c:pt idx="3">
                  <c:v>72750</c:v>
                </c:pt>
                <c:pt idx="4">
                  <c:v>71000</c:v>
                </c:pt>
                <c:pt idx="5">
                  <c:v>70167</c:v>
                </c:pt>
                <c:pt idx="6">
                  <c:v>69857</c:v>
                </c:pt>
                <c:pt idx="7">
                  <c:v>69875</c:v>
                </c:pt>
                <c:pt idx="8">
                  <c:v>70111</c:v>
                </c:pt>
                <c:pt idx="9">
                  <c:v>70500</c:v>
                </c:pt>
                <c:pt idx="10">
                  <c:v>71000</c:v>
                </c:pt>
                <c:pt idx="11">
                  <c:v>65500</c:v>
                </c:pt>
                <c:pt idx="12">
                  <c:v>81333</c:v>
                </c:pt>
              </c:numCache>
            </c:numRef>
          </c:yVal>
          <c:smooth val="0"/>
          <c:extLst>
            <c:ext xmlns:c16="http://schemas.microsoft.com/office/drawing/2014/chart" uri="{C3380CC4-5D6E-409C-BE32-E72D297353CC}">
              <c16:uniqueId val="{00000001-8D17-4523-A772-8AF7678BC1EA}"/>
            </c:ext>
          </c:extLst>
        </c:ser>
        <c:ser>
          <c:idx val="1"/>
          <c:order val="1"/>
          <c:spPr>
            <a:ln w="19050" cap="rnd">
              <a:solidFill>
                <a:schemeClr val="tx1"/>
              </a:solidFill>
              <a:round/>
            </a:ln>
            <a:effectLst/>
          </c:spPr>
          <c:marker>
            <c:symbol val="none"/>
          </c:marker>
          <c:dPt>
            <c:idx val="11"/>
            <c:marker>
              <c:symbol val="square"/>
              <c:size val="8"/>
              <c:spPr>
                <a:solidFill>
                  <a:schemeClr val="bg1"/>
                </a:solidFill>
                <a:ln w="9525">
                  <a:solidFill>
                    <a:schemeClr val="accent2"/>
                  </a:solidFill>
                </a:ln>
                <a:effectLst/>
              </c:spPr>
            </c:marker>
            <c:bubble3D val="0"/>
            <c:extLst>
              <c:ext xmlns:c16="http://schemas.microsoft.com/office/drawing/2014/chart" uri="{C3380CC4-5D6E-409C-BE32-E72D297353CC}">
                <c16:uniqueId val="{00000002-8D17-4523-A772-8AF7678BC1EA}"/>
              </c:ext>
            </c:extLst>
          </c:dPt>
          <c:xVal>
            <c:numRef>
              <c:f>第4题!$H$5:$H$17</c:f>
              <c:numCache>
                <c:formatCode>General</c:formatCode>
                <c:ptCount val="13"/>
                <c:pt idx="0">
                  <c:v>100</c:v>
                </c:pt>
                <c:pt idx="1">
                  <c:v>200</c:v>
                </c:pt>
                <c:pt idx="2">
                  <c:v>300</c:v>
                </c:pt>
                <c:pt idx="3">
                  <c:v>400</c:v>
                </c:pt>
                <c:pt idx="4">
                  <c:v>500</c:v>
                </c:pt>
                <c:pt idx="5">
                  <c:v>600</c:v>
                </c:pt>
                <c:pt idx="6">
                  <c:v>700</c:v>
                </c:pt>
                <c:pt idx="7">
                  <c:v>800</c:v>
                </c:pt>
                <c:pt idx="8">
                  <c:v>900</c:v>
                </c:pt>
                <c:pt idx="9">
                  <c:v>1000</c:v>
                </c:pt>
                <c:pt idx="10">
                  <c:v>1100</c:v>
                </c:pt>
                <c:pt idx="11">
                  <c:v>1099.999</c:v>
                </c:pt>
                <c:pt idx="12">
                  <c:v>3000</c:v>
                </c:pt>
              </c:numCache>
            </c:numRef>
          </c:xVal>
          <c:yVal>
            <c:numRef>
              <c:f>第4题!$J$5:$J$17</c:f>
              <c:numCache>
                <c:formatCode>0</c:formatCode>
                <c:ptCount val="13"/>
                <c:pt idx="0">
                  <c:v>111250</c:v>
                </c:pt>
                <c:pt idx="1">
                  <c:v>85000</c:v>
                </c:pt>
                <c:pt idx="2">
                  <c:v>77083</c:v>
                </c:pt>
                <c:pt idx="3">
                  <c:v>73750</c:v>
                </c:pt>
                <c:pt idx="4">
                  <c:v>72250</c:v>
                </c:pt>
                <c:pt idx="5">
                  <c:v>71667</c:v>
                </c:pt>
                <c:pt idx="6">
                  <c:v>71607</c:v>
                </c:pt>
                <c:pt idx="7">
                  <c:v>71875</c:v>
                </c:pt>
                <c:pt idx="8">
                  <c:v>72361</c:v>
                </c:pt>
                <c:pt idx="9">
                  <c:v>73000</c:v>
                </c:pt>
                <c:pt idx="10">
                  <c:v>73750</c:v>
                </c:pt>
                <c:pt idx="11">
                  <c:v>68250</c:v>
                </c:pt>
                <c:pt idx="12">
                  <c:v>88833</c:v>
                </c:pt>
              </c:numCache>
            </c:numRef>
          </c:yVal>
          <c:smooth val="0"/>
          <c:extLst>
            <c:ext xmlns:c16="http://schemas.microsoft.com/office/drawing/2014/chart" uri="{C3380CC4-5D6E-409C-BE32-E72D297353CC}">
              <c16:uniqueId val="{00000003-8D17-4523-A772-8AF7678BC1EA}"/>
            </c:ext>
          </c:extLst>
        </c:ser>
        <c:ser>
          <c:idx val="2"/>
          <c:order val="2"/>
          <c:spPr>
            <a:ln w="19050" cap="rnd">
              <a:solidFill>
                <a:schemeClr val="tx1"/>
              </a:solidFill>
              <a:round/>
            </a:ln>
            <a:effectLst/>
          </c:spPr>
          <c:marker>
            <c:symbol val="none"/>
          </c:marker>
          <c:dPt>
            <c:idx val="11"/>
            <c:marker>
              <c:symbol val="square"/>
              <c:size val="8"/>
              <c:spPr>
                <a:solidFill>
                  <a:schemeClr val="bg1"/>
                </a:solidFill>
                <a:ln w="9525">
                  <a:solidFill>
                    <a:schemeClr val="accent3"/>
                  </a:solidFill>
                </a:ln>
                <a:effectLst/>
              </c:spPr>
            </c:marker>
            <c:bubble3D val="0"/>
            <c:extLst>
              <c:ext xmlns:c16="http://schemas.microsoft.com/office/drawing/2014/chart" uri="{C3380CC4-5D6E-409C-BE32-E72D297353CC}">
                <c16:uniqueId val="{00000004-8D17-4523-A772-8AF7678BC1EA}"/>
              </c:ext>
            </c:extLst>
          </c:dPt>
          <c:xVal>
            <c:numRef>
              <c:f>第4题!$H$5:$H$17</c:f>
              <c:numCache>
                <c:formatCode>General</c:formatCode>
                <c:ptCount val="13"/>
                <c:pt idx="0">
                  <c:v>100</c:v>
                </c:pt>
                <c:pt idx="1">
                  <c:v>200</c:v>
                </c:pt>
                <c:pt idx="2">
                  <c:v>300</c:v>
                </c:pt>
                <c:pt idx="3">
                  <c:v>400</c:v>
                </c:pt>
                <c:pt idx="4">
                  <c:v>500</c:v>
                </c:pt>
                <c:pt idx="5">
                  <c:v>600</c:v>
                </c:pt>
                <c:pt idx="6">
                  <c:v>700</c:v>
                </c:pt>
                <c:pt idx="7">
                  <c:v>800</c:v>
                </c:pt>
                <c:pt idx="8">
                  <c:v>900</c:v>
                </c:pt>
                <c:pt idx="9">
                  <c:v>1000</c:v>
                </c:pt>
                <c:pt idx="10">
                  <c:v>1100</c:v>
                </c:pt>
                <c:pt idx="11">
                  <c:v>1099.999</c:v>
                </c:pt>
                <c:pt idx="12">
                  <c:v>3000</c:v>
                </c:pt>
              </c:numCache>
            </c:numRef>
          </c:xVal>
          <c:yVal>
            <c:numRef>
              <c:f>第4题!$K$5:$K$17</c:f>
              <c:numCache>
                <c:formatCode>0</c:formatCode>
                <c:ptCount val="13"/>
                <c:pt idx="0">
                  <c:v>111500</c:v>
                </c:pt>
                <c:pt idx="1">
                  <c:v>85500</c:v>
                </c:pt>
                <c:pt idx="2">
                  <c:v>77833</c:v>
                </c:pt>
                <c:pt idx="3">
                  <c:v>74750</c:v>
                </c:pt>
                <c:pt idx="4">
                  <c:v>73500</c:v>
                </c:pt>
                <c:pt idx="5">
                  <c:v>73167</c:v>
                </c:pt>
                <c:pt idx="6">
                  <c:v>73357</c:v>
                </c:pt>
                <c:pt idx="7">
                  <c:v>73875</c:v>
                </c:pt>
                <c:pt idx="8">
                  <c:v>74611</c:v>
                </c:pt>
                <c:pt idx="9">
                  <c:v>75500</c:v>
                </c:pt>
                <c:pt idx="10">
                  <c:v>76500</c:v>
                </c:pt>
                <c:pt idx="11">
                  <c:v>71000</c:v>
                </c:pt>
                <c:pt idx="12">
                  <c:v>96333</c:v>
                </c:pt>
              </c:numCache>
            </c:numRef>
          </c:yVal>
          <c:smooth val="0"/>
          <c:extLst>
            <c:ext xmlns:c16="http://schemas.microsoft.com/office/drawing/2014/chart" uri="{C3380CC4-5D6E-409C-BE32-E72D297353CC}">
              <c16:uniqueId val="{00000005-8D17-4523-A772-8AF7678BC1EA}"/>
            </c:ext>
          </c:extLst>
        </c:ser>
        <c:ser>
          <c:idx val="3"/>
          <c:order val="3"/>
          <c:spPr>
            <a:ln w="19050" cap="rnd">
              <a:solidFill>
                <a:schemeClr val="tx1"/>
              </a:solidFill>
              <a:round/>
            </a:ln>
            <a:effectLst/>
          </c:spPr>
          <c:marker>
            <c:symbol val="none"/>
          </c:marker>
          <c:dPt>
            <c:idx val="11"/>
            <c:marker>
              <c:symbol val="square"/>
              <c:size val="8"/>
              <c:spPr>
                <a:solidFill>
                  <a:schemeClr val="bg1"/>
                </a:solidFill>
                <a:ln w="9525">
                  <a:solidFill>
                    <a:schemeClr val="accent4"/>
                  </a:solidFill>
                </a:ln>
                <a:effectLst/>
              </c:spPr>
            </c:marker>
            <c:bubble3D val="0"/>
            <c:extLst>
              <c:ext xmlns:c16="http://schemas.microsoft.com/office/drawing/2014/chart" uri="{C3380CC4-5D6E-409C-BE32-E72D297353CC}">
                <c16:uniqueId val="{00000006-8D17-4523-A772-8AF7678BC1EA}"/>
              </c:ext>
            </c:extLst>
          </c:dPt>
          <c:xVal>
            <c:numRef>
              <c:f>第4题!$H$5:$H$17</c:f>
              <c:numCache>
                <c:formatCode>General</c:formatCode>
                <c:ptCount val="13"/>
                <c:pt idx="0">
                  <c:v>100</c:v>
                </c:pt>
                <c:pt idx="1">
                  <c:v>200</c:v>
                </c:pt>
                <c:pt idx="2">
                  <c:v>300</c:v>
                </c:pt>
                <c:pt idx="3">
                  <c:v>400</c:v>
                </c:pt>
                <c:pt idx="4">
                  <c:v>500</c:v>
                </c:pt>
                <c:pt idx="5">
                  <c:v>600</c:v>
                </c:pt>
                <c:pt idx="6">
                  <c:v>700</c:v>
                </c:pt>
                <c:pt idx="7">
                  <c:v>800</c:v>
                </c:pt>
                <c:pt idx="8">
                  <c:v>900</c:v>
                </c:pt>
                <c:pt idx="9">
                  <c:v>1000</c:v>
                </c:pt>
                <c:pt idx="10">
                  <c:v>1100</c:v>
                </c:pt>
                <c:pt idx="11">
                  <c:v>1099.999</c:v>
                </c:pt>
                <c:pt idx="12">
                  <c:v>3000</c:v>
                </c:pt>
              </c:numCache>
            </c:numRef>
          </c:xVal>
          <c:yVal>
            <c:numRef>
              <c:f>第4题!$L$5:$L$17</c:f>
              <c:numCache>
                <c:formatCode>0</c:formatCode>
                <c:ptCount val="13"/>
                <c:pt idx="0">
                  <c:v>111750</c:v>
                </c:pt>
                <c:pt idx="1">
                  <c:v>86000</c:v>
                </c:pt>
                <c:pt idx="2">
                  <c:v>78583</c:v>
                </c:pt>
                <c:pt idx="3">
                  <c:v>75750</c:v>
                </c:pt>
                <c:pt idx="4">
                  <c:v>74750</c:v>
                </c:pt>
                <c:pt idx="5">
                  <c:v>74667</c:v>
                </c:pt>
                <c:pt idx="6">
                  <c:v>75107</c:v>
                </c:pt>
                <c:pt idx="7">
                  <c:v>75875</c:v>
                </c:pt>
                <c:pt idx="8">
                  <c:v>76861</c:v>
                </c:pt>
                <c:pt idx="9">
                  <c:v>78000</c:v>
                </c:pt>
                <c:pt idx="10">
                  <c:v>79250</c:v>
                </c:pt>
                <c:pt idx="11">
                  <c:v>73750</c:v>
                </c:pt>
                <c:pt idx="12">
                  <c:v>103833</c:v>
                </c:pt>
              </c:numCache>
            </c:numRef>
          </c:yVal>
          <c:smooth val="0"/>
          <c:extLst>
            <c:ext xmlns:c16="http://schemas.microsoft.com/office/drawing/2014/chart" uri="{C3380CC4-5D6E-409C-BE32-E72D297353CC}">
              <c16:uniqueId val="{00000007-8D17-4523-A772-8AF7678BC1EA}"/>
            </c:ext>
          </c:extLst>
        </c:ser>
        <c:ser>
          <c:idx val="4"/>
          <c:order val="4"/>
          <c:spPr>
            <a:ln w="19050" cap="rnd">
              <a:solidFill>
                <a:schemeClr val="tx1"/>
              </a:solidFill>
              <a:round/>
            </a:ln>
            <a:effectLst/>
          </c:spPr>
          <c:marker>
            <c:symbol val="none"/>
          </c:marker>
          <c:dPt>
            <c:idx val="4"/>
            <c:marker>
              <c:symbol val="square"/>
              <c:size val="9"/>
              <c:spPr>
                <a:solidFill>
                  <a:schemeClr val="bg1"/>
                </a:solidFill>
                <a:ln w="15875">
                  <a:solidFill>
                    <a:schemeClr val="accent6"/>
                  </a:solidFill>
                </a:ln>
                <a:effectLst/>
              </c:spPr>
            </c:marker>
            <c:bubble3D val="0"/>
            <c:extLst>
              <c:ext xmlns:c16="http://schemas.microsoft.com/office/drawing/2014/chart" uri="{C3380CC4-5D6E-409C-BE32-E72D297353CC}">
                <c16:uniqueId val="{00000008-8D17-4523-A772-8AF7678BC1EA}"/>
              </c:ext>
            </c:extLst>
          </c:dPt>
          <c:xVal>
            <c:numRef>
              <c:f>第4题!$H$5:$H$17</c:f>
              <c:numCache>
                <c:formatCode>General</c:formatCode>
                <c:ptCount val="13"/>
                <c:pt idx="0">
                  <c:v>100</c:v>
                </c:pt>
                <c:pt idx="1">
                  <c:v>200</c:v>
                </c:pt>
                <c:pt idx="2">
                  <c:v>300</c:v>
                </c:pt>
                <c:pt idx="3">
                  <c:v>400</c:v>
                </c:pt>
                <c:pt idx="4">
                  <c:v>500</c:v>
                </c:pt>
                <c:pt idx="5">
                  <c:v>600</c:v>
                </c:pt>
                <c:pt idx="6">
                  <c:v>700</c:v>
                </c:pt>
                <c:pt idx="7">
                  <c:v>800</c:v>
                </c:pt>
                <c:pt idx="8">
                  <c:v>900</c:v>
                </c:pt>
                <c:pt idx="9">
                  <c:v>1000</c:v>
                </c:pt>
                <c:pt idx="10">
                  <c:v>1100</c:v>
                </c:pt>
                <c:pt idx="11">
                  <c:v>1099.999</c:v>
                </c:pt>
                <c:pt idx="12">
                  <c:v>3000</c:v>
                </c:pt>
              </c:numCache>
            </c:numRef>
          </c:xVal>
          <c:yVal>
            <c:numRef>
              <c:f>第4题!$M$5:$M$17</c:f>
              <c:numCache>
                <c:formatCode>0</c:formatCode>
                <c:ptCount val="13"/>
                <c:pt idx="0">
                  <c:v>112000</c:v>
                </c:pt>
                <c:pt idx="1">
                  <c:v>86500</c:v>
                </c:pt>
                <c:pt idx="2">
                  <c:v>79333</c:v>
                </c:pt>
                <c:pt idx="3">
                  <c:v>76750</c:v>
                </c:pt>
                <c:pt idx="4">
                  <c:v>76000</c:v>
                </c:pt>
                <c:pt idx="5">
                  <c:v>76167</c:v>
                </c:pt>
                <c:pt idx="6">
                  <c:v>76857</c:v>
                </c:pt>
                <c:pt idx="7">
                  <c:v>77875</c:v>
                </c:pt>
                <c:pt idx="8">
                  <c:v>79111</c:v>
                </c:pt>
                <c:pt idx="9">
                  <c:v>80500</c:v>
                </c:pt>
                <c:pt idx="10">
                  <c:v>82000</c:v>
                </c:pt>
                <c:pt idx="11">
                  <c:v>76500</c:v>
                </c:pt>
                <c:pt idx="12">
                  <c:v>111333</c:v>
                </c:pt>
              </c:numCache>
            </c:numRef>
          </c:yVal>
          <c:smooth val="0"/>
          <c:extLst>
            <c:ext xmlns:c16="http://schemas.microsoft.com/office/drawing/2014/chart" uri="{C3380CC4-5D6E-409C-BE32-E72D297353CC}">
              <c16:uniqueId val="{00000009-8D17-4523-A772-8AF7678BC1EA}"/>
            </c:ext>
          </c:extLst>
        </c:ser>
        <c:ser>
          <c:idx val="5"/>
          <c:order val="5"/>
          <c:spPr>
            <a:ln w="19050" cap="rnd">
              <a:solidFill>
                <a:schemeClr val="tx1"/>
              </a:solidFill>
              <a:round/>
            </a:ln>
            <a:effectLst/>
          </c:spPr>
          <c:marker>
            <c:symbol val="none"/>
          </c:marker>
          <c:dPt>
            <c:idx val="4"/>
            <c:marker>
              <c:symbol val="square"/>
              <c:size val="9"/>
              <c:spPr>
                <a:solidFill>
                  <a:schemeClr val="bg1"/>
                </a:solidFill>
                <a:ln w="15875">
                  <a:solidFill>
                    <a:schemeClr val="accent6"/>
                  </a:solidFill>
                </a:ln>
                <a:effectLst/>
              </c:spPr>
            </c:marker>
            <c:bubble3D val="0"/>
            <c:spPr>
              <a:ln w="15875" cap="rnd">
                <a:solidFill>
                  <a:schemeClr val="tx1"/>
                </a:solidFill>
                <a:bevel/>
              </a:ln>
              <a:effectLst/>
            </c:spPr>
            <c:extLst>
              <c:ext xmlns:c16="http://schemas.microsoft.com/office/drawing/2014/chart" uri="{C3380CC4-5D6E-409C-BE32-E72D297353CC}">
                <c16:uniqueId val="{0000000B-8D17-4523-A772-8AF7678BC1EA}"/>
              </c:ext>
            </c:extLst>
          </c:dPt>
          <c:xVal>
            <c:numRef>
              <c:f>第4题!$H$5:$H$17</c:f>
              <c:numCache>
                <c:formatCode>General</c:formatCode>
                <c:ptCount val="13"/>
                <c:pt idx="0">
                  <c:v>100</c:v>
                </c:pt>
                <c:pt idx="1">
                  <c:v>200</c:v>
                </c:pt>
                <c:pt idx="2">
                  <c:v>300</c:v>
                </c:pt>
                <c:pt idx="3">
                  <c:v>400</c:v>
                </c:pt>
                <c:pt idx="4">
                  <c:v>500</c:v>
                </c:pt>
                <c:pt idx="5">
                  <c:v>600</c:v>
                </c:pt>
                <c:pt idx="6">
                  <c:v>700</c:v>
                </c:pt>
                <c:pt idx="7">
                  <c:v>800</c:v>
                </c:pt>
                <c:pt idx="8">
                  <c:v>900</c:v>
                </c:pt>
                <c:pt idx="9">
                  <c:v>1000</c:v>
                </c:pt>
                <c:pt idx="10">
                  <c:v>1100</c:v>
                </c:pt>
                <c:pt idx="11">
                  <c:v>1099.999</c:v>
                </c:pt>
                <c:pt idx="12">
                  <c:v>3000</c:v>
                </c:pt>
              </c:numCache>
            </c:numRef>
          </c:xVal>
          <c:yVal>
            <c:numRef>
              <c:f>第4题!$N$5:$N$17</c:f>
              <c:numCache>
                <c:formatCode>0</c:formatCode>
                <c:ptCount val="13"/>
                <c:pt idx="0">
                  <c:v>112250</c:v>
                </c:pt>
                <c:pt idx="1">
                  <c:v>87000</c:v>
                </c:pt>
                <c:pt idx="2">
                  <c:v>80083</c:v>
                </c:pt>
                <c:pt idx="3">
                  <c:v>77750</c:v>
                </c:pt>
                <c:pt idx="4">
                  <c:v>77250</c:v>
                </c:pt>
                <c:pt idx="5">
                  <c:v>77667</c:v>
                </c:pt>
                <c:pt idx="6">
                  <c:v>78607</c:v>
                </c:pt>
                <c:pt idx="7">
                  <c:v>79875</c:v>
                </c:pt>
                <c:pt idx="8">
                  <c:v>81361</c:v>
                </c:pt>
                <c:pt idx="9">
                  <c:v>83000</c:v>
                </c:pt>
                <c:pt idx="10">
                  <c:v>84750</c:v>
                </c:pt>
                <c:pt idx="11">
                  <c:v>79250</c:v>
                </c:pt>
                <c:pt idx="12">
                  <c:v>118833</c:v>
                </c:pt>
              </c:numCache>
            </c:numRef>
          </c:yVal>
          <c:smooth val="0"/>
          <c:extLst>
            <c:ext xmlns:c16="http://schemas.microsoft.com/office/drawing/2014/chart" uri="{C3380CC4-5D6E-409C-BE32-E72D297353CC}">
              <c16:uniqueId val="{0000000C-8D17-4523-A772-8AF7678BC1EA}"/>
            </c:ext>
          </c:extLst>
        </c:ser>
        <c:ser>
          <c:idx val="6"/>
          <c:order val="6"/>
          <c:spPr>
            <a:ln w="19050" cap="rnd">
              <a:solidFill>
                <a:schemeClr val="accent1">
                  <a:lumMod val="60000"/>
                </a:schemeClr>
              </a:solidFill>
              <a:round/>
            </a:ln>
            <a:effectLst/>
          </c:spPr>
          <c:marker>
            <c:symbol val="none"/>
          </c:marker>
          <c:xVal>
            <c:numRef>
              <c:f>第4题!$I$4:$N$4</c:f>
              <c:numCache>
                <c:formatCode>General</c:formatCode>
                <c:ptCount val="6"/>
                <c:pt idx="0">
                  <c:v>20</c:v>
                </c:pt>
                <c:pt idx="1">
                  <c:v>25</c:v>
                </c:pt>
                <c:pt idx="2">
                  <c:v>30</c:v>
                </c:pt>
                <c:pt idx="3">
                  <c:v>35</c:v>
                </c:pt>
                <c:pt idx="4">
                  <c:v>40</c:v>
                </c:pt>
                <c:pt idx="5">
                  <c:v>45</c:v>
                </c:pt>
              </c:numCache>
            </c:numRef>
          </c:xVal>
          <c:yVal>
            <c:numRef>
              <c:f>第4题!$O$5</c:f>
              <c:numCache>
                <c:formatCode>0</c:formatCode>
                <c:ptCount val="1"/>
                <c:pt idx="0">
                  <c:v>111000</c:v>
                </c:pt>
              </c:numCache>
            </c:numRef>
          </c:yVal>
          <c:smooth val="0"/>
          <c:extLst>
            <c:ext xmlns:c16="http://schemas.microsoft.com/office/drawing/2014/chart" uri="{C3380CC4-5D6E-409C-BE32-E72D297353CC}">
              <c16:uniqueId val="{0000000D-8D17-4523-A772-8AF7678BC1EA}"/>
            </c:ext>
          </c:extLst>
        </c:ser>
        <c:ser>
          <c:idx val="7"/>
          <c:order val="7"/>
          <c:tx>
            <c:strRef>
              <c:f>第4题!$I$4:$N$4</c:f>
              <c:strCache>
                <c:ptCount val="1"/>
                <c:pt idx="0">
                  <c:v>20 25 30 35 40 45</c:v>
                </c:pt>
              </c:strCache>
            </c:strRef>
          </c:tx>
          <c:spPr>
            <a:ln w="19050" cap="rnd">
              <a:solidFill>
                <a:schemeClr val="accent2">
                  <a:lumMod val="60000"/>
                </a:schemeClr>
              </a:solidFill>
              <a:round/>
            </a:ln>
            <a:effectLst/>
          </c:spPr>
          <c:marker>
            <c:symbol val="none"/>
          </c:marker>
          <c:xVal>
            <c:numRef>
              <c:f>第4题!$I$4:$N$4</c:f>
              <c:numCache>
                <c:formatCode>General</c:formatCode>
                <c:ptCount val="6"/>
                <c:pt idx="0">
                  <c:v>20</c:v>
                </c:pt>
                <c:pt idx="1">
                  <c:v>25</c:v>
                </c:pt>
                <c:pt idx="2">
                  <c:v>30</c:v>
                </c:pt>
                <c:pt idx="3">
                  <c:v>35</c:v>
                </c:pt>
                <c:pt idx="4">
                  <c:v>40</c:v>
                </c:pt>
                <c:pt idx="5">
                  <c:v>45</c:v>
                </c:pt>
              </c:numCache>
            </c:numRef>
          </c:xVal>
          <c:yVal>
            <c:numRef>
              <c:f>第4题!$O$5</c:f>
              <c:numCache>
                <c:formatCode>0</c:formatCode>
                <c:ptCount val="1"/>
                <c:pt idx="0">
                  <c:v>111000</c:v>
                </c:pt>
              </c:numCache>
            </c:numRef>
          </c:yVal>
          <c:smooth val="0"/>
          <c:extLst>
            <c:ext xmlns:c16="http://schemas.microsoft.com/office/drawing/2014/chart" uri="{C3380CC4-5D6E-409C-BE32-E72D297353CC}">
              <c16:uniqueId val="{0000000E-8D17-4523-A772-8AF7678BC1EA}"/>
            </c:ext>
          </c:extLst>
        </c:ser>
        <c:dLbls>
          <c:showLegendKey val="0"/>
          <c:showVal val="0"/>
          <c:showCatName val="0"/>
          <c:showSerName val="0"/>
          <c:showPercent val="0"/>
          <c:showBubbleSize val="0"/>
        </c:dLbls>
        <c:axId val="603683424"/>
        <c:axId val="603676864"/>
      </c:scatterChart>
      <c:valAx>
        <c:axId val="60368342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zh-CN" altLang="en-US" sz="1400"/>
                  <a:t>订货量</a:t>
                </a:r>
              </a:p>
            </c:rich>
          </c:tx>
          <c:layout>
            <c:manualLayout>
              <c:xMode val="edge"/>
              <c:yMode val="edge"/>
              <c:x val="0.3761016061697478"/>
              <c:y val="0.8787204915361361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zh-CN"/>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03676864"/>
        <c:crosses val="autoZero"/>
        <c:crossBetween val="midCat"/>
      </c:valAx>
      <c:valAx>
        <c:axId val="60367686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zh-CN" altLang="en-US" sz="1600" baseline="0">
                    <a:solidFill>
                      <a:schemeClr val="dk1"/>
                    </a:solidFill>
                    <a:latin typeface="+mn-lt"/>
                    <a:ea typeface="+mn-ea"/>
                    <a:cs typeface="+mn-cs"/>
                  </a:rPr>
                  <a:t>总成本</a:t>
                </a:r>
                <a:endParaRPr lang="zh-CN" altLang="en-US" sz="1600" baseline="0"/>
              </a:p>
            </c:rich>
          </c:tx>
          <c:layout>
            <c:manualLayout>
              <c:xMode val="edge"/>
              <c:yMode val="edge"/>
              <c:x val="8.4410870465869717E-2"/>
              <c:y val="0.47249752716330207"/>
            </c:manualLayout>
          </c:layout>
          <c:overlay val="0"/>
          <c:spPr>
            <a:solidFill>
              <a:schemeClr val="lt1"/>
            </a:solidFill>
            <a:ln w="25400" cap="flat" cmpd="sng" algn="ctr">
              <a:solidFill>
                <a:schemeClr val="dk1"/>
              </a:solidFill>
              <a:prstDash val="solid"/>
            </a:ln>
            <a:effectLst/>
          </c:spPr>
          <c:txPr>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zh-CN"/>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0368342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第5题!$C$9</c:f>
          <c:strCache>
            <c:ptCount val="1"/>
            <c:pt idx="0">
              <c:v>应购买产品A</c:v>
            </c:pt>
          </c:strCache>
        </c:strRef>
      </c:tx>
      <c:layout>
        <c:manualLayout>
          <c:xMode val="edge"/>
          <c:yMode val="edge"/>
          <c:x val="0.39718783317489315"/>
          <c:y val="2.22222222222222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FF0000"/>
              </a:solidFill>
              <a:latin typeface="+mn-lt"/>
              <a:ea typeface="+mn-ea"/>
              <a:cs typeface="+mn-cs"/>
            </a:defRPr>
          </a:pPr>
          <a:endParaRPr lang="zh-CN"/>
        </a:p>
      </c:txPr>
    </c:title>
    <c:autoTitleDeleted val="0"/>
    <c:plotArea>
      <c:layout/>
      <c:scatterChart>
        <c:scatterStyle val="smoothMarker"/>
        <c:varyColors val="0"/>
        <c:ser>
          <c:idx val="0"/>
          <c:order val="0"/>
          <c:tx>
            <c:strRef>
              <c:f>第5题!$H$3</c:f>
              <c:strCache>
                <c:ptCount val="1"/>
                <c:pt idx="0">
                  <c:v>产品A</c:v>
                </c:pt>
              </c:strCache>
            </c:strRef>
          </c:tx>
          <c:spPr>
            <a:ln w="19050" cap="rnd">
              <a:solidFill>
                <a:schemeClr val="accent1"/>
              </a:solidFill>
              <a:round/>
            </a:ln>
            <a:effectLst/>
          </c:spPr>
          <c:marker>
            <c:symbol val="none"/>
          </c:marker>
          <c:xVal>
            <c:numRef>
              <c:f>第5题!$G$5:$G$23</c:f>
              <c:numCache>
                <c:formatCode>0%</c:formatCode>
                <c:ptCount val="19"/>
                <c:pt idx="0">
                  <c:v>0.02</c:v>
                </c:pt>
                <c:pt idx="1">
                  <c:v>0.03</c:v>
                </c:pt>
                <c:pt idx="2">
                  <c:v>0.04</c:v>
                </c:pt>
                <c:pt idx="3">
                  <c:v>0.05</c:v>
                </c:pt>
                <c:pt idx="4">
                  <c:v>0.06</c:v>
                </c:pt>
                <c:pt idx="5">
                  <c:v>7.0000000000000007E-2</c:v>
                </c:pt>
                <c:pt idx="6">
                  <c:v>0.08</c:v>
                </c:pt>
                <c:pt idx="7">
                  <c:v>0.09</c:v>
                </c:pt>
                <c:pt idx="8">
                  <c:v>0.1</c:v>
                </c:pt>
                <c:pt idx="9">
                  <c:v>0.11</c:v>
                </c:pt>
                <c:pt idx="10">
                  <c:v>0.12</c:v>
                </c:pt>
                <c:pt idx="11">
                  <c:v>0.13</c:v>
                </c:pt>
                <c:pt idx="12">
                  <c:v>0.14000000000000001</c:v>
                </c:pt>
                <c:pt idx="13">
                  <c:v>0.15</c:v>
                </c:pt>
                <c:pt idx="14">
                  <c:v>0.16</c:v>
                </c:pt>
                <c:pt idx="15">
                  <c:v>0.17</c:v>
                </c:pt>
                <c:pt idx="16">
                  <c:v>0.18</c:v>
                </c:pt>
                <c:pt idx="17">
                  <c:v>0.19</c:v>
                </c:pt>
                <c:pt idx="18">
                  <c:v>0.2</c:v>
                </c:pt>
              </c:numCache>
            </c:numRef>
          </c:xVal>
          <c:yVal>
            <c:numRef>
              <c:f>第5题!$H$5:$H$23</c:f>
              <c:numCache>
                <c:formatCode>0</c:formatCode>
                <c:ptCount val="19"/>
                <c:pt idx="0">
                  <c:v>200000</c:v>
                </c:pt>
                <c:pt idx="1">
                  <c:v>200000</c:v>
                </c:pt>
                <c:pt idx="2">
                  <c:v>200000</c:v>
                </c:pt>
                <c:pt idx="3">
                  <c:v>200000</c:v>
                </c:pt>
                <c:pt idx="4">
                  <c:v>200000</c:v>
                </c:pt>
                <c:pt idx="5">
                  <c:v>200000</c:v>
                </c:pt>
                <c:pt idx="6">
                  <c:v>200000</c:v>
                </c:pt>
                <c:pt idx="7">
                  <c:v>200000</c:v>
                </c:pt>
                <c:pt idx="8">
                  <c:v>200000</c:v>
                </c:pt>
                <c:pt idx="9">
                  <c:v>200000</c:v>
                </c:pt>
                <c:pt idx="10">
                  <c:v>200000</c:v>
                </c:pt>
                <c:pt idx="11">
                  <c:v>200000</c:v>
                </c:pt>
                <c:pt idx="12">
                  <c:v>200000</c:v>
                </c:pt>
                <c:pt idx="13">
                  <c:v>200000</c:v>
                </c:pt>
                <c:pt idx="14">
                  <c:v>200000</c:v>
                </c:pt>
                <c:pt idx="15">
                  <c:v>200000</c:v>
                </c:pt>
                <c:pt idx="16">
                  <c:v>200000</c:v>
                </c:pt>
                <c:pt idx="17">
                  <c:v>200000</c:v>
                </c:pt>
                <c:pt idx="18">
                  <c:v>200000</c:v>
                </c:pt>
              </c:numCache>
            </c:numRef>
          </c:yVal>
          <c:smooth val="1"/>
          <c:extLst>
            <c:ext xmlns:c16="http://schemas.microsoft.com/office/drawing/2014/chart" uri="{C3380CC4-5D6E-409C-BE32-E72D297353CC}">
              <c16:uniqueId val="{00000000-0C70-4ACC-9DC2-57B91B60CF76}"/>
            </c:ext>
          </c:extLst>
        </c:ser>
        <c:ser>
          <c:idx val="1"/>
          <c:order val="1"/>
          <c:tx>
            <c:strRef>
              <c:f>第5题!$I$3</c:f>
              <c:strCache>
                <c:ptCount val="1"/>
                <c:pt idx="0">
                  <c:v>产品B</c:v>
                </c:pt>
              </c:strCache>
            </c:strRef>
          </c:tx>
          <c:spPr>
            <a:ln w="19050" cap="rnd">
              <a:solidFill>
                <a:schemeClr val="accent2"/>
              </a:solidFill>
              <a:round/>
            </a:ln>
            <a:effectLst/>
          </c:spPr>
          <c:marker>
            <c:symbol val="none"/>
          </c:marker>
          <c:xVal>
            <c:numRef>
              <c:f>第5题!$G$5:$G$23</c:f>
              <c:numCache>
                <c:formatCode>0%</c:formatCode>
                <c:ptCount val="19"/>
                <c:pt idx="0">
                  <c:v>0.02</c:v>
                </c:pt>
                <c:pt idx="1">
                  <c:v>0.03</c:v>
                </c:pt>
                <c:pt idx="2">
                  <c:v>0.04</c:v>
                </c:pt>
                <c:pt idx="3">
                  <c:v>0.05</c:v>
                </c:pt>
                <c:pt idx="4">
                  <c:v>0.06</c:v>
                </c:pt>
                <c:pt idx="5">
                  <c:v>7.0000000000000007E-2</c:v>
                </c:pt>
                <c:pt idx="6">
                  <c:v>0.08</c:v>
                </c:pt>
                <c:pt idx="7">
                  <c:v>0.09</c:v>
                </c:pt>
                <c:pt idx="8">
                  <c:v>0.1</c:v>
                </c:pt>
                <c:pt idx="9">
                  <c:v>0.11</c:v>
                </c:pt>
                <c:pt idx="10">
                  <c:v>0.12</c:v>
                </c:pt>
                <c:pt idx="11">
                  <c:v>0.13</c:v>
                </c:pt>
                <c:pt idx="12">
                  <c:v>0.14000000000000001</c:v>
                </c:pt>
                <c:pt idx="13">
                  <c:v>0.15</c:v>
                </c:pt>
                <c:pt idx="14">
                  <c:v>0.16</c:v>
                </c:pt>
                <c:pt idx="15">
                  <c:v>0.17</c:v>
                </c:pt>
                <c:pt idx="16">
                  <c:v>0.18</c:v>
                </c:pt>
                <c:pt idx="17">
                  <c:v>0.19</c:v>
                </c:pt>
                <c:pt idx="18">
                  <c:v>0.2</c:v>
                </c:pt>
              </c:numCache>
            </c:numRef>
          </c:xVal>
          <c:yVal>
            <c:numRef>
              <c:f>第5题!$I$5:$I$23</c:f>
              <c:numCache>
                <c:formatCode>0.0</c:formatCode>
                <c:ptCount val="19"/>
                <c:pt idx="0">
                  <c:v>278920.06682435959</c:v>
                </c:pt>
                <c:pt idx="1">
                  <c:v>250845.91061614925</c:v>
                </c:pt>
                <c:pt idx="2">
                  <c:v>226674.24248457988</c:v>
                </c:pt>
                <c:pt idx="3">
                  <c:v>205777.62928174972</c:v>
                </c:pt>
                <c:pt idx="4">
                  <c:v>187639.05462278295</c:v>
                </c:pt>
                <c:pt idx="5">
                  <c:v>171831.16382343575</c:v>
                </c:pt>
                <c:pt idx="6">
                  <c:v>157999.62148194213</c:v>
                </c:pt>
                <c:pt idx="7">
                  <c:v>145849.7295254021</c:v>
                </c:pt>
                <c:pt idx="8">
                  <c:v>135135.63719758554</c:v>
                </c:pt>
                <c:pt idx="9">
                  <c:v>125651.6171149853</c:v>
                </c:pt>
                <c:pt idx="10">
                  <c:v>117224.99261894829</c:v>
                </c:pt>
                <c:pt idx="11">
                  <c:v>109710.38841354413</c:v>
                </c:pt>
                <c:pt idx="12">
                  <c:v>102985.04441292748</c:v>
                </c:pt>
                <c:pt idx="13">
                  <c:v>96944.986052972396</c:v>
                </c:pt>
                <c:pt idx="14">
                  <c:v>91501.886296866302</c:v>
                </c:pt>
                <c:pt idx="15">
                  <c:v>86580.487685368993</c:v>
                </c:pt>
                <c:pt idx="16">
                  <c:v>82116.478982767323</c:v>
                </c:pt>
                <c:pt idx="17">
                  <c:v>78054.741746750602</c:v>
                </c:pt>
                <c:pt idx="18">
                  <c:v>74347.898667385292</c:v>
                </c:pt>
              </c:numCache>
            </c:numRef>
          </c:yVal>
          <c:smooth val="1"/>
          <c:extLst>
            <c:ext xmlns:c16="http://schemas.microsoft.com/office/drawing/2014/chart" uri="{C3380CC4-5D6E-409C-BE32-E72D297353CC}">
              <c16:uniqueId val="{00000001-0C70-4ACC-9DC2-57B91B60CF76}"/>
            </c:ext>
          </c:extLst>
        </c:ser>
        <c:ser>
          <c:idx val="2"/>
          <c:order val="2"/>
          <c:tx>
            <c:v>线</c:v>
          </c:tx>
          <c:spPr>
            <a:ln w="19050" cap="rnd">
              <a:solidFill>
                <a:schemeClr val="accent3"/>
              </a:solidFill>
              <a:round/>
            </a:ln>
            <a:effectLst/>
          </c:spPr>
          <c:marker>
            <c:symbol val="none"/>
          </c:marker>
          <c:xVal>
            <c:numRef>
              <c:f>第5题!$G$28:$G$30</c:f>
              <c:numCache>
                <c:formatCode>0.00%</c:formatCode>
                <c:ptCount val="3"/>
                <c:pt idx="0">
                  <c:v>5.3185268903161782E-2</c:v>
                </c:pt>
                <c:pt idx="1">
                  <c:v>5.3185268903161782E-2</c:v>
                </c:pt>
                <c:pt idx="2">
                  <c:v>5.3185268903161782E-2</c:v>
                </c:pt>
              </c:numCache>
            </c:numRef>
          </c:xVal>
          <c:yVal>
            <c:numRef>
              <c:f>第5题!$H$28:$H$30</c:f>
              <c:numCache>
                <c:formatCode>0</c:formatCode>
                <c:ptCount val="3"/>
                <c:pt idx="0" formatCode="General">
                  <c:v>300000</c:v>
                </c:pt>
                <c:pt idx="1">
                  <c:v>200000</c:v>
                </c:pt>
                <c:pt idx="2" formatCode="General">
                  <c:v>0</c:v>
                </c:pt>
              </c:numCache>
            </c:numRef>
          </c:yVal>
          <c:smooth val="1"/>
          <c:extLst>
            <c:ext xmlns:c16="http://schemas.microsoft.com/office/drawing/2014/chart" uri="{C3380CC4-5D6E-409C-BE32-E72D297353CC}">
              <c16:uniqueId val="{00000002-0C70-4ACC-9DC2-57B91B60CF76}"/>
            </c:ext>
          </c:extLst>
        </c:ser>
        <c:ser>
          <c:idx val="3"/>
          <c:order val="3"/>
          <c:spPr>
            <a:ln w="19050" cap="rnd">
              <a:solidFill>
                <a:schemeClr val="accent4"/>
              </a:solidFill>
              <a:round/>
            </a:ln>
            <a:effectLst/>
          </c:spPr>
          <c:marker>
            <c:symbol val="none"/>
          </c:marker>
          <c:xVal>
            <c:numRef>
              <c:f>第5题!$G$32:$G$35</c:f>
              <c:numCache>
                <c:formatCode>0.00%</c:formatCode>
                <c:ptCount val="4"/>
                <c:pt idx="0">
                  <c:v>0.1</c:v>
                </c:pt>
                <c:pt idx="1">
                  <c:v>0.1</c:v>
                </c:pt>
                <c:pt idx="2">
                  <c:v>0.1</c:v>
                </c:pt>
                <c:pt idx="3">
                  <c:v>0.1</c:v>
                </c:pt>
              </c:numCache>
            </c:numRef>
          </c:xVal>
          <c:yVal>
            <c:numRef>
              <c:f>第5题!$H$32:$H$35</c:f>
              <c:numCache>
                <c:formatCode>0_);[Red]\(0\)</c:formatCode>
                <c:ptCount val="4"/>
                <c:pt idx="0" formatCode="General">
                  <c:v>300000</c:v>
                </c:pt>
                <c:pt idx="1">
                  <c:v>200000</c:v>
                </c:pt>
                <c:pt idx="2" formatCode="0.0_);[Red]\(0.0\)">
                  <c:v>135135.63719758554</c:v>
                </c:pt>
                <c:pt idx="3">
                  <c:v>0</c:v>
                </c:pt>
              </c:numCache>
            </c:numRef>
          </c:yVal>
          <c:smooth val="1"/>
          <c:extLst>
            <c:ext xmlns:c16="http://schemas.microsoft.com/office/drawing/2014/chart" uri="{C3380CC4-5D6E-409C-BE32-E72D297353CC}">
              <c16:uniqueId val="{00000003-0C70-4ACC-9DC2-57B91B60CF76}"/>
            </c:ext>
          </c:extLst>
        </c:ser>
        <c:dLbls>
          <c:showLegendKey val="0"/>
          <c:showVal val="0"/>
          <c:showCatName val="0"/>
          <c:showSerName val="0"/>
          <c:showPercent val="0"/>
          <c:showBubbleSize val="0"/>
        </c:dLbls>
        <c:axId val="160334159"/>
        <c:axId val="117888383"/>
      </c:scatterChart>
      <c:valAx>
        <c:axId val="160334159"/>
        <c:scaling>
          <c:orientation val="minMax"/>
          <c:max val="0.2"/>
          <c:min val="2.0000000000000004E-2"/>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17888383"/>
        <c:crosses val="autoZero"/>
        <c:crossBetween val="midCat"/>
      </c:valAx>
      <c:valAx>
        <c:axId val="117888383"/>
        <c:scaling>
          <c:orientation val="minMax"/>
          <c:max val="3000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60334159"/>
        <c:crosses val="autoZero"/>
        <c:crossBetween val="midCat"/>
      </c:valAx>
      <c:spPr>
        <a:noFill/>
        <a:ln>
          <a:noFill/>
        </a:ln>
        <a:effectLst/>
      </c:spPr>
    </c:plotArea>
    <c:legend>
      <c:legendPos val="b"/>
      <c:legendEntry>
        <c:idx val="2"/>
        <c:delete val="1"/>
      </c:legendEntry>
      <c:legendEntry>
        <c:idx val="3"/>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zh-CN" altLang="en-US"/>
              <a:t>加班成本随每班加班时间变化情况</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scatterChart>
        <c:scatterStyle val="smoothMarker"/>
        <c:varyColors val="0"/>
        <c:ser>
          <c:idx val="0"/>
          <c:order val="0"/>
          <c:tx>
            <c:strRef>
              <c:f>第7题!$L$11</c:f>
              <c:strCache>
                <c:ptCount val="1"/>
                <c:pt idx="0">
                  <c:v>成本</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第7题!$M$10:$Q$10</c:f>
              <c:numCache>
                <c:formatCode>General</c:formatCode>
                <c:ptCount val="5"/>
                <c:pt idx="0">
                  <c:v>2</c:v>
                </c:pt>
                <c:pt idx="1">
                  <c:v>4</c:v>
                </c:pt>
                <c:pt idx="2">
                  <c:v>6</c:v>
                </c:pt>
                <c:pt idx="3">
                  <c:v>8</c:v>
                </c:pt>
                <c:pt idx="4">
                  <c:v>10</c:v>
                </c:pt>
              </c:numCache>
            </c:numRef>
          </c:xVal>
          <c:yVal>
            <c:numRef>
              <c:f>第7题!$M$11:$Q$11</c:f>
              <c:numCache>
                <c:formatCode>0</c:formatCode>
                <c:ptCount val="5"/>
                <c:pt idx="0">
                  <c:v>10998</c:v>
                </c:pt>
                <c:pt idx="1">
                  <c:v>8282</c:v>
                </c:pt>
                <c:pt idx="2">
                  <c:v>8097.6</c:v>
                </c:pt>
                <c:pt idx="3">
                  <c:v>8794.4</c:v>
                </c:pt>
                <c:pt idx="4">
                  <c:v>13591.8</c:v>
                </c:pt>
              </c:numCache>
            </c:numRef>
          </c:yVal>
          <c:smooth val="1"/>
          <c:extLst>
            <c:ext xmlns:c16="http://schemas.microsoft.com/office/drawing/2014/chart" uri="{C3380CC4-5D6E-409C-BE32-E72D297353CC}">
              <c16:uniqueId val="{00000000-8F0D-46DF-A98D-D7E305462AE7}"/>
            </c:ext>
          </c:extLst>
        </c:ser>
        <c:dLbls>
          <c:showLegendKey val="0"/>
          <c:showVal val="0"/>
          <c:showCatName val="0"/>
          <c:showSerName val="0"/>
          <c:showPercent val="0"/>
          <c:showBubbleSize val="0"/>
        </c:dLbls>
        <c:axId val="335536112"/>
        <c:axId val="335536528"/>
      </c:scatterChart>
      <c:valAx>
        <c:axId val="3355361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335536528"/>
        <c:crosses val="autoZero"/>
        <c:crossBetween val="midCat"/>
      </c:valAx>
      <c:valAx>
        <c:axId val="3355365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3355361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pin" dx="26" fmlaLink="$G$1" max="8" min="3" page="10" val="3"/>
</file>

<file path=xl/ctrlProps/ctrlProp2.xml><?xml version="1.0" encoding="utf-8"?>
<formControlPr xmlns="http://schemas.microsoft.com/office/spreadsheetml/2009/9/main" objectType="Drop" dropStyle="combo" dx="16" fmlaLink="$E$6" fmlaRange="$C$15:$C$20" noThreeD="1" sel="2" val="0"/>
</file>

<file path=xl/ctrlProps/ctrlProp3.xml><?xml version="1.0" encoding="utf-8"?>
<formControlPr xmlns="http://schemas.microsoft.com/office/spreadsheetml/2009/9/main" objectType="Spin" dx="17" fmlaLink="#REF!" max="10" page="10" val="10"/>
</file>

<file path=xl/ctrlProps/ctrlProp4.xml><?xml version="1.0" encoding="utf-8"?>
<formControlPr xmlns="http://schemas.microsoft.com/office/spreadsheetml/2009/9/main" objectType="Spin" dx="22" fmlaLink="$E$4" inc="5" max="50" min="20" page="10" val="20"/>
</file>

<file path=xl/ctrlProps/ctrlProp5.xml><?xml version="1.0" encoding="utf-8"?>
<formControlPr xmlns="http://schemas.microsoft.com/office/spreadsheetml/2009/9/main" objectType="Spin" dx="17" fmlaLink="#REF!" max="10" page="10" val="10"/>
</file>

<file path=xl/ctrlProps/ctrlProp6.xml><?xml version="1.0" encoding="utf-8"?>
<formControlPr xmlns="http://schemas.microsoft.com/office/spreadsheetml/2009/9/main" objectType="Spin" dx="22" fmlaLink="$D$6" inc="1000" max="30000" min="10000" page="10" val="15000"/>
</file>

<file path=xl/ctrlProps/ctrlProp7.xml><?xml version="1.0" encoding="utf-8"?>
<formControlPr xmlns="http://schemas.microsoft.com/office/spreadsheetml/2009/9/main" objectType="Spin" dx="22" fmlaLink="$E$4" max="20" min="2" page="10" val="1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image" Target="../media/image2.emf"/></Relationships>
</file>

<file path=xl/drawings/_rels/drawing5.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image" Target="../media/image3.emf"/></Relationships>
</file>

<file path=xl/drawings/_rels/drawing7.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image" Target="../media/image4.emf"/></Relationships>
</file>

<file path=xl/drawings/_rels/drawing10.xml.rels><?xml version="1.0" encoding="UTF-8" standalone="yes"?>
<Relationships xmlns="http://schemas.openxmlformats.org/package/2006/relationships"><Relationship Id="rId1" Type="http://schemas.openxmlformats.org/officeDocument/2006/relationships/chart" Target="../charts/chart6.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9</xdr:col>
      <xdr:colOff>0</xdr:colOff>
      <xdr:row>0</xdr:row>
      <xdr:rowOff>0</xdr:rowOff>
    </xdr:from>
    <xdr:to>
      <xdr:col>15</xdr:col>
      <xdr:colOff>600075</xdr:colOff>
      <xdr:row>15</xdr:row>
      <xdr:rowOff>38100</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5362575" y="0"/>
          <a:ext cx="4105275" cy="2609850"/>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zh-CN" sz="1100" b="1" i="0" baseline="0">
              <a:solidFill>
                <a:schemeClr val="dk1"/>
              </a:solidFill>
              <a:effectLst/>
              <a:latin typeface="+mn-lt"/>
              <a:ea typeface="+mn-ea"/>
              <a:cs typeface="+mn-cs"/>
            </a:rPr>
            <a:t>第</a:t>
          </a:r>
          <a:r>
            <a:rPr lang="en-US" altLang="zh-CN" sz="1100" b="1" i="0" baseline="0">
              <a:solidFill>
                <a:schemeClr val="dk1"/>
              </a:solidFill>
              <a:effectLst/>
              <a:latin typeface="+mn-lt"/>
              <a:ea typeface="+mn-ea"/>
              <a:cs typeface="+mn-cs"/>
            </a:rPr>
            <a:t>1</a:t>
          </a:r>
          <a:r>
            <a:rPr lang="zh-CN" altLang="zh-CN" sz="1100" b="1" i="0" baseline="0">
              <a:solidFill>
                <a:schemeClr val="dk1"/>
              </a:solidFill>
              <a:effectLst/>
              <a:latin typeface="+mn-lt"/>
              <a:ea typeface="+mn-ea"/>
              <a:cs typeface="+mn-cs"/>
            </a:rPr>
            <a:t>题   </a:t>
          </a:r>
          <a:r>
            <a:rPr lang="zh-CN" altLang="zh-CN" sz="1100">
              <a:solidFill>
                <a:schemeClr val="dk1"/>
              </a:solidFill>
              <a:effectLst/>
              <a:latin typeface="+mn-lt"/>
              <a:ea typeface="+mn-ea"/>
              <a:cs typeface="+mn-cs"/>
            </a:rPr>
            <a:t>某商场过去两年内各月的产品销售额数据存放在本工作表单元格</a:t>
          </a:r>
          <a:r>
            <a:rPr lang="en-US" altLang="zh-CN" sz="1100">
              <a:solidFill>
                <a:schemeClr val="dk1"/>
              </a:solidFill>
              <a:effectLst/>
              <a:latin typeface="+mn-lt"/>
              <a:ea typeface="+mn-ea"/>
              <a:cs typeface="+mn-cs"/>
            </a:rPr>
            <a:t>B2:C25</a:t>
          </a:r>
          <a:r>
            <a:rPr lang="zh-CN" altLang="zh-CN" sz="1100">
              <a:solidFill>
                <a:schemeClr val="dk1"/>
              </a:solidFill>
              <a:effectLst/>
              <a:latin typeface="+mn-lt"/>
              <a:ea typeface="+mn-ea"/>
              <a:cs typeface="+mn-cs"/>
            </a:rPr>
            <a:t>。构建一个移动平均模型，要求：</a:t>
          </a:r>
        </a:p>
        <a:p>
          <a:r>
            <a:rPr lang="en-US" altLang="zh-CN" sz="1100">
              <a:solidFill>
                <a:schemeClr val="dk1"/>
              </a:solidFill>
              <a:effectLst/>
              <a:latin typeface="+mn-lt"/>
              <a:ea typeface="+mn-ea"/>
              <a:cs typeface="+mn-cs"/>
            </a:rPr>
            <a:t>1. </a:t>
          </a:r>
          <a:r>
            <a:rPr lang="zh-CN" altLang="zh-CN" sz="1100">
              <a:solidFill>
                <a:schemeClr val="dk1"/>
              </a:solidFill>
              <a:effectLst/>
              <a:latin typeface="+mn-lt"/>
              <a:ea typeface="+mn-ea"/>
              <a:cs typeface="+mn-cs"/>
            </a:rPr>
            <a:t>针对在单元格</a:t>
          </a:r>
          <a:r>
            <a:rPr lang="en-US" altLang="zh-CN" sz="1100">
              <a:solidFill>
                <a:schemeClr val="dk1"/>
              </a:solidFill>
              <a:effectLst/>
              <a:latin typeface="+mn-lt"/>
              <a:ea typeface="+mn-ea"/>
              <a:cs typeface="+mn-cs"/>
            </a:rPr>
            <a:t>G1</a:t>
          </a:r>
          <a:r>
            <a:rPr lang="zh-CN" altLang="zh-CN" sz="1100">
              <a:solidFill>
                <a:schemeClr val="dk1"/>
              </a:solidFill>
              <a:effectLst/>
              <a:latin typeface="+mn-lt"/>
              <a:ea typeface="+mn-ea"/>
              <a:cs typeface="+mn-cs"/>
            </a:rPr>
            <a:t>中键入的任意移动平均跨度值（它可以是在</a:t>
          </a:r>
          <a:r>
            <a:rPr lang="en-US" altLang="zh-CN" sz="1100">
              <a:solidFill>
                <a:schemeClr val="dk1"/>
              </a:solidFill>
              <a:effectLst/>
              <a:latin typeface="+mn-lt"/>
              <a:ea typeface="+mn-ea"/>
              <a:cs typeface="+mn-cs"/>
            </a:rPr>
            <a:t>3</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8</a:t>
          </a:r>
          <a:r>
            <a:rPr lang="zh-CN" altLang="zh-CN" sz="1100">
              <a:solidFill>
                <a:schemeClr val="dk1"/>
              </a:solidFill>
              <a:effectLst/>
              <a:latin typeface="+mn-lt"/>
              <a:ea typeface="+mn-ea"/>
              <a:cs typeface="+mn-cs"/>
            </a:rPr>
            <a:t>之间的任何整数），在单元格</a:t>
          </a:r>
          <a:r>
            <a:rPr lang="en-US" altLang="zh-CN" sz="1100">
              <a:solidFill>
                <a:schemeClr val="dk1"/>
              </a:solidFill>
              <a:effectLst/>
              <a:latin typeface="+mn-lt"/>
              <a:ea typeface="+mn-ea"/>
              <a:cs typeface="+mn-cs"/>
            </a:rPr>
            <a:t>D2:D25</a:t>
          </a:r>
          <a:r>
            <a:rPr lang="zh-CN" altLang="zh-CN" sz="1100">
              <a:solidFill>
                <a:schemeClr val="dk1"/>
              </a:solidFill>
              <a:effectLst/>
              <a:latin typeface="+mn-lt"/>
              <a:ea typeface="+mn-ea"/>
              <a:cs typeface="+mn-cs"/>
            </a:rPr>
            <a:t>的正确位置上求出各月的移动平均预测值；</a:t>
          </a:r>
        </a:p>
        <a:p>
          <a:r>
            <a:rPr lang="en-US" altLang="zh-CN" sz="1100">
              <a:solidFill>
                <a:schemeClr val="dk1"/>
              </a:solidFill>
              <a:effectLst/>
              <a:latin typeface="+mn-lt"/>
              <a:ea typeface="+mn-ea"/>
              <a:cs typeface="+mn-cs"/>
            </a:rPr>
            <a:t>2. </a:t>
          </a:r>
          <a:r>
            <a:rPr lang="zh-CN" altLang="zh-CN" sz="1100">
              <a:solidFill>
                <a:schemeClr val="dk1"/>
              </a:solidFill>
              <a:effectLst/>
              <a:latin typeface="+mn-lt"/>
              <a:ea typeface="+mn-ea"/>
              <a:cs typeface="+mn-cs"/>
            </a:rPr>
            <a:t>求出均方误差</a:t>
          </a:r>
          <a:r>
            <a:rPr lang="en-US" altLang="zh-CN" sz="1100">
              <a:solidFill>
                <a:schemeClr val="dk1"/>
              </a:solidFill>
              <a:effectLst/>
              <a:latin typeface="+mn-lt"/>
              <a:ea typeface="+mn-ea"/>
              <a:cs typeface="+mn-cs"/>
            </a:rPr>
            <a:t>MSE</a:t>
          </a:r>
          <a:r>
            <a:rPr lang="zh-CN" altLang="zh-CN" sz="1100">
              <a:solidFill>
                <a:schemeClr val="dk1"/>
              </a:solidFill>
              <a:effectLst/>
              <a:latin typeface="+mn-lt"/>
              <a:ea typeface="+mn-ea"/>
              <a:cs typeface="+mn-cs"/>
            </a:rPr>
            <a:t>；</a:t>
          </a:r>
        </a:p>
        <a:p>
          <a:r>
            <a:rPr lang="en-US" altLang="zh-CN" sz="1100">
              <a:solidFill>
                <a:schemeClr val="dk1"/>
              </a:solidFill>
              <a:effectLst/>
              <a:latin typeface="+mn-lt"/>
              <a:ea typeface="+mn-ea"/>
              <a:cs typeface="+mn-cs"/>
            </a:rPr>
            <a:t>3. </a:t>
          </a:r>
          <a:r>
            <a:rPr lang="zh-CN" altLang="zh-CN" sz="1100">
              <a:solidFill>
                <a:schemeClr val="dk1"/>
              </a:solidFill>
              <a:effectLst/>
              <a:latin typeface="+mn-lt"/>
              <a:ea typeface="+mn-ea"/>
              <a:cs typeface="+mn-cs"/>
            </a:rPr>
            <a:t>使用查表法求出最优移动平均跨度；</a:t>
          </a:r>
        </a:p>
        <a:p>
          <a:r>
            <a:rPr lang="en-US" altLang="zh-CN" sz="1100">
              <a:solidFill>
                <a:schemeClr val="dk1"/>
              </a:solidFill>
              <a:effectLst/>
              <a:latin typeface="+mn-lt"/>
              <a:ea typeface="+mn-ea"/>
              <a:cs typeface="+mn-cs"/>
            </a:rPr>
            <a:t>4. </a:t>
          </a:r>
          <a:r>
            <a:rPr lang="zh-CN" altLang="zh-CN" sz="1100">
              <a:solidFill>
                <a:schemeClr val="dk1"/>
              </a:solidFill>
              <a:effectLst/>
              <a:latin typeface="+mn-lt"/>
              <a:ea typeface="+mn-ea"/>
              <a:cs typeface="+mn-cs"/>
            </a:rPr>
            <a:t>利用最优移动平均跨度，在单元格</a:t>
          </a:r>
          <a:r>
            <a:rPr lang="en-US" altLang="zh-CN" sz="1100">
              <a:solidFill>
                <a:schemeClr val="dk1"/>
              </a:solidFill>
              <a:effectLst/>
              <a:latin typeface="+mn-lt"/>
              <a:ea typeface="+mn-ea"/>
              <a:cs typeface="+mn-cs"/>
            </a:rPr>
            <a:t>G5</a:t>
          </a:r>
          <a:r>
            <a:rPr lang="zh-CN" altLang="zh-CN" sz="1100">
              <a:solidFill>
                <a:schemeClr val="dk1"/>
              </a:solidFill>
              <a:effectLst/>
              <a:latin typeface="+mn-lt"/>
              <a:ea typeface="+mn-ea"/>
              <a:cs typeface="+mn-cs"/>
            </a:rPr>
            <a:t>中求出按照移动平均模型计算的第</a:t>
          </a:r>
          <a:r>
            <a:rPr lang="en-US" altLang="zh-CN" sz="1100">
              <a:solidFill>
                <a:schemeClr val="dk1"/>
              </a:solidFill>
              <a:effectLst/>
              <a:latin typeface="+mn-lt"/>
              <a:ea typeface="+mn-ea"/>
              <a:cs typeface="+mn-cs"/>
            </a:rPr>
            <a:t>25</a:t>
          </a:r>
          <a:r>
            <a:rPr lang="zh-CN" altLang="zh-CN" sz="1100">
              <a:solidFill>
                <a:schemeClr val="dk1"/>
              </a:solidFill>
              <a:effectLst/>
              <a:latin typeface="+mn-lt"/>
              <a:ea typeface="+mn-ea"/>
              <a:cs typeface="+mn-cs"/>
            </a:rPr>
            <a:t>个月的产品销售额预测值；</a:t>
          </a:r>
        </a:p>
        <a:p>
          <a:r>
            <a:rPr lang="en-US" altLang="zh-CN" sz="1100">
              <a:solidFill>
                <a:schemeClr val="dk1"/>
              </a:solidFill>
              <a:effectLst/>
              <a:latin typeface="+mn-lt"/>
              <a:ea typeface="+mn-ea"/>
              <a:cs typeface="+mn-cs"/>
            </a:rPr>
            <a:t>5. </a:t>
          </a:r>
          <a:r>
            <a:rPr lang="zh-CN" altLang="zh-CN" sz="1100">
              <a:solidFill>
                <a:schemeClr val="dk1"/>
              </a:solidFill>
              <a:effectLst/>
              <a:latin typeface="+mn-lt"/>
              <a:ea typeface="+mn-ea"/>
              <a:cs typeface="+mn-cs"/>
            </a:rPr>
            <a:t>绘制散点图反映销售额的观测值与预测值。</a:t>
          </a:r>
        </a:p>
        <a:p>
          <a:pPr rtl="0"/>
          <a:endParaRPr lang="en-US" altLang="zh-CN" sz="1100" b="0" i="0" baseline="0">
            <a:solidFill>
              <a:schemeClr val="dk1"/>
            </a:solidFill>
            <a:effectLst/>
            <a:latin typeface="+mn-lt"/>
            <a:ea typeface="+mn-ea"/>
            <a:cs typeface="+mn-cs"/>
          </a:endParaRPr>
        </a:p>
        <a:p>
          <a:pPr rtl="0"/>
          <a:endParaRPr lang="zh-CN" altLang="zh-CN" sz="1100">
            <a:effectLst/>
          </a:endParaRPr>
        </a:p>
        <a:p>
          <a:endParaRPr lang="zh-CN" altLang="en-US" sz="1100"/>
        </a:p>
      </xdr:txBody>
    </xdr:sp>
    <xdr:clientData/>
  </xdr:twoCellAnchor>
  <mc:AlternateContent xmlns:mc="http://schemas.openxmlformats.org/markup-compatibility/2006">
    <mc:Choice xmlns:a14="http://schemas.microsoft.com/office/drawing/2010/main" Requires="a14">
      <xdr:twoCellAnchor>
        <xdr:from>
          <xdr:col>7</xdr:col>
          <xdr:colOff>57150</xdr:colOff>
          <xdr:row>0</xdr:row>
          <xdr:rowOff>9525</xdr:rowOff>
        </xdr:from>
        <xdr:to>
          <xdr:col>8</xdr:col>
          <xdr:colOff>238125</xdr:colOff>
          <xdr:row>2</xdr:row>
          <xdr:rowOff>171450</xdr:rowOff>
        </xdr:to>
        <xdr:sp macro="" textlink="">
          <xdr:nvSpPr>
            <xdr:cNvPr id="1026" name="Spinner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16</xdr:col>
      <xdr:colOff>145004</xdr:colOff>
      <xdr:row>4</xdr:row>
      <xdr:rowOff>54685</xdr:rowOff>
    </xdr:from>
    <xdr:to>
      <xdr:col>22</xdr:col>
      <xdr:colOff>625512</xdr:colOff>
      <xdr:row>18</xdr:row>
      <xdr:rowOff>37653</xdr:rowOff>
    </xdr:to>
    <xdr:graphicFrame macro="">
      <xdr:nvGraphicFramePr>
        <xdr:cNvPr id="3" name="图表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352425</xdr:colOff>
      <xdr:row>0</xdr:row>
      <xdr:rowOff>0</xdr:rowOff>
    </xdr:from>
    <xdr:to>
      <xdr:col>17</xdr:col>
      <xdr:colOff>523875</xdr:colOff>
      <xdr:row>0</xdr:row>
      <xdr:rowOff>0</xdr:rowOff>
    </xdr:to>
    <xdr:sp macro="" textlink="">
      <xdr:nvSpPr>
        <xdr:cNvPr id="2" name="Text Box 1">
          <a:extLst>
            <a:ext uri="{FF2B5EF4-FFF2-40B4-BE49-F238E27FC236}">
              <a16:creationId xmlns:a16="http://schemas.microsoft.com/office/drawing/2014/main" id="{00000000-0008-0000-0100-000002000000}"/>
            </a:ext>
          </a:extLst>
        </xdr:cNvPr>
        <xdr:cNvSpPr txBox="1">
          <a:spLocks noChangeArrowheads="1"/>
        </xdr:cNvSpPr>
      </xdr:nvSpPr>
      <xdr:spPr bwMode="auto">
        <a:xfrm>
          <a:off x="8153400" y="0"/>
          <a:ext cx="5076825" cy="0"/>
        </a:xfrm>
        <a:prstGeom prst="rect">
          <a:avLst/>
        </a:prstGeom>
        <a:solidFill>
          <a:srgbClr val="FFFFCC"/>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t" upright="1"/>
        <a:lstStyle/>
        <a:p>
          <a:pPr algn="l" rtl="0">
            <a:defRPr sz="1000"/>
          </a:pPr>
          <a:r>
            <a:rPr lang="zh-CN" altLang="en-US" sz="1100" b="1" i="0" u="none" strike="noStrike" baseline="0">
              <a:solidFill>
                <a:srgbClr val="000000"/>
              </a:solidFill>
              <a:latin typeface="宋体"/>
              <a:ea typeface="宋体"/>
            </a:rPr>
            <a:t>第3题(10分)</a:t>
          </a:r>
          <a:r>
            <a:rPr lang="zh-CN" altLang="en-US" sz="1100" b="0" i="0" u="none" strike="noStrike" baseline="0">
              <a:solidFill>
                <a:srgbClr val="000000"/>
              </a:solidFill>
              <a:latin typeface="宋体"/>
              <a:ea typeface="宋体"/>
            </a:rPr>
            <a:t>某养猪场过去25年的养猪数量的数据，收集整理在C2:C21的单元格中，这些数据存在明显的季节性波动，要求建立季节指数模型：</a:t>
          </a:r>
        </a:p>
        <a:p>
          <a:pPr algn="l" rtl="0">
            <a:defRPr sz="1000"/>
          </a:pPr>
          <a:r>
            <a:rPr lang="zh-CN" altLang="en-US" sz="1100" b="0" i="0" u="none" strike="noStrike" baseline="0">
              <a:solidFill>
                <a:srgbClr val="000000"/>
              </a:solidFill>
              <a:latin typeface="宋体"/>
              <a:ea typeface="宋体"/>
            </a:rPr>
            <a:t>1、绘制散点图,观察养猪数量的变化规律;</a:t>
          </a:r>
        </a:p>
        <a:p>
          <a:pPr algn="l" rtl="0">
            <a:defRPr sz="1000"/>
          </a:pPr>
          <a:r>
            <a:rPr lang="zh-CN" altLang="en-US" sz="1100" b="0" i="0" u="none" strike="noStrike" baseline="0">
              <a:solidFill>
                <a:srgbClr val="000000"/>
              </a:solidFill>
              <a:latin typeface="宋体"/>
              <a:ea typeface="宋体"/>
            </a:rPr>
            <a:t>2、计算季节指数；</a:t>
          </a:r>
        </a:p>
        <a:p>
          <a:pPr algn="l" rtl="0">
            <a:defRPr sz="1000"/>
          </a:pPr>
          <a:r>
            <a:rPr lang="zh-CN" altLang="en-US" sz="1100" b="0" i="0" u="none" strike="noStrike" baseline="0">
              <a:solidFill>
                <a:srgbClr val="000000"/>
              </a:solidFill>
              <a:latin typeface="宋体"/>
              <a:ea typeface="宋体"/>
            </a:rPr>
            <a:t>3、预测未来5年(第5年)的养猪数量。</a:t>
          </a:r>
        </a:p>
      </xdr:txBody>
    </xdr:sp>
    <xdr:clientData/>
  </xdr:twoCellAnchor>
  <xdr:twoCellAnchor>
    <xdr:from>
      <xdr:col>9</xdr:col>
      <xdr:colOff>219075</xdr:colOff>
      <xdr:row>0</xdr:row>
      <xdr:rowOff>0</xdr:rowOff>
    </xdr:from>
    <xdr:to>
      <xdr:col>18</xdr:col>
      <xdr:colOff>342900</xdr:colOff>
      <xdr:row>0</xdr:row>
      <xdr:rowOff>0</xdr:rowOff>
    </xdr:to>
    <xdr:graphicFrame macro="">
      <xdr:nvGraphicFramePr>
        <xdr:cNvPr id="3" name="图表 2">
          <a:extLst>
            <a:ext uri="{FF2B5EF4-FFF2-40B4-BE49-F238E27FC236}">
              <a16:creationId xmlns:a16="http://schemas.microsoft.com/office/drawing/2014/main" id="{00000000-0008-0000-0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434339</xdr:colOff>
      <xdr:row>1</xdr:row>
      <xdr:rowOff>129540</xdr:rowOff>
    </xdr:from>
    <xdr:to>
      <xdr:col>24</xdr:col>
      <xdr:colOff>547864</xdr:colOff>
      <xdr:row>16</xdr:row>
      <xdr:rowOff>129540</xdr:rowOff>
    </xdr:to>
    <xdr:grpSp>
      <xdr:nvGrpSpPr>
        <xdr:cNvPr id="9" name="组合 8">
          <a:extLst>
            <a:ext uri="{FF2B5EF4-FFF2-40B4-BE49-F238E27FC236}">
              <a16:creationId xmlns:a16="http://schemas.microsoft.com/office/drawing/2014/main" id="{00000000-0008-0000-0100-000009000000}"/>
            </a:ext>
          </a:extLst>
        </xdr:cNvPr>
        <xdr:cNvGrpSpPr/>
      </xdr:nvGrpSpPr>
      <xdr:grpSpPr>
        <a:xfrm>
          <a:off x="6816089" y="329565"/>
          <a:ext cx="13410425" cy="2743200"/>
          <a:chOff x="-2333272" y="1576026"/>
          <a:chExt cx="10848621" cy="2952750"/>
        </a:xfrm>
      </xdr:grpSpPr>
      <xdr:sp macro="" textlink="">
        <xdr:nvSpPr>
          <xdr:cNvPr id="10" name="TextBox 9">
            <a:extLst>
              <a:ext uri="{FF2B5EF4-FFF2-40B4-BE49-F238E27FC236}">
                <a16:creationId xmlns:a16="http://schemas.microsoft.com/office/drawing/2014/main" id="{00000000-0008-0000-0100-00000A000000}"/>
              </a:ext>
            </a:extLst>
          </xdr:cNvPr>
          <xdr:cNvSpPr txBox="1"/>
        </xdr:nvSpPr>
        <xdr:spPr>
          <a:xfrm>
            <a:off x="-2333272" y="1576026"/>
            <a:ext cx="3600450" cy="2952750"/>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zh-CN" sz="1100" b="1" i="0" baseline="0">
                <a:solidFill>
                  <a:schemeClr val="dk1"/>
                </a:solidFill>
                <a:effectLst/>
                <a:latin typeface="+mn-lt"/>
                <a:ea typeface="+mn-ea"/>
                <a:cs typeface="+mn-cs"/>
              </a:rPr>
              <a:t>第</a:t>
            </a:r>
            <a:r>
              <a:rPr lang="en-US" altLang="zh-CN" sz="1100" b="1" i="0" baseline="0">
                <a:solidFill>
                  <a:schemeClr val="dk1"/>
                </a:solidFill>
                <a:effectLst/>
                <a:latin typeface="+mn-lt"/>
                <a:ea typeface="+mn-ea"/>
                <a:cs typeface="+mn-cs"/>
              </a:rPr>
              <a:t>2</a:t>
            </a:r>
            <a:r>
              <a:rPr lang="zh-CN" altLang="zh-CN" sz="1100" b="1" i="0" baseline="0">
                <a:solidFill>
                  <a:schemeClr val="dk1"/>
                </a:solidFill>
                <a:effectLst/>
                <a:latin typeface="+mn-lt"/>
                <a:ea typeface="+mn-ea"/>
                <a:cs typeface="+mn-cs"/>
              </a:rPr>
              <a:t>题</a:t>
            </a:r>
            <a:r>
              <a:rPr lang="en-US" altLang="zh-CN" sz="1100" b="1" i="0" baseline="0">
                <a:solidFill>
                  <a:schemeClr val="dk1"/>
                </a:solidFill>
                <a:effectLst/>
                <a:latin typeface="+mn-lt"/>
                <a:ea typeface="+mn-ea"/>
                <a:cs typeface="+mn-cs"/>
              </a:rPr>
              <a:t>  </a:t>
            </a:r>
            <a:r>
              <a:rPr lang="zh-CN" altLang="zh-CN" sz="1100">
                <a:solidFill>
                  <a:schemeClr val="dk1"/>
                </a:solidFill>
                <a:effectLst/>
                <a:latin typeface="+mn-lt"/>
                <a:ea typeface="+mn-ea"/>
                <a:cs typeface="+mn-cs"/>
              </a:rPr>
              <a:t>本工作表单元格</a:t>
            </a:r>
            <a:r>
              <a:rPr lang="en-US" altLang="zh-CN" sz="1100">
                <a:solidFill>
                  <a:schemeClr val="dk1"/>
                </a:solidFill>
                <a:effectLst/>
                <a:latin typeface="+mn-lt"/>
                <a:ea typeface="+mn-ea"/>
                <a:cs typeface="+mn-cs"/>
              </a:rPr>
              <a:t>B2:D16</a:t>
            </a:r>
            <a:r>
              <a:rPr lang="zh-CN" altLang="zh-CN" sz="1100">
                <a:solidFill>
                  <a:schemeClr val="dk1"/>
                </a:solidFill>
                <a:effectLst/>
                <a:latin typeface="+mn-lt"/>
                <a:ea typeface="+mn-ea"/>
                <a:cs typeface="+mn-cs"/>
              </a:rPr>
              <a:t>范围内是某运输公司在</a:t>
            </a:r>
            <a:r>
              <a:rPr lang="en-US" altLang="zh-CN" sz="1100">
                <a:solidFill>
                  <a:schemeClr val="dk1"/>
                </a:solidFill>
                <a:effectLst/>
                <a:latin typeface="+mn-lt"/>
                <a:ea typeface="+mn-ea"/>
                <a:cs typeface="+mn-cs"/>
              </a:rPr>
              <a:t>15</a:t>
            </a:r>
            <a:r>
              <a:rPr lang="zh-CN" altLang="zh-CN" sz="1100">
                <a:solidFill>
                  <a:schemeClr val="dk1"/>
                </a:solidFill>
                <a:effectLst/>
                <a:latin typeface="+mn-lt"/>
                <a:ea typeface="+mn-ea"/>
                <a:cs typeface="+mn-cs"/>
              </a:rPr>
              <a:t>年期间各年拥有的汽车数量和管理费用。该公司建立了以下形式的回归模型，以通过拥有的汽车数量来预测未来的管理费用。</a:t>
            </a:r>
            <a:endParaRPr lang="en-US" altLang="zh-CN" sz="1100">
              <a:solidFill>
                <a:schemeClr val="dk1"/>
              </a:solidFill>
              <a:effectLst/>
              <a:latin typeface="+mn-lt"/>
              <a:ea typeface="+mn-ea"/>
              <a:cs typeface="+mn-cs"/>
            </a:endParaRPr>
          </a:p>
          <a:p>
            <a:endParaRPr lang="en-US" altLang="zh-CN" sz="1100">
              <a:solidFill>
                <a:schemeClr val="dk1"/>
              </a:solidFill>
              <a:effectLst/>
              <a:latin typeface="+mn-lt"/>
              <a:ea typeface="+mn-ea"/>
              <a:cs typeface="+mn-cs"/>
            </a:endParaRPr>
          </a:p>
          <a:p>
            <a:endParaRPr lang="zh-CN" altLang="zh-CN" sz="1100">
              <a:solidFill>
                <a:schemeClr val="dk1"/>
              </a:solidFill>
              <a:effectLst/>
              <a:latin typeface="+mn-lt"/>
              <a:ea typeface="+mn-ea"/>
              <a:cs typeface="+mn-cs"/>
            </a:endParaRPr>
          </a:p>
          <a:p>
            <a:r>
              <a:rPr lang="zh-CN" altLang="zh-CN" sz="1100">
                <a:solidFill>
                  <a:schemeClr val="dk1"/>
                </a:solidFill>
                <a:effectLst/>
                <a:latin typeface="+mn-lt"/>
                <a:ea typeface="+mn-ea"/>
                <a:cs typeface="+mn-cs"/>
              </a:rPr>
              <a:t>请在本工作表内完成一下计算：</a:t>
            </a:r>
          </a:p>
          <a:p>
            <a:r>
              <a:rPr lang="en-US" altLang="zh-CN" sz="1100">
                <a:solidFill>
                  <a:schemeClr val="dk1"/>
                </a:solidFill>
                <a:effectLst/>
                <a:latin typeface="+mn-lt"/>
                <a:ea typeface="+mn-ea"/>
                <a:cs typeface="+mn-cs"/>
              </a:rPr>
              <a:t>1. </a:t>
            </a:r>
            <a:r>
              <a:rPr lang="zh-CN" altLang="zh-CN" sz="1100">
                <a:solidFill>
                  <a:schemeClr val="dk1"/>
                </a:solidFill>
                <a:effectLst/>
                <a:latin typeface="+mn-lt"/>
                <a:ea typeface="+mn-ea"/>
                <a:cs typeface="+mn-cs"/>
              </a:rPr>
              <a:t>采用变量替换法及回归分析报告来计算回归方程系数</a:t>
            </a:r>
            <a:r>
              <a:rPr lang="en-US" altLang="zh-CN" sz="1100">
                <a:solidFill>
                  <a:schemeClr val="dk1"/>
                </a:solidFill>
                <a:effectLst/>
                <a:latin typeface="+mn-lt"/>
                <a:ea typeface="+mn-ea"/>
                <a:cs typeface="+mn-cs"/>
              </a:rPr>
              <a:t>a</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b</a:t>
            </a:r>
            <a:r>
              <a:rPr lang="en-US" altLang="zh-CN" sz="1100" baseline="-25000">
                <a:solidFill>
                  <a:schemeClr val="dk1"/>
                </a:solidFill>
                <a:effectLst/>
                <a:latin typeface="+mn-lt"/>
                <a:ea typeface="+mn-ea"/>
                <a:cs typeface="+mn-cs"/>
              </a:rPr>
              <a:t>1</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b</a:t>
            </a:r>
            <a:r>
              <a:rPr lang="en-US" altLang="zh-CN" sz="1100" baseline="-25000">
                <a:solidFill>
                  <a:schemeClr val="dk1"/>
                </a:solidFill>
                <a:effectLst/>
                <a:latin typeface="+mn-lt"/>
                <a:ea typeface="+mn-ea"/>
                <a:cs typeface="+mn-cs"/>
              </a:rPr>
              <a:t>2</a:t>
            </a:r>
            <a:r>
              <a:rPr lang="zh-CN" altLang="zh-CN" sz="1100">
                <a:solidFill>
                  <a:schemeClr val="dk1"/>
                </a:solidFill>
                <a:effectLst/>
                <a:latin typeface="+mn-lt"/>
                <a:ea typeface="+mn-ea"/>
                <a:cs typeface="+mn-cs"/>
              </a:rPr>
              <a:t>与均方误差值</a:t>
            </a:r>
            <a:r>
              <a:rPr lang="en-US" altLang="zh-CN" sz="1100">
                <a:solidFill>
                  <a:schemeClr val="dk1"/>
                </a:solidFill>
                <a:effectLst/>
                <a:latin typeface="+mn-lt"/>
                <a:ea typeface="+mn-ea"/>
                <a:cs typeface="+mn-cs"/>
              </a:rPr>
              <a:t>MSE</a:t>
            </a:r>
            <a:r>
              <a:rPr lang="zh-CN" altLang="zh-CN" sz="1100">
                <a:solidFill>
                  <a:schemeClr val="dk1"/>
                </a:solidFill>
                <a:effectLst/>
                <a:latin typeface="+mn-lt"/>
                <a:ea typeface="+mn-ea"/>
                <a:cs typeface="+mn-cs"/>
              </a:rPr>
              <a:t>；</a:t>
            </a:r>
          </a:p>
          <a:p>
            <a:r>
              <a:rPr lang="en-US" altLang="zh-CN" sz="1100">
                <a:solidFill>
                  <a:schemeClr val="dk1"/>
                </a:solidFill>
                <a:effectLst/>
                <a:latin typeface="+mn-lt"/>
                <a:ea typeface="+mn-ea"/>
                <a:cs typeface="+mn-cs"/>
              </a:rPr>
              <a:t>2. </a:t>
            </a:r>
            <a:r>
              <a:rPr lang="zh-CN" altLang="zh-CN" sz="1100">
                <a:solidFill>
                  <a:schemeClr val="dk1"/>
                </a:solidFill>
                <a:effectLst/>
                <a:latin typeface="+mn-lt"/>
                <a:ea typeface="+mn-ea"/>
                <a:cs typeface="+mn-cs"/>
              </a:rPr>
              <a:t>如果</a:t>
            </a:r>
            <a:r>
              <a:rPr lang="en-US" altLang="zh-CN" sz="1100">
                <a:solidFill>
                  <a:schemeClr val="dk1"/>
                </a:solidFill>
                <a:effectLst/>
                <a:latin typeface="+mn-lt"/>
                <a:ea typeface="+mn-ea"/>
                <a:cs typeface="+mn-cs"/>
              </a:rPr>
              <a:t>2015</a:t>
            </a:r>
            <a:r>
              <a:rPr lang="zh-CN" altLang="zh-CN" sz="1100">
                <a:solidFill>
                  <a:schemeClr val="dk1"/>
                </a:solidFill>
                <a:effectLst/>
                <a:latin typeface="+mn-lt"/>
                <a:ea typeface="+mn-ea"/>
                <a:cs typeface="+mn-cs"/>
              </a:rPr>
              <a:t>年度估计的汽车数量为</a:t>
            </a:r>
            <a:r>
              <a:rPr lang="en-US" altLang="zh-CN" sz="1100">
                <a:solidFill>
                  <a:schemeClr val="dk1"/>
                </a:solidFill>
                <a:effectLst/>
                <a:latin typeface="+mn-lt"/>
                <a:ea typeface="+mn-ea"/>
                <a:cs typeface="+mn-cs"/>
              </a:rPr>
              <a:t>170</a:t>
            </a:r>
            <a:r>
              <a:rPr lang="zh-CN" altLang="zh-CN" sz="1100">
                <a:solidFill>
                  <a:schemeClr val="dk1"/>
                </a:solidFill>
                <a:effectLst/>
                <a:latin typeface="+mn-lt"/>
                <a:ea typeface="+mn-ea"/>
                <a:cs typeface="+mn-cs"/>
              </a:rPr>
              <a:t>台，预测</a:t>
            </a:r>
            <a:r>
              <a:rPr lang="en-US" altLang="zh-CN" sz="1100">
                <a:solidFill>
                  <a:schemeClr val="dk1"/>
                </a:solidFill>
                <a:effectLst/>
                <a:latin typeface="+mn-lt"/>
                <a:ea typeface="+mn-ea"/>
                <a:cs typeface="+mn-cs"/>
              </a:rPr>
              <a:t>2015</a:t>
            </a:r>
            <a:r>
              <a:rPr lang="zh-CN" altLang="zh-CN" sz="1100">
                <a:solidFill>
                  <a:schemeClr val="dk1"/>
                </a:solidFill>
                <a:effectLst/>
                <a:latin typeface="+mn-lt"/>
                <a:ea typeface="+mn-ea"/>
                <a:cs typeface="+mn-cs"/>
              </a:rPr>
              <a:t>年度的管理费用。</a:t>
            </a:r>
          </a:p>
          <a:p>
            <a:endParaRPr lang="zh-CN" altLang="en-US" sz="1100"/>
          </a:p>
        </xdr:txBody>
      </xdr:sp>
      <mc:AlternateContent xmlns:mc="http://schemas.openxmlformats.org/markup-compatibility/2006">
        <mc:Choice xmlns:a14="http://schemas.microsoft.com/office/drawing/2010/main" Requires="a14">
          <xdr:sp macro="" textlink="">
            <xdr:nvSpPr>
              <xdr:cNvPr id="96260" name="Object 4" hidden="1">
                <a:extLst>
                  <a:ext uri="{63B3BB69-23CF-44E3-9099-C40C66FF867C}">
                    <a14:compatExt spid="_x0000_s96260"/>
                  </a:ext>
                  <a:ext uri="{FF2B5EF4-FFF2-40B4-BE49-F238E27FC236}">
                    <a16:creationId xmlns:a16="http://schemas.microsoft.com/office/drawing/2014/main" id="{00000000-0008-0000-0100-000004780100}"/>
                  </a:ext>
                </a:extLst>
              </xdr:cNvPr>
              <xdr:cNvSpPr/>
            </xdr:nvSpPr>
            <xdr:spPr bwMode="auto">
              <a:xfrm>
                <a:off x="7448549" y="2149978"/>
                <a:ext cx="1066800" cy="180975"/>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mc:Choice>
        <mc:Fallback/>
      </mc:AlternateContent>
    </xdr:grp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107950</xdr:colOff>
      <xdr:row>19</xdr:row>
      <xdr:rowOff>149226</xdr:rowOff>
    </xdr:from>
    <xdr:to>
      <xdr:col>20</xdr:col>
      <xdr:colOff>288925</xdr:colOff>
      <xdr:row>48</xdr:row>
      <xdr:rowOff>15876</xdr:rowOff>
    </xdr:to>
    <xdr:grpSp>
      <xdr:nvGrpSpPr>
        <xdr:cNvPr id="2" name="组合 1">
          <a:extLst>
            <a:ext uri="{FF2B5EF4-FFF2-40B4-BE49-F238E27FC236}">
              <a16:creationId xmlns:a16="http://schemas.microsoft.com/office/drawing/2014/main" id="{00000000-0008-0000-0200-000002000000}"/>
            </a:ext>
          </a:extLst>
        </xdr:cNvPr>
        <xdr:cNvGrpSpPr/>
      </xdr:nvGrpSpPr>
      <xdr:grpSpPr>
        <a:xfrm>
          <a:off x="6024033" y="3535893"/>
          <a:ext cx="5409142" cy="4946650"/>
          <a:chOff x="4391025" y="6820637"/>
          <a:chExt cx="5391150" cy="5111413"/>
        </a:xfrm>
      </xdr:grpSpPr>
      <xdr:sp macro="" textlink="">
        <xdr:nvSpPr>
          <xdr:cNvPr id="3" name="Text Box 6">
            <a:extLst>
              <a:ext uri="{FF2B5EF4-FFF2-40B4-BE49-F238E27FC236}">
                <a16:creationId xmlns:a16="http://schemas.microsoft.com/office/drawing/2014/main" id="{00000000-0008-0000-0200-000003000000}"/>
              </a:ext>
            </a:extLst>
          </xdr:cNvPr>
          <xdr:cNvSpPr txBox="1">
            <a:spLocks noChangeArrowheads="1"/>
          </xdr:cNvSpPr>
        </xdr:nvSpPr>
        <xdr:spPr bwMode="auto">
          <a:xfrm>
            <a:off x="4391025" y="6820637"/>
            <a:ext cx="5391150" cy="5111413"/>
          </a:xfrm>
          <a:prstGeom prst="rect">
            <a:avLst/>
          </a:prstGeom>
          <a:solidFill>
            <a:schemeClr val="accent1">
              <a:lumMod val="40000"/>
              <a:lumOff val="60000"/>
            </a:schemeClr>
          </a:solidFill>
          <a:ln w="9525">
            <a:solidFill>
              <a:schemeClr val="bg2">
                <a:lumMod val="75000"/>
              </a:schemeClr>
            </a:solidFill>
            <a:miter lim="800000"/>
            <a:headEnd/>
            <a:tailEnd/>
          </a:ln>
        </xdr:spPr>
        <xdr:txBody>
          <a:bodyPr vertOverflow="clip" wrap="square" lIns="90000" tIns="46800" rIns="90000" bIns="46800" anchor="t" upright="1"/>
          <a:lstStyle/>
          <a:p>
            <a:r>
              <a:rPr lang="zh-CN" altLang="en-US" sz="1100" b="1" i="0" u="none" strike="noStrike" baseline="0">
                <a:solidFill>
                  <a:srgbClr val="000000"/>
                </a:solidFill>
                <a:latin typeface="宋体"/>
                <a:ea typeface="宋体"/>
              </a:rPr>
              <a:t>第</a:t>
            </a:r>
            <a:r>
              <a:rPr lang="en-US" altLang="zh-CN" sz="1100" b="1" i="0" u="none" strike="noStrike" baseline="0">
                <a:solidFill>
                  <a:srgbClr val="000000"/>
                </a:solidFill>
                <a:latin typeface="宋体"/>
                <a:ea typeface="宋体"/>
              </a:rPr>
              <a:t>3</a:t>
            </a:r>
            <a:r>
              <a:rPr lang="zh-CN" altLang="en-US" sz="1100" b="1" i="0" u="none" strike="noStrike" baseline="0">
                <a:solidFill>
                  <a:srgbClr val="000000"/>
                </a:solidFill>
                <a:latin typeface="宋体"/>
                <a:ea typeface="宋体"/>
              </a:rPr>
              <a:t>题  </a:t>
            </a:r>
            <a:r>
              <a:rPr lang="zh-CN" altLang="en-US" sz="1100">
                <a:effectLst/>
                <a:latin typeface="+mn-lt"/>
                <a:ea typeface="+mn-ea"/>
                <a:cs typeface="+mn-cs"/>
              </a:rPr>
              <a:t>某公司生产一种零件，其单位可变成本为</a:t>
            </a:r>
            <a:r>
              <a:rPr lang="en-US" altLang="zh-CN" sz="1100">
                <a:effectLst/>
                <a:latin typeface="+mn-lt"/>
                <a:ea typeface="+mn-ea"/>
                <a:cs typeface="+mn-cs"/>
              </a:rPr>
              <a:t>8</a:t>
            </a:r>
            <a:r>
              <a:rPr lang="zh-CN" altLang="en-US" sz="1100">
                <a:effectLst/>
                <a:latin typeface="+mn-lt"/>
                <a:ea typeface="+mn-ea"/>
                <a:cs typeface="+mn-cs"/>
              </a:rPr>
              <a:t>元，销售单价为</a:t>
            </a:r>
            <a:r>
              <a:rPr lang="en-US" altLang="zh-CN" sz="1100">
                <a:effectLst/>
                <a:latin typeface="+mn-lt"/>
                <a:ea typeface="+mn-ea"/>
                <a:cs typeface="+mn-cs"/>
              </a:rPr>
              <a:t>30</a:t>
            </a:r>
            <a:r>
              <a:rPr lang="zh-CN" altLang="en-US" sz="1100">
                <a:effectLst/>
                <a:latin typeface="+mn-lt"/>
                <a:ea typeface="+mn-ea"/>
                <a:cs typeface="+mn-cs"/>
              </a:rPr>
              <a:t>元，销量为</a:t>
            </a:r>
            <a:r>
              <a:rPr lang="en-US" altLang="zh-CN" sz="1100">
                <a:effectLst/>
                <a:latin typeface="+mn-lt"/>
                <a:ea typeface="+mn-ea"/>
                <a:cs typeface="+mn-cs"/>
              </a:rPr>
              <a:t>2000</a:t>
            </a:r>
            <a:r>
              <a:rPr lang="zh-CN" altLang="en-US" sz="1100">
                <a:effectLst/>
                <a:latin typeface="+mn-lt"/>
                <a:ea typeface="+mn-ea"/>
                <a:cs typeface="+mn-cs"/>
              </a:rPr>
              <a:t>件，固定成本为</a:t>
            </a:r>
            <a:r>
              <a:rPr lang="en-US" altLang="zh-CN" sz="1100">
                <a:effectLst/>
                <a:latin typeface="+mn-lt"/>
                <a:ea typeface="+mn-ea"/>
                <a:cs typeface="+mn-cs"/>
              </a:rPr>
              <a:t>30000</a:t>
            </a:r>
            <a:r>
              <a:rPr lang="zh-CN" altLang="en-US" sz="1100">
                <a:effectLst/>
                <a:latin typeface="+mn-lt"/>
                <a:ea typeface="+mn-ea"/>
                <a:cs typeface="+mn-cs"/>
              </a:rPr>
              <a:t>元，利润的值已采用公式计算得到。请完成如下操作：</a:t>
            </a:r>
          </a:p>
          <a:p>
            <a:r>
              <a:rPr lang="en-US" altLang="zh-CN" sz="1100">
                <a:effectLst/>
                <a:latin typeface="+mn-lt"/>
                <a:ea typeface="+mn-ea"/>
                <a:cs typeface="+mn-cs"/>
              </a:rPr>
              <a:t>1. </a:t>
            </a:r>
            <a:r>
              <a:rPr lang="zh-CN" altLang="en-US" sz="1100">
                <a:effectLst/>
                <a:latin typeface="+mn-lt"/>
                <a:ea typeface="+mn-ea"/>
                <a:cs typeface="+mn-cs"/>
              </a:rPr>
              <a:t>根据本工作表中的数据，按下图创建销量与利润关系图；</a:t>
            </a:r>
          </a:p>
          <a:p>
            <a:r>
              <a:rPr lang="en-US" altLang="zh-CN" sz="1100">
                <a:effectLst/>
                <a:latin typeface="+mn-lt"/>
                <a:ea typeface="+mn-ea"/>
                <a:cs typeface="+mn-cs"/>
              </a:rPr>
              <a:t>2. </a:t>
            </a:r>
            <a:r>
              <a:rPr lang="zh-CN" altLang="en-US" sz="1100">
                <a:effectLst/>
                <a:latin typeface="+mn-lt"/>
                <a:ea typeface="+mn-ea"/>
                <a:cs typeface="+mn-cs"/>
              </a:rPr>
              <a:t>添加一个单位可变成本组合框，单位可变成本的取值为：</a:t>
            </a:r>
            <a:r>
              <a:rPr lang="en-US" altLang="zh-CN" sz="1100">
                <a:effectLst/>
                <a:latin typeface="+mn-lt"/>
                <a:ea typeface="+mn-ea"/>
                <a:cs typeface="+mn-cs"/>
              </a:rPr>
              <a:t>1</a:t>
            </a:r>
            <a:r>
              <a:rPr lang="zh-CN" altLang="en-US" sz="1100">
                <a:effectLst/>
                <a:latin typeface="+mn-lt"/>
                <a:ea typeface="+mn-ea"/>
                <a:cs typeface="+mn-cs"/>
              </a:rPr>
              <a:t>、</a:t>
            </a:r>
            <a:r>
              <a:rPr lang="en-US" altLang="zh-CN" sz="1100">
                <a:effectLst/>
                <a:latin typeface="+mn-lt"/>
                <a:ea typeface="+mn-ea"/>
                <a:cs typeface="+mn-cs"/>
              </a:rPr>
              <a:t>3</a:t>
            </a:r>
            <a:r>
              <a:rPr lang="zh-CN" altLang="en-US" sz="1100">
                <a:effectLst/>
                <a:latin typeface="+mn-lt"/>
                <a:ea typeface="+mn-ea"/>
                <a:cs typeface="+mn-cs"/>
              </a:rPr>
              <a:t>、</a:t>
            </a:r>
            <a:r>
              <a:rPr lang="en-US" altLang="zh-CN" sz="1100">
                <a:effectLst/>
                <a:latin typeface="+mn-lt"/>
                <a:ea typeface="+mn-ea"/>
                <a:cs typeface="+mn-cs"/>
              </a:rPr>
              <a:t>6</a:t>
            </a:r>
            <a:r>
              <a:rPr lang="zh-CN" altLang="en-US" sz="1100">
                <a:effectLst/>
                <a:latin typeface="+mn-lt"/>
                <a:ea typeface="+mn-ea"/>
                <a:cs typeface="+mn-cs"/>
              </a:rPr>
              <a:t>、</a:t>
            </a:r>
            <a:r>
              <a:rPr lang="en-US" altLang="zh-CN" sz="1100">
                <a:effectLst/>
                <a:latin typeface="+mn-lt"/>
                <a:ea typeface="+mn-ea"/>
                <a:cs typeface="+mn-cs"/>
              </a:rPr>
              <a:t>7</a:t>
            </a:r>
            <a:r>
              <a:rPr lang="zh-CN" altLang="en-US" sz="1100">
                <a:effectLst/>
                <a:latin typeface="+mn-lt"/>
                <a:ea typeface="+mn-ea"/>
                <a:cs typeface="+mn-cs"/>
              </a:rPr>
              <a:t>、</a:t>
            </a:r>
            <a:r>
              <a:rPr lang="en-US" altLang="zh-CN" sz="1100">
                <a:effectLst/>
                <a:latin typeface="+mn-lt"/>
                <a:ea typeface="+mn-ea"/>
                <a:cs typeface="+mn-cs"/>
              </a:rPr>
              <a:t>8</a:t>
            </a:r>
            <a:r>
              <a:rPr lang="zh-CN" altLang="en-US" sz="1100">
                <a:effectLst/>
                <a:latin typeface="+mn-lt"/>
                <a:ea typeface="+mn-ea"/>
                <a:cs typeface="+mn-cs"/>
              </a:rPr>
              <a:t>、</a:t>
            </a:r>
            <a:r>
              <a:rPr lang="en-US" altLang="zh-CN" sz="1100">
                <a:effectLst/>
                <a:latin typeface="+mn-lt"/>
                <a:ea typeface="+mn-ea"/>
                <a:cs typeface="+mn-cs"/>
              </a:rPr>
              <a:t>12</a:t>
            </a:r>
            <a:r>
              <a:rPr lang="zh-CN" altLang="en-US" sz="1100">
                <a:effectLst/>
                <a:latin typeface="+mn-lt"/>
                <a:ea typeface="+mn-ea"/>
                <a:cs typeface="+mn-cs"/>
              </a:rPr>
              <a:t>（六个数）；</a:t>
            </a:r>
          </a:p>
          <a:p>
            <a:r>
              <a:rPr lang="en-US" altLang="zh-CN" sz="1100">
                <a:effectLst/>
                <a:latin typeface="+mn-lt"/>
                <a:ea typeface="+mn-ea"/>
                <a:cs typeface="+mn-cs"/>
              </a:rPr>
              <a:t>3. </a:t>
            </a:r>
            <a:r>
              <a:rPr lang="zh-CN" altLang="en-US" sz="1100">
                <a:effectLst/>
                <a:latin typeface="+mn-lt"/>
                <a:ea typeface="+mn-ea"/>
                <a:cs typeface="+mn-cs"/>
              </a:rPr>
              <a:t>添加单位变动成本为</a:t>
            </a:r>
            <a:r>
              <a:rPr lang="en-US" altLang="zh-CN" sz="1100">
                <a:effectLst/>
                <a:latin typeface="+mn-lt"/>
                <a:ea typeface="+mn-ea"/>
                <a:cs typeface="+mn-cs"/>
              </a:rPr>
              <a:t>1</a:t>
            </a:r>
            <a:r>
              <a:rPr lang="zh-CN" altLang="en-US" sz="1100">
                <a:effectLst/>
                <a:latin typeface="+mn-lt"/>
                <a:ea typeface="+mn-ea"/>
                <a:cs typeface="+mn-cs"/>
              </a:rPr>
              <a:t>、</a:t>
            </a:r>
            <a:r>
              <a:rPr lang="en-US" altLang="zh-CN" sz="1100">
                <a:effectLst/>
                <a:latin typeface="+mn-lt"/>
                <a:ea typeface="+mn-ea"/>
                <a:cs typeface="+mn-cs"/>
              </a:rPr>
              <a:t>3</a:t>
            </a:r>
            <a:r>
              <a:rPr lang="zh-CN" altLang="en-US" sz="1100">
                <a:effectLst/>
                <a:latin typeface="+mn-lt"/>
                <a:ea typeface="+mn-ea"/>
                <a:cs typeface="+mn-cs"/>
              </a:rPr>
              <a:t>、</a:t>
            </a:r>
            <a:r>
              <a:rPr lang="en-US" altLang="zh-CN" sz="1100">
                <a:effectLst/>
                <a:latin typeface="+mn-lt"/>
                <a:ea typeface="+mn-ea"/>
                <a:cs typeface="+mn-cs"/>
              </a:rPr>
              <a:t>6</a:t>
            </a:r>
            <a:r>
              <a:rPr lang="zh-CN" altLang="en-US" sz="1100">
                <a:effectLst/>
                <a:latin typeface="+mn-lt"/>
                <a:ea typeface="+mn-ea"/>
                <a:cs typeface="+mn-cs"/>
              </a:rPr>
              <a:t>、</a:t>
            </a:r>
            <a:r>
              <a:rPr lang="en-US" altLang="zh-CN" sz="1100">
                <a:effectLst/>
                <a:latin typeface="+mn-lt"/>
                <a:ea typeface="+mn-ea"/>
                <a:cs typeface="+mn-cs"/>
              </a:rPr>
              <a:t>7</a:t>
            </a:r>
            <a:r>
              <a:rPr lang="zh-CN" altLang="en-US" sz="1100">
                <a:effectLst/>
                <a:latin typeface="+mn-lt"/>
                <a:ea typeface="+mn-ea"/>
                <a:cs typeface="+mn-cs"/>
              </a:rPr>
              <a:t>、</a:t>
            </a:r>
            <a:r>
              <a:rPr lang="en-US" altLang="zh-CN" sz="1100">
                <a:effectLst/>
                <a:latin typeface="+mn-lt"/>
                <a:ea typeface="+mn-ea"/>
                <a:cs typeface="+mn-cs"/>
              </a:rPr>
              <a:t>8</a:t>
            </a:r>
            <a:r>
              <a:rPr lang="zh-CN" altLang="en-US" sz="1100">
                <a:effectLst/>
                <a:latin typeface="+mn-lt"/>
                <a:ea typeface="+mn-ea"/>
                <a:cs typeface="+mn-cs"/>
              </a:rPr>
              <a:t>、</a:t>
            </a:r>
            <a:r>
              <a:rPr lang="en-US" altLang="zh-CN" sz="1100">
                <a:effectLst/>
                <a:latin typeface="+mn-lt"/>
                <a:ea typeface="+mn-ea"/>
                <a:cs typeface="+mn-cs"/>
              </a:rPr>
              <a:t>12</a:t>
            </a:r>
            <a:r>
              <a:rPr lang="zh-CN" altLang="en-US" sz="1100">
                <a:effectLst/>
                <a:latin typeface="+mn-lt"/>
                <a:ea typeface="+mn-ea"/>
                <a:cs typeface="+mn-cs"/>
              </a:rPr>
              <a:t>时销量与利润值对应的空心点子；</a:t>
            </a:r>
          </a:p>
          <a:p>
            <a:r>
              <a:rPr lang="en-US" altLang="zh-CN" sz="1100">
                <a:effectLst/>
                <a:latin typeface="+mn-lt"/>
                <a:ea typeface="+mn-ea"/>
                <a:cs typeface="+mn-cs"/>
              </a:rPr>
              <a:t>4. </a:t>
            </a:r>
            <a:r>
              <a:rPr lang="zh-CN" altLang="en-US" sz="1100">
                <a:effectLst/>
                <a:latin typeface="+mn-lt"/>
                <a:ea typeface="+mn-ea"/>
                <a:cs typeface="+mn-cs"/>
              </a:rPr>
              <a:t>当前的销量与利润的坐标点使用折角参考线表达，且数据点使用红色实心点子表示；</a:t>
            </a:r>
          </a:p>
          <a:p>
            <a:r>
              <a:rPr lang="en-US" altLang="zh-CN" sz="1100">
                <a:effectLst/>
                <a:latin typeface="+mn-lt"/>
                <a:ea typeface="+mn-ea"/>
                <a:cs typeface="+mn-cs"/>
              </a:rPr>
              <a:t>5. </a:t>
            </a:r>
            <a:r>
              <a:rPr lang="zh-CN" altLang="en-US" sz="1100">
                <a:effectLst/>
                <a:latin typeface="+mn-lt"/>
                <a:ea typeface="+mn-ea"/>
                <a:cs typeface="+mn-cs"/>
              </a:rPr>
              <a:t>添加动态变化的标题。</a:t>
            </a:r>
          </a:p>
        </xdr:txBody>
      </xdr:sp>
      <xdr:pic>
        <xdr:nvPicPr>
          <xdr:cNvPr id="4" name="图片 3">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922733" y="8665358"/>
            <a:ext cx="4371975" cy="29718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11</xdr:col>
      <xdr:colOff>122769</xdr:colOff>
      <xdr:row>1</xdr:row>
      <xdr:rowOff>20106</xdr:rowOff>
    </xdr:from>
    <xdr:to>
      <xdr:col>20</xdr:col>
      <xdr:colOff>187327</xdr:colOff>
      <xdr:row>18</xdr:row>
      <xdr:rowOff>160864</xdr:rowOff>
    </xdr:to>
    <xdr:graphicFrame macro="">
      <xdr:nvGraphicFramePr>
        <xdr:cNvPr id="5" name="图表 4">
          <a:extLst>
            <a:ext uri="{FF2B5EF4-FFF2-40B4-BE49-F238E27FC236}">
              <a16:creationId xmlns:a16="http://schemas.microsoft.com/office/drawing/2014/main" id="{00000000-0008-0000-02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13</xdr:col>
          <xdr:colOff>133350</xdr:colOff>
          <xdr:row>1</xdr:row>
          <xdr:rowOff>123825</xdr:rowOff>
        </xdr:from>
        <xdr:to>
          <xdr:col>15</xdr:col>
          <xdr:colOff>419100</xdr:colOff>
          <xdr:row>2</xdr:row>
          <xdr:rowOff>38100</xdr:rowOff>
        </xdr:to>
        <xdr:sp macro="" textlink="">
          <xdr:nvSpPr>
            <xdr:cNvPr id="103425" name="Drop Down 1" hidden="1">
              <a:extLst>
                <a:ext uri="{63B3BB69-23CF-44E3-9099-C40C66FF867C}">
                  <a14:compatExt spid="_x0000_s103425"/>
                </a:ext>
                <a:ext uri="{FF2B5EF4-FFF2-40B4-BE49-F238E27FC236}">
                  <a16:creationId xmlns:a16="http://schemas.microsoft.com/office/drawing/2014/main" id="{00000000-0008-0000-0200-00000194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4.xml><?xml version="1.0" encoding="utf-8"?>
<c:userShapes xmlns:c="http://schemas.openxmlformats.org/drawingml/2006/chart">
  <cdr:relSizeAnchor xmlns:cdr="http://schemas.openxmlformats.org/drawingml/2006/chartDrawing">
    <cdr:from>
      <cdr:x>0.45271</cdr:x>
      <cdr:y>0.10986</cdr:y>
    </cdr:from>
    <cdr:to>
      <cdr:x>0.74265</cdr:x>
      <cdr:y>0.21275</cdr:y>
    </cdr:to>
    <cdr:sp macro="" textlink="">
      <cdr:nvSpPr>
        <cdr:cNvPr id="8" name="文本框 7"/>
        <cdr:cNvSpPr txBox="1"/>
      </cdr:nvSpPr>
      <cdr:spPr>
        <a:xfrm xmlns:a="http://schemas.openxmlformats.org/drawingml/2006/main">
          <a:off x="2396066" y="350310"/>
          <a:ext cx="1534583" cy="32808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zh-CN" altLang="en-US" sz="1100"/>
        </a:p>
      </cdr:txBody>
    </cdr:sp>
  </cdr:relSizeAnchor>
</c:userShapes>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0</xdr:colOff>
          <xdr:row>20</xdr:row>
          <xdr:rowOff>19050</xdr:rowOff>
        </xdr:from>
        <xdr:to>
          <xdr:col>6</xdr:col>
          <xdr:colOff>0</xdr:colOff>
          <xdr:row>21</xdr:row>
          <xdr:rowOff>0</xdr:rowOff>
        </xdr:to>
        <xdr:sp macro="" textlink="">
          <xdr:nvSpPr>
            <xdr:cNvPr id="108545" name="Spinner 1" hidden="1">
              <a:extLst>
                <a:ext uri="{63B3BB69-23CF-44E3-9099-C40C66FF867C}">
                  <a14:compatExt spid="_x0000_s108545"/>
                </a:ext>
                <a:ext uri="{FF2B5EF4-FFF2-40B4-BE49-F238E27FC236}">
                  <a16:creationId xmlns:a16="http://schemas.microsoft.com/office/drawing/2014/main" id="{00000000-0008-0000-0300-000001A801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10</xdr:col>
      <xdr:colOff>184338</xdr:colOff>
      <xdr:row>20</xdr:row>
      <xdr:rowOff>47625</xdr:rowOff>
    </xdr:from>
    <xdr:to>
      <xdr:col>19</xdr:col>
      <xdr:colOff>28576</xdr:colOff>
      <xdr:row>40</xdr:row>
      <xdr:rowOff>76200</xdr:rowOff>
    </xdr:to>
    <xdr:sp macro="" textlink="">
      <xdr:nvSpPr>
        <xdr:cNvPr id="3" name="TextBox 11">
          <a:extLst>
            <a:ext uri="{FF2B5EF4-FFF2-40B4-BE49-F238E27FC236}">
              <a16:creationId xmlns:a16="http://schemas.microsoft.com/office/drawing/2014/main" id="{00000000-0008-0000-0300-000003000000}"/>
            </a:ext>
          </a:extLst>
        </xdr:cNvPr>
        <xdr:cNvSpPr txBox="1"/>
      </xdr:nvSpPr>
      <xdr:spPr>
        <a:xfrm>
          <a:off x="7728138" y="3495675"/>
          <a:ext cx="5273488" cy="3657600"/>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zh-CN" sz="1200" b="1" i="0" baseline="0">
              <a:solidFill>
                <a:schemeClr val="dk1"/>
              </a:solidFill>
              <a:effectLst/>
              <a:latin typeface="+mn-lt"/>
              <a:ea typeface="+mn-ea"/>
              <a:cs typeface="+mn-cs"/>
            </a:rPr>
            <a:t>第</a:t>
          </a:r>
          <a:r>
            <a:rPr lang="en-US" altLang="zh-CN" sz="1200" b="1" i="0" baseline="0">
              <a:solidFill>
                <a:schemeClr val="dk1"/>
              </a:solidFill>
              <a:effectLst/>
              <a:latin typeface="+mn-lt"/>
              <a:ea typeface="+mn-ea"/>
              <a:cs typeface="+mn-cs"/>
            </a:rPr>
            <a:t>4</a:t>
          </a:r>
          <a:r>
            <a:rPr lang="zh-CN" altLang="zh-CN" sz="1200" b="1" i="0" baseline="0">
              <a:solidFill>
                <a:schemeClr val="dk1"/>
              </a:solidFill>
              <a:effectLst/>
              <a:latin typeface="+mn-lt"/>
              <a:ea typeface="+mn-ea"/>
              <a:cs typeface="+mn-cs"/>
            </a:rPr>
            <a:t>题</a:t>
          </a:r>
          <a:r>
            <a:rPr lang="en-US" altLang="zh-CN" sz="1200" b="1" i="0" baseline="0">
              <a:solidFill>
                <a:schemeClr val="dk1"/>
              </a:solidFill>
              <a:effectLst/>
              <a:latin typeface="+mn-lt"/>
              <a:ea typeface="+mn-ea"/>
              <a:cs typeface="+mn-cs"/>
            </a:rPr>
            <a:t>  </a:t>
          </a:r>
          <a:r>
            <a:rPr lang="zh-CN" altLang="zh-CN" sz="1200">
              <a:solidFill>
                <a:schemeClr val="dk1"/>
              </a:solidFill>
              <a:effectLst/>
              <a:latin typeface="+mn-lt"/>
              <a:ea typeface="+mn-ea"/>
              <a:cs typeface="+mn-cs"/>
            </a:rPr>
            <a:t>利用</a:t>
          </a:r>
          <a:r>
            <a:rPr lang="en-US" altLang="zh-CN" sz="1200">
              <a:solidFill>
                <a:schemeClr val="dk1"/>
              </a:solidFill>
              <a:effectLst/>
              <a:latin typeface="+mn-lt"/>
              <a:ea typeface="+mn-ea"/>
              <a:cs typeface="+mn-cs"/>
            </a:rPr>
            <a:t>Excel,</a:t>
          </a:r>
          <a:r>
            <a:rPr lang="zh-CN" altLang="zh-CN" sz="1200">
              <a:solidFill>
                <a:schemeClr val="dk1"/>
              </a:solidFill>
              <a:effectLst/>
              <a:latin typeface="+mn-lt"/>
              <a:ea typeface="+mn-ea"/>
              <a:cs typeface="+mn-cs"/>
            </a:rPr>
            <a:t>建立经济订货量模型。假设原料年需要量为</a:t>
          </a:r>
          <a:r>
            <a:rPr lang="en-US" altLang="zh-CN" sz="1200">
              <a:solidFill>
                <a:schemeClr val="dk1"/>
              </a:solidFill>
              <a:effectLst/>
              <a:latin typeface="+mn-lt"/>
              <a:ea typeface="+mn-ea"/>
              <a:cs typeface="+mn-cs"/>
            </a:rPr>
            <a:t>11000</a:t>
          </a:r>
          <a:r>
            <a:rPr lang="zh-CN" altLang="zh-CN" sz="1200">
              <a:solidFill>
                <a:schemeClr val="dk1"/>
              </a:solidFill>
              <a:effectLst/>
              <a:latin typeface="+mn-lt"/>
              <a:ea typeface="+mn-ea"/>
              <a:cs typeface="+mn-cs"/>
            </a:rPr>
            <a:t>吨，年单位储存成本为</a:t>
          </a:r>
          <a:r>
            <a:rPr lang="en-US" altLang="zh-CN" sz="1200">
              <a:solidFill>
                <a:schemeClr val="dk1"/>
              </a:solidFill>
              <a:effectLst/>
              <a:latin typeface="+mn-lt"/>
              <a:ea typeface="+mn-ea"/>
              <a:cs typeface="+mn-cs"/>
            </a:rPr>
            <a:t>20</a:t>
          </a:r>
          <a:r>
            <a:rPr lang="zh-CN" altLang="zh-CN" sz="1200">
              <a:solidFill>
                <a:schemeClr val="dk1"/>
              </a:solidFill>
              <a:effectLst/>
              <a:latin typeface="+mn-lt"/>
              <a:ea typeface="+mn-ea"/>
              <a:cs typeface="+mn-cs"/>
            </a:rPr>
            <a:t>元，一次订购的订货成本为</a:t>
          </a:r>
          <a:r>
            <a:rPr lang="en-US" altLang="zh-CN" sz="1200">
              <a:solidFill>
                <a:schemeClr val="dk1"/>
              </a:solidFill>
              <a:effectLst/>
              <a:latin typeface="+mn-lt"/>
              <a:ea typeface="+mn-ea"/>
              <a:cs typeface="+mn-cs"/>
            </a:rPr>
            <a:t>500</a:t>
          </a:r>
          <a:r>
            <a:rPr lang="zh-CN" altLang="zh-CN" sz="1200">
              <a:solidFill>
                <a:schemeClr val="dk1"/>
              </a:solidFill>
              <a:effectLst/>
              <a:latin typeface="+mn-lt"/>
              <a:ea typeface="+mn-ea"/>
              <a:cs typeface="+mn-cs"/>
            </a:rPr>
            <a:t>元。采购时零售单价每吨为</a:t>
          </a:r>
          <a:r>
            <a:rPr lang="en-US" altLang="zh-CN" sz="1200">
              <a:solidFill>
                <a:schemeClr val="dk1"/>
              </a:solidFill>
              <a:effectLst/>
              <a:latin typeface="+mn-lt"/>
              <a:ea typeface="+mn-ea"/>
              <a:cs typeface="+mn-cs"/>
            </a:rPr>
            <a:t>5</a:t>
          </a:r>
          <a:r>
            <a:rPr lang="zh-CN" altLang="zh-CN" sz="1200">
              <a:solidFill>
                <a:schemeClr val="dk1"/>
              </a:solidFill>
              <a:effectLst/>
              <a:latin typeface="+mn-lt"/>
              <a:ea typeface="+mn-ea"/>
              <a:cs typeface="+mn-cs"/>
            </a:rPr>
            <a:t>元，若订购量采用取优惠起点</a:t>
          </a:r>
          <a:r>
            <a:rPr lang="en-US" altLang="zh-CN" sz="1200">
              <a:solidFill>
                <a:schemeClr val="dk1"/>
              </a:solidFill>
              <a:effectLst/>
              <a:latin typeface="+mn-lt"/>
              <a:ea typeface="+mn-ea"/>
              <a:cs typeface="+mn-cs"/>
            </a:rPr>
            <a:t>1100</a:t>
          </a:r>
          <a:r>
            <a:rPr lang="zh-CN" altLang="zh-CN" sz="1200">
              <a:solidFill>
                <a:schemeClr val="dk1"/>
              </a:solidFill>
              <a:effectLst/>
              <a:latin typeface="+mn-lt"/>
              <a:ea typeface="+mn-ea"/>
              <a:cs typeface="+mn-cs"/>
            </a:rPr>
            <a:t>吨，则可按照优惠单价订购，优惠单价为每吨</a:t>
          </a:r>
          <a:r>
            <a:rPr lang="en-US" altLang="zh-CN" sz="1200">
              <a:solidFill>
                <a:schemeClr val="dk1"/>
              </a:solidFill>
              <a:effectLst/>
              <a:latin typeface="+mn-lt"/>
              <a:ea typeface="+mn-ea"/>
              <a:cs typeface="+mn-cs"/>
            </a:rPr>
            <a:t>4.5</a:t>
          </a:r>
          <a:r>
            <a:rPr lang="zh-CN" altLang="zh-CN" sz="1200">
              <a:solidFill>
                <a:schemeClr val="dk1"/>
              </a:solidFill>
              <a:effectLst/>
              <a:latin typeface="+mn-lt"/>
              <a:ea typeface="+mn-ea"/>
              <a:cs typeface="+mn-cs"/>
            </a:rPr>
            <a:t>元。要求：</a:t>
          </a:r>
        </a:p>
        <a:p>
          <a:r>
            <a:rPr lang="en-US" altLang="zh-CN" sz="1200">
              <a:solidFill>
                <a:schemeClr val="dk1"/>
              </a:solidFill>
              <a:effectLst/>
              <a:latin typeface="+mn-lt"/>
              <a:ea typeface="+mn-ea"/>
              <a:cs typeface="+mn-cs"/>
            </a:rPr>
            <a:t>1. </a:t>
          </a:r>
          <a:r>
            <a:rPr lang="zh-CN" altLang="zh-CN" sz="1200">
              <a:solidFill>
                <a:schemeClr val="dk1"/>
              </a:solidFill>
              <a:effectLst/>
              <a:latin typeface="+mn-lt"/>
              <a:ea typeface="+mn-ea"/>
              <a:cs typeface="+mn-cs"/>
            </a:rPr>
            <a:t>计算零售单价优惠时的年订货成本、年采购成本、年储存成本和年总成本；</a:t>
          </a:r>
        </a:p>
        <a:p>
          <a:r>
            <a:rPr lang="en-US" altLang="zh-CN" sz="1200">
              <a:solidFill>
                <a:schemeClr val="dk1"/>
              </a:solidFill>
              <a:effectLst/>
              <a:latin typeface="+mn-lt"/>
              <a:ea typeface="+mn-ea"/>
              <a:cs typeface="+mn-cs"/>
            </a:rPr>
            <a:t>2. </a:t>
          </a:r>
          <a:r>
            <a:rPr lang="zh-CN" altLang="zh-CN" sz="1200">
              <a:solidFill>
                <a:schemeClr val="dk1"/>
              </a:solidFill>
              <a:effectLst/>
              <a:latin typeface="+mn-lt"/>
              <a:ea typeface="+mn-ea"/>
              <a:cs typeface="+mn-cs"/>
            </a:rPr>
            <a:t>计算经济订货量</a:t>
          </a:r>
          <a:r>
            <a:rPr lang="en-US" altLang="zh-CN" sz="1200">
              <a:solidFill>
                <a:schemeClr val="dk1"/>
              </a:solidFill>
              <a:effectLst/>
              <a:latin typeface="+mn-lt"/>
              <a:ea typeface="+mn-ea"/>
              <a:cs typeface="+mn-cs"/>
            </a:rPr>
            <a:t>EOQ</a:t>
          </a:r>
          <a:r>
            <a:rPr lang="zh-CN" altLang="zh-CN" sz="1200">
              <a:solidFill>
                <a:schemeClr val="dk1"/>
              </a:solidFill>
              <a:effectLst/>
              <a:latin typeface="+mn-lt"/>
              <a:ea typeface="+mn-ea"/>
              <a:cs typeface="+mn-cs"/>
            </a:rPr>
            <a:t>、以及</a:t>
          </a:r>
          <a:r>
            <a:rPr lang="en-US" altLang="zh-CN" sz="1200">
              <a:solidFill>
                <a:schemeClr val="dk1"/>
              </a:solidFill>
              <a:effectLst/>
              <a:latin typeface="+mn-lt"/>
              <a:ea typeface="+mn-ea"/>
              <a:cs typeface="+mn-cs"/>
            </a:rPr>
            <a:t>EOQ</a:t>
          </a:r>
          <a:r>
            <a:rPr lang="zh-CN" altLang="zh-CN" sz="1200">
              <a:solidFill>
                <a:schemeClr val="dk1"/>
              </a:solidFill>
              <a:effectLst/>
              <a:latin typeface="+mn-lt"/>
              <a:ea typeface="+mn-ea"/>
              <a:cs typeface="+mn-cs"/>
            </a:rPr>
            <a:t>下的年订货成本、年采购成本、年储存成本和年总成本；</a:t>
          </a:r>
        </a:p>
        <a:p>
          <a:r>
            <a:rPr lang="en-US" altLang="zh-CN" sz="1200">
              <a:solidFill>
                <a:schemeClr val="dk1"/>
              </a:solidFill>
              <a:effectLst/>
              <a:latin typeface="+mn-lt"/>
              <a:ea typeface="+mn-ea"/>
              <a:cs typeface="+mn-cs"/>
            </a:rPr>
            <a:t>3. </a:t>
          </a:r>
          <a:r>
            <a:rPr lang="zh-CN" altLang="zh-CN" sz="1200">
              <a:solidFill>
                <a:schemeClr val="dk1"/>
              </a:solidFill>
              <a:effectLst/>
              <a:latin typeface="+mn-lt"/>
              <a:ea typeface="+mn-ea"/>
              <a:cs typeface="+mn-cs"/>
            </a:rPr>
            <a:t>在本工作表中生成以订购量及年单位储存成本（年单位储存成本的值为</a:t>
          </a:r>
          <a:r>
            <a:rPr lang="en-US" altLang="zh-CN" sz="1200">
              <a:solidFill>
                <a:schemeClr val="dk1"/>
              </a:solidFill>
              <a:effectLst/>
              <a:latin typeface="+mn-lt"/>
              <a:ea typeface="+mn-ea"/>
              <a:cs typeface="+mn-cs"/>
            </a:rPr>
            <a:t>20</a:t>
          </a:r>
          <a:r>
            <a:rPr lang="zh-CN" altLang="zh-CN" sz="1200">
              <a:solidFill>
                <a:schemeClr val="dk1"/>
              </a:solidFill>
              <a:effectLst/>
              <a:latin typeface="+mn-lt"/>
              <a:ea typeface="+mn-ea"/>
              <a:cs typeface="+mn-cs"/>
            </a:rPr>
            <a:t>、</a:t>
          </a:r>
          <a:r>
            <a:rPr lang="en-US" altLang="zh-CN" sz="1200">
              <a:solidFill>
                <a:schemeClr val="dk1"/>
              </a:solidFill>
              <a:effectLst/>
              <a:latin typeface="+mn-lt"/>
              <a:ea typeface="+mn-ea"/>
              <a:cs typeface="+mn-cs"/>
            </a:rPr>
            <a:t>25</a:t>
          </a:r>
          <a:r>
            <a:rPr lang="zh-CN" altLang="zh-CN" sz="1200">
              <a:solidFill>
                <a:schemeClr val="dk1"/>
              </a:solidFill>
              <a:effectLst/>
              <a:latin typeface="+mn-lt"/>
              <a:ea typeface="+mn-ea"/>
              <a:cs typeface="+mn-cs"/>
            </a:rPr>
            <a:t>、</a:t>
          </a:r>
          <a:r>
            <a:rPr lang="en-US" altLang="zh-CN" sz="1200">
              <a:solidFill>
                <a:schemeClr val="dk1"/>
              </a:solidFill>
              <a:effectLst/>
              <a:latin typeface="+mn-lt"/>
              <a:ea typeface="+mn-ea"/>
              <a:cs typeface="+mn-cs"/>
            </a:rPr>
            <a:t>30</a:t>
          </a:r>
          <a:r>
            <a:rPr lang="zh-CN" altLang="zh-CN" sz="1200">
              <a:solidFill>
                <a:schemeClr val="dk1"/>
              </a:solidFill>
              <a:effectLst/>
              <a:latin typeface="+mn-lt"/>
              <a:ea typeface="+mn-ea"/>
              <a:cs typeface="+mn-cs"/>
            </a:rPr>
            <a:t>、</a:t>
          </a:r>
          <a:r>
            <a:rPr lang="en-US" altLang="zh-CN" sz="1200">
              <a:solidFill>
                <a:schemeClr val="dk1"/>
              </a:solidFill>
              <a:effectLst/>
              <a:latin typeface="+mn-lt"/>
              <a:ea typeface="+mn-ea"/>
              <a:cs typeface="+mn-cs"/>
            </a:rPr>
            <a:t>35</a:t>
          </a:r>
          <a:r>
            <a:rPr lang="zh-CN" altLang="zh-CN" sz="1200">
              <a:solidFill>
                <a:schemeClr val="dk1"/>
              </a:solidFill>
              <a:effectLst/>
              <a:latin typeface="+mn-lt"/>
              <a:ea typeface="+mn-ea"/>
              <a:cs typeface="+mn-cs"/>
            </a:rPr>
            <a:t>、</a:t>
          </a:r>
          <a:r>
            <a:rPr lang="en-US" altLang="zh-CN" sz="1200">
              <a:solidFill>
                <a:schemeClr val="dk1"/>
              </a:solidFill>
              <a:effectLst/>
              <a:latin typeface="+mn-lt"/>
              <a:ea typeface="+mn-ea"/>
              <a:cs typeface="+mn-cs"/>
            </a:rPr>
            <a:t>40</a:t>
          </a:r>
          <a:r>
            <a:rPr lang="zh-CN" altLang="zh-CN" sz="1200">
              <a:solidFill>
                <a:schemeClr val="dk1"/>
              </a:solidFill>
              <a:effectLst/>
              <a:latin typeface="+mn-lt"/>
              <a:ea typeface="+mn-ea"/>
              <a:cs typeface="+mn-cs"/>
            </a:rPr>
            <a:t>、</a:t>
          </a:r>
          <a:r>
            <a:rPr lang="en-US" altLang="zh-CN" sz="1200">
              <a:solidFill>
                <a:schemeClr val="dk1"/>
              </a:solidFill>
              <a:effectLst/>
              <a:latin typeface="+mn-lt"/>
              <a:ea typeface="+mn-ea"/>
              <a:cs typeface="+mn-cs"/>
            </a:rPr>
            <a:t>45</a:t>
          </a:r>
          <a:r>
            <a:rPr lang="zh-CN" altLang="zh-CN" sz="1200">
              <a:solidFill>
                <a:schemeClr val="dk1"/>
              </a:solidFill>
              <a:effectLst/>
              <a:latin typeface="+mn-lt"/>
              <a:ea typeface="+mn-ea"/>
              <a:cs typeface="+mn-cs"/>
            </a:rPr>
            <a:t>）为自变量、年总成本为函数的模拟运算表；</a:t>
          </a:r>
        </a:p>
        <a:p>
          <a:r>
            <a:rPr lang="en-US" altLang="zh-CN" sz="1200">
              <a:solidFill>
                <a:schemeClr val="dk1"/>
              </a:solidFill>
              <a:effectLst/>
              <a:latin typeface="+mn-lt"/>
              <a:ea typeface="+mn-ea"/>
              <a:cs typeface="+mn-cs"/>
            </a:rPr>
            <a:t>4. </a:t>
          </a:r>
          <a:r>
            <a:rPr lang="zh-CN" altLang="zh-CN" sz="1200">
              <a:solidFill>
                <a:schemeClr val="dk1"/>
              </a:solidFill>
              <a:effectLst/>
              <a:latin typeface="+mn-lt"/>
              <a:ea typeface="+mn-ea"/>
              <a:cs typeface="+mn-cs"/>
            </a:rPr>
            <a:t>按如下图所示样张绘制图表。将年单位储存成本的值为</a:t>
          </a:r>
          <a:r>
            <a:rPr lang="en-US" altLang="zh-CN" sz="1200">
              <a:solidFill>
                <a:schemeClr val="dk1"/>
              </a:solidFill>
              <a:effectLst/>
              <a:latin typeface="+mn-lt"/>
              <a:ea typeface="+mn-ea"/>
              <a:cs typeface="+mn-cs"/>
            </a:rPr>
            <a:t>20</a:t>
          </a:r>
          <a:r>
            <a:rPr lang="zh-CN" altLang="zh-CN" sz="1200">
              <a:solidFill>
                <a:schemeClr val="dk1"/>
              </a:solidFill>
              <a:effectLst/>
              <a:latin typeface="+mn-lt"/>
              <a:ea typeface="+mn-ea"/>
              <a:cs typeface="+mn-cs"/>
            </a:rPr>
            <a:t>、</a:t>
          </a:r>
          <a:r>
            <a:rPr lang="en-US" altLang="zh-CN" sz="1200">
              <a:solidFill>
                <a:schemeClr val="dk1"/>
              </a:solidFill>
              <a:effectLst/>
              <a:latin typeface="+mn-lt"/>
              <a:ea typeface="+mn-ea"/>
              <a:cs typeface="+mn-cs"/>
            </a:rPr>
            <a:t>25</a:t>
          </a:r>
          <a:r>
            <a:rPr lang="zh-CN" altLang="zh-CN" sz="1200">
              <a:solidFill>
                <a:schemeClr val="dk1"/>
              </a:solidFill>
              <a:effectLst/>
              <a:latin typeface="+mn-lt"/>
              <a:ea typeface="+mn-ea"/>
              <a:cs typeface="+mn-cs"/>
            </a:rPr>
            <a:t>、</a:t>
          </a:r>
          <a:r>
            <a:rPr lang="en-US" altLang="zh-CN" sz="1200">
              <a:solidFill>
                <a:schemeClr val="dk1"/>
              </a:solidFill>
              <a:effectLst/>
              <a:latin typeface="+mn-lt"/>
              <a:ea typeface="+mn-ea"/>
              <a:cs typeface="+mn-cs"/>
            </a:rPr>
            <a:t>30</a:t>
          </a:r>
          <a:r>
            <a:rPr lang="zh-CN" altLang="zh-CN" sz="1200">
              <a:solidFill>
                <a:schemeClr val="dk1"/>
              </a:solidFill>
              <a:effectLst/>
              <a:latin typeface="+mn-lt"/>
              <a:ea typeface="+mn-ea"/>
              <a:cs typeface="+mn-cs"/>
            </a:rPr>
            <a:t>、</a:t>
          </a:r>
          <a:r>
            <a:rPr lang="en-US" altLang="zh-CN" sz="1200">
              <a:solidFill>
                <a:schemeClr val="dk1"/>
              </a:solidFill>
              <a:effectLst/>
              <a:latin typeface="+mn-lt"/>
              <a:ea typeface="+mn-ea"/>
              <a:cs typeface="+mn-cs"/>
            </a:rPr>
            <a:t>35</a:t>
          </a:r>
          <a:r>
            <a:rPr lang="zh-CN" altLang="zh-CN" sz="1200">
              <a:solidFill>
                <a:schemeClr val="dk1"/>
              </a:solidFill>
              <a:effectLst/>
              <a:latin typeface="+mn-lt"/>
              <a:ea typeface="+mn-ea"/>
              <a:cs typeface="+mn-cs"/>
            </a:rPr>
            <a:t>、</a:t>
          </a:r>
          <a:r>
            <a:rPr lang="en-US" altLang="zh-CN" sz="1200">
              <a:solidFill>
                <a:schemeClr val="dk1"/>
              </a:solidFill>
              <a:effectLst/>
              <a:latin typeface="+mn-lt"/>
              <a:ea typeface="+mn-ea"/>
              <a:cs typeface="+mn-cs"/>
            </a:rPr>
            <a:t>40</a:t>
          </a:r>
          <a:r>
            <a:rPr lang="zh-CN" altLang="zh-CN" sz="1200">
              <a:solidFill>
                <a:schemeClr val="dk1"/>
              </a:solidFill>
              <a:effectLst/>
              <a:latin typeface="+mn-lt"/>
              <a:ea typeface="+mn-ea"/>
              <a:cs typeface="+mn-cs"/>
            </a:rPr>
            <a:t>、</a:t>
          </a:r>
          <a:r>
            <a:rPr lang="en-US" altLang="zh-CN" sz="1200">
              <a:solidFill>
                <a:schemeClr val="dk1"/>
              </a:solidFill>
              <a:effectLst/>
              <a:latin typeface="+mn-lt"/>
              <a:ea typeface="+mn-ea"/>
              <a:cs typeface="+mn-cs"/>
            </a:rPr>
            <a:t>45</a:t>
          </a:r>
          <a:r>
            <a:rPr lang="zh-CN" altLang="zh-CN" sz="1200">
              <a:solidFill>
                <a:schemeClr val="dk1"/>
              </a:solidFill>
              <a:effectLst/>
              <a:latin typeface="+mn-lt"/>
              <a:ea typeface="+mn-ea"/>
              <a:cs typeface="+mn-cs"/>
            </a:rPr>
            <a:t>时的六条年总成本曲线作为黑色背景线。制作单位年储存成本的微调项，制作当前单位年储存成本下的年总成本线，该曲线用红色点线表示表示，且沿六条黑色曲线移动；</a:t>
          </a:r>
        </a:p>
        <a:p>
          <a:r>
            <a:rPr lang="en-US" altLang="zh-CN" sz="1200">
              <a:solidFill>
                <a:schemeClr val="dk1"/>
              </a:solidFill>
              <a:effectLst/>
              <a:latin typeface="+mn-lt"/>
              <a:ea typeface="+mn-ea"/>
              <a:cs typeface="+mn-cs"/>
            </a:rPr>
            <a:t>5. </a:t>
          </a:r>
          <a:r>
            <a:rPr lang="zh-CN" altLang="zh-CN" sz="1200">
              <a:solidFill>
                <a:schemeClr val="dk1"/>
              </a:solidFill>
              <a:effectLst/>
              <a:latin typeface="+mn-lt"/>
              <a:ea typeface="+mn-ea"/>
              <a:cs typeface="+mn-cs"/>
            </a:rPr>
            <a:t>在模型中给出结论，反映所选择的采购方案；</a:t>
          </a:r>
        </a:p>
        <a:p>
          <a:r>
            <a:rPr lang="en-US" altLang="zh-CN" sz="1200">
              <a:solidFill>
                <a:schemeClr val="dk1"/>
              </a:solidFill>
              <a:effectLst/>
              <a:latin typeface="+mn-lt"/>
              <a:ea typeface="+mn-ea"/>
              <a:cs typeface="+mn-cs"/>
            </a:rPr>
            <a:t>6. </a:t>
          </a:r>
          <a:r>
            <a:rPr lang="zh-CN" altLang="zh-CN" sz="1200">
              <a:solidFill>
                <a:schemeClr val="dk1"/>
              </a:solidFill>
              <a:effectLst/>
              <a:latin typeface="+mn-lt"/>
              <a:ea typeface="+mn-ea"/>
              <a:cs typeface="+mn-cs"/>
            </a:rPr>
            <a:t>在图表中用空心点子表示年单位储存成本的值为</a:t>
          </a:r>
          <a:r>
            <a:rPr lang="en-US" altLang="zh-CN" sz="1200">
              <a:solidFill>
                <a:schemeClr val="dk1"/>
              </a:solidFill>
              <a:effectLst/>
              <a:latin typeface="+mn-lt"/>
              <a:ea typeface="+mn-ea"/>
              <a:cs typeface="+mn-cs"/>
            </a:rPr>
            <a:t>20</a:t>
          </a:r>
          <a:r>
            <a:rPr lang="zh-CN" altLang="zh-CN" sz="1200">
              <a:solidFill>
                <a:schemeClr val="dk1"/>
              </a:solidFill>
              <a:effectLst/>
              <a:latin typeface="+mn-lt"/>
              <a:ea typeface="+mn-ea"/>
              <a:cs typeface="+mn-cs"/>
            </a:rPr>
            <a:t>、</a:t>
          </a:r>
          <a:r>
            <a:rPr lang="en-US" altLang="zh-CN" sz="1200">
              <a:solidFill>
                <a:schemeClr val="dk1"/>
              </a:solidFill>
              <a:effectLst/>
              <a:latin typeface="+mn-lt"/>
              <a:ea typeface="+mn-ea"/>
              <a:cs typeface="+mn-cs"/>
            </a:rPr>
            <a:t>25</a:t>
          </a:r>
          <a:r>
            <a:rPr lang="zh-CN" altLang="zh-CN" sz="1200">
              <a:solidFill>
                <a:schemeClr val="dk1"/>
              </a:solidFill>
              <a:effectLst/>
              <a:latin typeface="+mn-lt"/>
              <a:ea typeface="+mn-ea"/>
              <a:cs typeface="+mn-cs"/>
            </a:rPr>
            <a:t>、</a:t>
          </a:r>
          <a:r>
            <a:rPr lang="en-US" altLang="zh-CN" sz="1200">
              <a:solidFill>
                <a:schemeClr val="dk1"/>
              </a:solidFill>
              <a:effectLst/>
              <a:latin typeface="+mn-lt"/>
              <a:ea typeface="+mn-ea"/>
              <a:cs typeface="+mn-cs"/>
            </a:rPr>
            <a:t>30</a:t>
          </a:r>
          <a:r>
            <a:rPr lang="zh-CN" altLang="zh-CN" sz="1200">
              <a:solidFill>
                <a:schemeClr val="dk1"/>
              </a:solidFill>
              <a:effectLst/>
              <a:latin typeface="+mn-lt"/>
              <a:ea typeface="+mn-ea"/>
              <a:cs typeface="+mn-cs"/>
            </a:rPr>
            <a:t>、</a:t>
          </a:r>
          <a:r>
            <a:rPr lang="en-US" altLang="zh-CN" sz="1200">
              <a:solidFill>
                <a:schemeClr val="dk1"/>
              </a:solidFill>
              <a:effectLst/>
              <a:latin typeface="+mn-lt"/>
              <a:ea typeface="+mn-ea"/>
              <a:cs typeface="+mn-cs"/>
            </a:rPr>
            <a:t>35</a:t>
          </a:r>
          <a:r>
            <a:rPr lang="zh-CN" altLang="zh-CN" sz="1200">
              <a:solidFill>
                <a:schemeClr val="dk1"/>
              </a:solidFill>
              <a:effectLst/>
              <a:latin typeface="+mn-lt"/>
              <a:ea typeface="+mn-ea"/>
              <a:cs typeface="+mn-cs"/>
            </a:rPr>
            <a:t>、</a:t>
          </a:r>
          <a:r>
            <a:rPr lang="en-US" altLang="zh-CN" sz="1200">
              <a:solidFill>
                <a:schemeClr val="dk1"/>
              </a:solidFill>
              <a:effectLst/>
              <a:latin typeface="+mn-lt"/>
              <a:ea typeface="+mn-ea"/>
              <a:cs typeface="+mn-cs"/>
            </a:rPr>
            <a:t>40</a:t>
          </a:r>
          <a:r>
            <a:rPr lang="zh-CN" altLang="zh-CN" sz="1200">
              <a:solidFill>
                <a:schemeClr val="dk1"/>
              </a:solidFill>
              <a:effectLst/>
              <a:latin typeface="+mn-lt"/>
              <a:ea typeface="+mn-ea"/>
              <a:cs typeface="+mn-cs"/>
            </a:rPr>
            <a:t>、</a:t>
          </a:r>
          <a:r>
            <a:rPr lang="en-US" altLang="zh-CN" sz="1200">
              <a:solidFill>
                <a:schemeClr val="dk1"/>
              </a:solidFill>
              <a:effectLst/>
              <a:latin typeface="+mn-lt"/>
              <a:ea typeface="+mn-ea"/>
              <a:cs typeface="+mn-cs"/>
            </a:rPr>
            <a:t>45</a:t>
          </a:r>
          <a:r>
            <a:rPr lang="zh-CN" altLang="zh-CN" sz="1200">
              <a:solidFill>
                <a:schemeClr val="dk1"/>
              </a:solidFill>
              <a:effectLst/>
              <a:latin typeface="+mn-lt"/>
              <a:ea typeface="+mn-ea"/>
              <a:cs typeface="+mn-cs"/>
            </a:rPr>
            <a:t>时，拟采用方案的订货量及年总成本对应的坐标；</a:t>
          </a:r>
        </a:p>
        <a:p>
          <a:r>
            <a:rPr lang="en-US" altLang="zh-CN" sz="1200">
              <a:solidFill>
                <a:schemeClr val="dk1"/>
              </a:solidFill>
              <a:effectLst/>
              <a:latin typeface="+mn-lt"/>
              <a:ea typeface="+mn-ea"/>
              <a:cs typeface="+mn-cs"/>
            </a:rPr>
            <a:t>7. </a:t>
          </a:r>
          <a:r>
            <a:rPr lang="zh-CN" altLang="zh-CN" sz="1200">
              <a:solidFill>
                <a:schemeClr val="dk1"/>
              </a:solidFill>
              <a:effectLst/>
              <a:latin typeface="+mn-lt"/>
              <a:ea typeface="+mn-ea"/>
              <a:cs typeface="+mn-cs"/>
            </a:rPr>
            <a:t>在图形中用垂直线表示当前所采用的方案，所采用方案的点用实心点子表示。</a:t>
          </a:r>
        </a:p>
        <a:p>
          <a:endParaRPr lang="zh-CN" altLang="en-US" sz="1200"/>
        </a:p>
      </xdr:txBody>
    </xdr:sp>
    <xdr:clientData/>
  </xdr:twoCellAnchor>
  <xdr:twoCellAnchor>
    <xdr:from>
      <xdr:col>14</xdr:col>
      <xdr:colOff>603016</xdr:colOff>
      <xdr:row>39</xdr:row>
      <xdr:rowOff>133034</xdr:rowOff>
    </xdr:from>
    <xdr:to>
      <xdr:col>23</xdr:col>
      <xdr:colOff>68637</xdr:colOff>
      <xdr:row>69</xdr:row>
      <xdr:rowOff>14709</xdr:rowOff>
    </xdr:to>
    <xdr:pic>
      <xdr:nvPicPr>
        <xdr:cNvPr id="4" name="图片 3">
          <a:extLst>
            <a:ext uri="{FF2B5EF4-FFF2-40B4-BE49-F238E27FC236}">
              <a16:creationId xmlns:a16="http://schemas.microsoft.com/office/drawing/2014/main" id="{00000000-0008-0000-03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204216" y="7859714"/>
          <a:ext cx="5637821" cy="582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177893</xdr:colOff>
      <xdr:row>42</xdr:row>
      <xdr:rowOff>135867</xdr:rowOff>
    </xdr:from>
    <xdr:to>
      <xdr:col>13</xdr:col>
      <xdr:colOff>459442</xdr:colOff>
      <xdr:row>74</xdr:row>
      <xdr:rowOff>142872</xdr:rowOff>
    </xdr:to>
    <xdr:graphicFrame macro="">
      <xdr:nvGraphicFramePr>
        <xdr:cNvPr id="5" name="图表 4">
          <a:extLst>
            <a:ext uri="{FF2B5EF4-FFF2-40B4-BE49-F238E27FC236}">
              <a16:creationId xmlns:a16="http://schemas.microsoft.com/office/drawing/2014/main" id="{00000000-0008-0000-03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xdr:from>
          <xdr:col>3</xdr:col>
          <xdr:colOff>304800</xdr:colOff>
          <xdr:row>39</xdr:row>
          <xdr:rowOff>85725</xdr:rowOff>
        </xdr:from>
        <xdr:to>
          <xdr:col>3</xdr:col>
          <xdr:colOff>714375</xdr:colOff>
          <xdr:row>42</xdr:row>
          <xdr:rowOff>47625</xdr:rowOff>
        </xdr:to>
        <xdr:sp macro="" textlink="">
          <xdr:nvSpPr>
            <xdr:cNvPr id="108546" name="Spinner 2" hidden="1">
              <a:extLst>
                <a:ext uri="{63B3BB69-23CF-44E3-9099-C40C66FF867C}">
                  <a14:compatExt spid="_x0000_s108546"/>
                </a:ext>
                <a:ext uri="{FF2B5EF4-FFF2-40B4-BE49-F238E27FC236}">
                  <a16:creationId xmlns:a16="http://schemas.microsoft.com/office/drawing/2014/main" id="{00000000-0008-0000-0300-000002A801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6</xdr:col>
          <xdr:colOff>0</xdr:colOff>
          <xdr:row>96</xdr:row>
          <xdr:rowOff>19050</xdr:rowOff>
        </xdr:from>
        <xdr:to>
          <xdr:col>6</xdr:col>
          <xdr:colOff>0</xdr:colOff>
          <xdr:row>97</xdr:row>
          <xdr:rowOff>0</xdr:rowOff>
        </xdr:to>
        <xdr:sp macro="" textlink="">
          <xdr:nvSpPr>
            <xdr:cNvPr id="108547" name="Spinner 3" hidden="1">
              <a:extLst>
                <a:ext uri="{63B3BB69-23CF-44E3-9099-C40C66FF867C}">
                  <a14:compatExt spid="_x0000_s108547"/>
                </a:ext>
                <a:ext uri="{FF2B5EF4-FFF2-40B4-BE49-F238E27FC236}">
                  <a16:creationId xmlns:a16="http://schemas.microsoft.com/office/drawing/2014/main" id="{1C36498A-A0FF-46AE-823E-744EC7B8CDCA}"/>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6.xml><?xml version="1.0" encoding="utf-8"?>
<c:userShapes xmlns:c="http://schemas.openxmlformats.org/drawingml/2006/chart">
  <cdr:absSizeAnchor xmlns:cdr="http://schemas.openxmlformats.org/drawingml/2006/chartDrawing">
    <cdr:from>
      <cdr:x>0.3578</cdr:x>
      <cdr:y>0.21788</cdr:y>
    </cdr:from>
    <cdr:ext cx="11902" cy="3524249"/>
    <cdr:cxnSp macro="">
      <cdr:nvCxnSpPr>
        <cdr:cNvPr id="7" name="直接连接符 6">
          <a:extLst xmlns:a="http://schemas.openxmlformats.org/drawingml/2006/main">
            <a:ext uri="{FF2B5EF4-FFF2-40B4-BE49-F238E27FC236}">
              <a16:creationId xmlns:a16="http://schemas.microsoft.com/office/drawing/2014/main" id="{3080D31D-BA60-490B-BA7A-5B60D9CF3D36}"/>
            </a:ext>
          </a:extLst>
        </cdr:cNvPr>
        <cdr:cNvCxnSpPr/>
      </cdr:nvCxnSpPr>
      <cdr:spPr bwMode="auto">
        <a:xfrm xmlns:a="http://schemas.openxmlformats.org/drawingml/2006/main">
          <a:off x="2584486" y="1276610"/>
          <a:ext cx="11902" cy="3524249"/>
        </a:xfrm>
        <a:prstGeom xmlns:a="http://schemas.openxmlformats.org/drawingml/2006/main" prst="line">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w="44450" cap="flat" cmpd="sng" algn="ctr">
          <a:solidFill>
            <a:srgbClr val="0070C0">
              <a:alpha val="93000"/>
            </a:srgbClr>
          </a:solidFill>
          <a:prstDash val="solid"/>
          <a:round/>
          <a:headEnd type="none" w="med" len="med"/>
          <a:tailEnd type="none" w="med" len="med"/>
        </a:ln>
        <a:effectLst xmlns:a="http://schemas.openxmlformats.org/drawingml/2006/main"/>
        <a:extLst xmlns:a="http://schemas.openxmlformats.org/drawingml/2006/main">
          <a:ext uri="{AF507438-7753-43E0-B8FC-AC1667EBCBE1}">
            <a14:hiddenEffects xmlns:a14="http://schemas.microsoft.com/office/drawing/2010/main">
              <a:effectLst>
                <a:outerShdw dist="35921" dir="2700000" algn="ctr" rotWithShape="0">
                  <a:srgbClr val="808080"/>
                </a:outerShdw>
              </a:effectLst>
            </a14:hiddenEffects>
          </a:ext>
        </a:extLst>
      </cdr:spPr>
    </cdr:cxnSp>
  </cdr:absSizeAnchor>
  <cdr:relSizeAnchor xmlns:cdr="http://schemas.openxmlformats.org/drawingml/2006/chartDrawing">
    <cdr:from>
      <cdr:x>0.43247</cdr:x>
      <cdr:y>0.4144</cdr:y>
    </cdr:from>
    <cdr:to>
      <cdr:x>0.56753</cdr:x>
      <cdr:y>0.5856</cdr:y>
    </cdr:to>
    <cdr:sp macro="" textlink="">
      <cdr:nvSpPr>
        <cdr:cNvPr id="2" name="文本框 1">
          <a:extLst xmlns:a="http://schemas.openxmlformats.org/drawingml/2006/main">
            <a:ext uri="{FF2B5EF4-FFF2-40B4-BE49-F238E27FC236}">
              <a16:creationId xmlns:a16="http://schemas.microsoft.com/office/drawing/2014/main" id="{42B2926C-4463-461A-A66C-CBC093C7EF77}"/>
            </a:ext>
          </a:extLst>
        </cdr:cNvPr>
        <cdr:cNvSpPr txBox="1"/>
      </cdr:nvSpPr>
      <cdr:spPr>
        <a:xfrm xmlns:a="http://schemas.openxmlformats.org/drawingml/2006/main">
          <a:off x="2928027" y="2213302"/>
          <a:ext cx="914400" cy="9144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zh-CN" altLang="en-US" sz="1100"/>
        </a:p>
      </cdr:txBody>
    </cdr:sp>
  </cdr:relSizeAnchor>
  <cdr:relSizeAnchor xmlns:cdr="http://schemas.openxmlformats.org/drawingml/2006/chartDrawing">
    <cdr:from>
      <cdr:x>0.1531</cdr:x>
      <cdr:y>0.03475</cdr:y>
    </cdr:from>
    <cdr:to>
      <cdr:x>0.62615</cdr:x>
      <cdr:y>0.10831</cdr:y>
    </cdr:to>
    <cdr:sp macro="" textlink="">
      <cdr:nvSpPr>
        <cdr:cNvPr id="3" name="文本框 2">
          <a:extLst xmlns:a="http://schemas.openxmlformats.org/drawingml/2006/main">
            <a:ext uri="{FF2B5EF4-FFF2-40B4-BE49-F238E27FC236}">
              <a16:creationId xmlns:a16="http://schemas.microsoft.com/office/drawing/2014/main" id="{43133FDC-F0BB-4A4D-927E-F9A045FAF5A9}"/>
            </a:ext>
          </a:extLst>
        </cdr:cNvPr>
        <cdr:cNvSpPr txBox="1"/>
      </cdr:nvSpPr>
      <cdr:spPr>
        <a:xfrm xmlns:a="http://schemas.openxmlformats.org/drawingml/2006/main">
          <a:off x="1036545" y="185600"/>
          <a:ext cx="3202781" cy="39290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zh-CN" altLang="en-US" sz="1100"/>
        </a:p>
      </cdr:txBody>
    </cdr:sp>
  </cdr:relSizeAnchor>
  <cdr:relSizeAnchor xmlns:cdr="http://schemas.openxmlformats.org/drawingml/2006/chartDrawing">
    <cdr:from>
      <cdr:x>0.16013</cdr:x>
      <cdr:y>0.05704</cdr:y>
    </cdr:from>
    <cdr:to>
      <cdr:x>0.57691</cdr:x>
      <cdr:y>0.11277</cdr:y>
    </cdr:to>
    <cdr:sp macro="" textlink="">
      <cdr:nvSpPr>
        <cdr:cNvPr id="4" name="文本框 3">
          <a:extLst xmlns:a="http://schemas.openxmlformats.org/drawingml/2006/main">
            <a:ext uri="{FF2B5EF4-FFF2-40B4-BE49-F238E27FC236}">
              <a16:creationId xmlns:a16="http://schemas.microsoft.com/office/drawing/2014/main" id="{FEB8F559-2EFD-4932-B3CA-1F72D81AFD9F}"/>
            </a:ext>
          </a:extLst>
        </cdr:cNvPr>
        <cdr:cNvSpPr txBox="1"/>
      </cdr:nvSpPr>
      <cdr:spPr>
        <a:xfrm xmlns:a="http://schemas.openxmlformats.org/drawingml/2006/main">
          <a:off x="1084170" y="304663"/>
          <a:ext cx="2821781" cy="29765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zh-CN" altLang="en-US" sz="1100"/>
        </a:p>
      </cdr:txBody>
    </cdr:sp>
  </cdr:relSizeAnchor>
</c:userShapes>
</file>

<file path=xl/drawings/drawing7.xml><?xml version="1.0" encoding="utf-8"?>
<xdr:wsDr xmlns:xdr="http://schemas.openxmlformats.org/drawingml/2006/spreadsheetDrawing" xmlns:a="http://schemas.openxmlformats.org/drawingml/2006/main">
  <xdr:twoCellAnchor>
    <xdr:from>
      <xdr:col>33</xdr:col>
      <xdr:colOff>613929</xdr:colOff>
      <xdr:row>0</xdr:row>
      <xdr:rowOff>159328</xdr:rowOff>
    </xdr:from>
    <xdr:to>
      <xdr:col>41</xdr:col>
      <xdr:colOff>547254</xdr:colOff>
      <xdr:row>30</xdr:row>
      <xdr:rowOff>140277</xdr:rowOff>
    </xdr:to>
    <xdr:sp macro="" textlink="">
      <xdr:nvSpPr>
        <xdr:cNvPr id="2" name="TextBox 15">
          <a:extLst>
            <a:ext uri="{FF2B5EF4-FFF2-40B4-BE49-F238E27FC236}">
              <a16:creationId xmlns:a16="http://schemas.microsoft.com/office/drawing/2014/main" id="{00000000-0008-0000-0400-000002000000}"/>
            </a:ext>
          </a:extLst>
        </xdr:cNvPr>
        <xdr:cNvSpPr txBox="1"/>
      </xdr:nvSpPr>
      <xdr:spPr>
        <a:xfrm>
          <a:off x="23245329" y="159328"/>
          <a:ext cx="5419725" cy="5924549"/>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zh-CN" sz="1100" b="1" i="0" baseline="0">
              <a:solidFill>
                <a:schemeClr val="dk1"/>
              </a:solidFill>
              <a:effectLst/>
              <a:latin typeface="+mn-lt"/>
              <a:ea typeface="+mn-ea"/>
              <a:cs typeface="+mn-cs"/>
            </a:rPr>
            <a:t>第</a:t>
          </a:r>
          <a:r>
            <a:rPr lang="en-US" altLang="zh-CN" sz="1100" b="1" i="0" baseline="0">
              <a:solidFill>
                <a:schemeClr val="dk1"/>
              </a:solidFill>
              <a:effectLst/>
              <a:latin typeface="+mn-lt"/>
              <a:ea typeface="+mn-ea"/>
              <a:cs typeface="+mn-cs"/>
            </a:rPr>
            <a:t>5</a:t>
          </a:r>
          <a:r>
            <a:rPr lang="zh-CN" altLang="zh-CN" sz="1100" b="1" i="0" baseline="0">
              <a:solidFill>
                <a:schemeClr val="dk1"/>
              </a:solidFill>
              <a:effectLst/>
              <a:latin typeface="+mn-lt"/>
              <a:ea typeface="+mn-ea"/>
              <a:cs typeface="+mn-cs"/>
            </a:rPr>
            <a:t>题  </a:t>
          </a:r>
          <a:r>
            <a:rPr lang="zh-CN" altLang="zh-CN" sz="1100">
              <a:solidFill>
                <a:schemeClr val="dk1"/>
              </a:solidFill>
              <a:effectLst/>
              <a:latin typeface="+mn-lt"/>
              <a:ea typeface="+mn-ea"/>
              <a:cs typeface="+mn-cs"/>
            </a:rPr>
            <a:t>保险公司正在推销两款期限为</a:t>
          </a:r>
          <a:r>
            <a:rPr lang="en-US" altLang="zh-CN" sz="1100">
              <a:solidFill>
                <a:schemeClr val="dk1"/>
              </a:solidFill>
              <a:effectLst/>
              <a:latin typeface="+mn-lt"/>
              <a:ea typeface="+mn-ea"/>
              <a:cs typeface="+mn-cs"/>
            </a:rPr>
            <a:t>20</a:t>
          </a:r>
          <a:r>
            <a:rPr lang="zh-CN" altLang="zh-CN" sz="1100">
              <a:solidFill>
                <a:schemeClr val="dk1"/>
              </a:solidFill>
              <a:effectLst/>
              <a:latin typeface="+mn-lt"/>
              <a:ea typeface="+mn-ea"/>
              <a:cs typeface="+mn-cs"/>
            </a:rPr>
            <a:t>年的养老保险产品。两款产品均需投保者在</a:t>
          </a:r>
          <a:r>
            <a:rPr lang="en-US" altLang="zh-CN" sz="1100">
              <a:solidFill>
                <a:schemeClr val="dk1"/>
              </a:solidFill>
              <a:effectLst/>
              <a:latin typeface="+mn-lt"/>
              <a:ea typeface="+mn-ea"/>
              <a:cs typeface="+mn-cs"/>
            </a:rPr>
            <a:t>35</a:t>
          </a:r>
          <a:r>
            <a:rPr lang="zh-CN" altLang="zh-CN" sz="1100">
              <a:solidFill>
                <a:schemeClr val="dk1"/>
              </a:solidFill>
              <a:effectLst/>
              <a:latin typeface="+mn-lt"/>
              <a:ea typeface="+mn-ea"/>
              <a:cs typeface="+mn-cs"/>
            </a:rPr>
            <a:t>岁起每月支付等额的保费。投保人</a:t>
          </a:r>
          <a:r>
            <a:rPr lang="en-US" altLang="zh-CN" sz="1100">
              <a:solidFill>
                <a:schemeClr val="dk1"/>
              </a:solidFill>
              <a:effectLst/>
              <a:latin typeface="+mn-lt"/>
              <a:ea typeface="+mn-ea"/>
              <a:cs typeface="+mn-cs"/>
            </a:rPr>
            <a:t>55</a:t>
          </a:r>
          <a:r>
            <a:rPr lang="zh-CN" altLang="zh-CN" sz="1100">
              <a:solidFill>
                <a:schemeClr val="dk1"/>
              </a:solidFill>
              <a:effectLst/>
              <a:latin typeface="+mn-lt"/>
              <a:ea typeface="+mn-ea"/>
              <a:cs typeface="+mn-cs"/>
            </a:rPr>
            <a:t>岁起，可以开始享受收益。产品</a:t>
          </a:r>
          <a:r>
            <a:rPr lang="en-US" altLang="zh-CN" sz="1100">
              <a:solidFill>
                <a:schemeClr val="dk1"/>
              </a:solidFill>
              <a:effectLst/>
              <a:latin typeface="+mn-lt"/>
              <a:ea typeface="+mn-ea"/>
              <a:cs typeface="+mn-cs"/>
            </a:rPr>
            <a:t>A</a:t>
          </a:r>
          <a:r>
            <a:rPr lang="zh-CN" altLang="zh-CN" sz="1100">
              <a:solidFill>
                <a:schemeClr val="dk1"/>
              </a:solidFill>
              <a:effectLst/>
              <a:latin typeface="+mn-lt"/>
              <a:ea typeface="+mn-ea"/>
              <a:cs typeface="+mn-cs"/>
            </a:rPr>
            <a:t>的收益方式为：投保人在</a:t>
          </a:r>
          <a:r>
            <a:rPr lang="en-US" altLang="zh-CN" sz="1100">
              <a:solidFill>
                <a:schemeClr val="dk1"/>
              </a:solidFill>
              <a:effectLst/>
              <a:latin typeface="+mn-lt"/>
              <a:ea typeface="+mn-ea"/>
              <a:cs typeface="+mn-cs"/>
            </a:rPr>
            <a:t>55</a:t>
          </a:r>
          <a:r>
            <a:rPr lang="zh-CN" altLang="zh-CN" sz="1100">
              <a:solidFill>
                <a:schemeClr val="dk1"/>
              </a:solidFill>
              <a:effectLst/>
              <a:latin typeface="+mn-lt"/>
              <a:ea typeface="+mn-ea"/>
              <a:cs typeface="+mn-cs"/>
            </a:rPr>
            <a:t>岁时一次性领取</a:t>
          </a:r>
          <a:r>
            <a:rPr lang="en-US" altLang="zh-CN" sz="1100">
              <a:solidFill>
                <a:schemeClr val="dk1"/>
              </a:solidFill>
              <a:effectLst/>
              <a:latin typeface="+mn-lt"/>
              <a:ea typeface="+mn-ea"/>
              <a:cs typeface="+mn-cs"/>
            </a:rPr>
            <a:t>200000</a:t>
          </a:r>
          <a:r>
            <a:rPr lang="zh-CN" altLang="zh-CN" sz="1100">
              <a:solidFill>
                <a:schemeClr val="dk1"/>
              </a:solidFill>
              <a:effectLst/>
              <a:latin typeface="+mn-lt"/>
              <a:ea typeface="+mn-ea"/>
              <a:cs typeface="+mn-cs"/>
            </a:rPr>
            <a:t>元；产品</a:t>
          </a:r>
          <a:r>
            <a:rPr lang="en-US" altLang="zh-CN" sz="1100">
              <a:solidFill>
                <a:schemeClr val="dk1"/>
              </a:solidFill>
              <a:effectLst/>
              <a:latin typeface="+mn-lt"/>
              <a:ea typeface="+mn-ea"/>
              <a:cs typeface="+mn-cs"/>
            </a:rPr>
            <a:t>B</a:t>
          </a:r>
          <a:r>
            <a:rPr lang="zh-CN" altLang="zh-CN" sz="1100">
              <a:solidFill>
                <a:schemeClr val="dk1"/>
              </a:solidFill>
              <a:effectLst/>
              <a:latin typeface="+mn-lt"/>
              <a:ea typeface="+mn-ea"/>
              <a:cs typeface="+mn-cs"/>
            </a:rPr>
            <a:t>的收益方式为：从</a:t>
          </a:r>
          <a:r>
            <a:rPr lang="en-US" altLang="zh-CN" sz="1100">
              <a:solidFill>
                <a:schemeClr val="dk1"/>
              </a:solidFill>
              <a:effectLst/>
              <a:latin typeface="+mn-lt"/>
              <a:ea typeface="+mn-ea"/>
              <a:cs typeface="+mn-cs"/>
            </a:rPr>
            <a:t>55</a:t>
          </a:r>
          <a:r>
            <a:rPr lang="zh-CN" altLang="zh-CN" sz="1100">
              <a:solidFill>
                <a:schemeClr val="dk1"/>
              </a:solidFill>
              <a:effectLst/>
              <a:latin typeface="+mn-lt"/>
              <a:ea typeface="+mn-ea"/>
              <a:cs typeface="+mn-cs"/>
            </a:rPr>
            <a:t>岁起的今后</a:t>
          </a:r>
          <a:r>
            <a:rPr lang="en-US" altLang="zh-CN" sz="1100">
              <a:solidFill>
                <a:schemeClr val="dk1"/>
              </a:solidFill>
              <a:effectLst/>
              <a:latin typeface="+mn-lt"/>
              <a:ea typeface="+mn-ea"/>
              <a:cs typeface="+mn-cs"/>
            </a:rPr>
            <a:t>20</a:t>
          </a:r>
          <a:r>
            <a:rPr lang="zh-CN" altLang="zh-CN" sz="1100">
              <a:solidFill>
                <a:schemeClr val="dk1"/>
              </a:solidFill>
              <a:effectLst/>
              <a:latin typeface="+mn-lt"/>
              <a:ea typeface="+mn-ea"/>
              <a:cs typeface="+mn-cs"/>
            </a:rPr>
            <a:t>年每年领取</a:t>
          </a:r>
          <a:r>
            <a:rPr lang="en-US" altLang="zh-CN" sz="1100">
              <a:solidFill>
                <a:schemeClr val="dk1"/>
              </a:solidFill>
              <a:effectLst/>
              <a:latin typeface="+mn-lt"/>
              <a:ea typeface="+mn-ea"/>
              <a:cs typeface="+mn-cs"/>
            </a:rPr>
            <a:t>15000</a:t>
          </a:r>
          <a:r>
            <a:rPr lang="zh-CN" altLang="zh-CN" sz="1100">
              <a:solidFill>
                <a:schemeClr val="dk1"/>
              </a:solidFill>
              <a:effectLst/>
              <a:latin typeface="+mn-lt"/>
              <a:ea typeface="+mn-ea"/>
              <a:cs typeface="+mn-cs"/>
            </a:rPr>
            <a:t>元，并且最后一年还可额外领取</a:t>
          </a:r>
          <a:r>
            <a:rPr lang="en-US" altLang="zh-CN" sz="1100">
              <a:solidFill>
                <a:schemeClr val="dk1"/>
              </a:solidFill>
              <a:effectLst/>
              <a:latin typeface="+mn-lt"/>
              <a:ea typeface="+mn-ea"/>
              <a:cs typeface="+mn-cs"/>
            </a:rPr>
            <a:t>50000</a:t>
          </a:r>
          <a:r>
            <a:rPr lang="zh-CN" altLang="zh-CN" sz="1100">
              <a:solidFill>
                <a:schemeClr val="dk1"/>
              </a:solidFill>
              <a:effectLst/>
              <a:latin typeface="+mn-lt"/>
              <a:ea typeface="+mn-ea"/>
              <a:cs typeface="+mn-cs"/>
            </a:rPr>
            <a:t>元。贴现率采用</a:t>
          </a:r>
          <a:r>
            <a:rPr lang="en-US" altLang="zh-CN" sz="1100">
              <a:solidFill>
                <a:schemeClr val="dk1"/>
              </a:solidFill>
              <a:effectLst/>
              <a:latin typeface="+mn-lt"/>
              <a:ea typeface="+mn-ea"/>
              <a:cs typeface="+mn-cs"/>
            </a:rPr>
            <a:t>10%</a:t>
          </a:r>
          <a:r>
            <a:rPr lang="zh-CN" altLang="zh-CN" sz="1100">
              <a:solidFill>
                <a:schemeClr val="dk1"/>
              </a:solidFill>
              <a:effectLst/>
              <a:latin typeface="+mn-lt"/>
              <a:ea typeface="+mn-ea"/>
              <a:cs typeface="+mn-cs"/>
            </a:rPr>
            <a:t>，可假设当前时间为客户</a:t>
          </a:r>
          <a:r>
            <a:rPr lang="en-US" altLang="zh-CN" sz="1100">
              <a:solidFill>
                <a:schemeClr val="dk1"/>
              </a:solidFill>
              <a:effectLst/>
              <a:latin typeface="+mn-lt"/>
              <a:ea typeface="+mn-ea"/>
              <a:cs typeface="+mn-cs"/>
            </a:rPr>
            <a:t>55</a:t>
          </a:r>
          <a:r>
            <a:rPr lang="zh-CN" altLang="zh-CN" sz="1100">
              <a:solidFill>
                <a:schemeClr val="dk1"/>
              </a:solidFill>
              <a:effectLst/>
              <a:latin typeface="+mn-lt"/>
              <a:ea typeface="+mn-ea"/>
              <a:cs typeface="+mn-cs"/>
            </a:rPr>
            <a:t>岁时，请完成下列计算和操作：</a:t>
          </a:r>
        </a:p>
        <a:p>
          <a:r>
            <a:rPr lang="en-US" altLang="zh-CN" sz="1100">
              <a:solidFill>
                <a:schemeClr val="dk1"/>
              </a:solidFill>
              <a:effectLst/>
              <a:latin typeface="+mn-lt"/>
              <a:ea typeface="+mn-ea"/>
              <a:cs typeface="+mn-cs"/>
            </a:rPr>
            <a:t>1. </a:t>
          </a:r>
          <a:r>
            <a:rPr lang="zh-CN" altLang="zh-CN" sz="1100">
              <a:solidFill>
                <a:schemeClr val="dk1"/>
              </a:solidFill>
              <a:effectLst/>
              <a:latin typeface="+mn-lt"/>
              <a:ea typeface="+mn-ea"/>
              <a:cs typeface="+mn-cs"/>
            </a:rPr>
            <a:t>计算两种产品收益的净现值；</a:t>
          </a:r>
          <a:r>
            <a:rPr lang="en-US" altLang="zh-CN" sz="1100">
              <a:solidFill>
                <a:schemeClr val="dk1"/>
              </a:solidFill>
              <a:effectLst/>
              <a:latin typeface="+mn-lt"/>
              <a:ea typeface="+mn-ea"/>
              <a:cs typeface="+mn-cs"/>
            </a:rPr>
            <a:t>  </a:t>
          </a:r>
          <a:endParaRPr lang="zh-CN" altLang="zh-CN" sz="1100">
            <a:solidFill>
              <a:schemeClr val="dk1"/>
            </a:solidFill>
            <a:effectLst/>
            <a:latin typeface="+mn-lt"/>
            <a:ea typeface="+mn-ea"/>
            <a:cs typeface="+mn-cs"/>
          </a:endParaRPr>
        </a:p>
        <a:p>
          <a:r>
            <a:rPr lang="en-US" altLang="zh-CN" sz="1100">
              <a:solidFill>
                <a:schemeClr val="dk1"/>
              </a:solidFill>
              <a:effectLst/>
              <a:latin typeface="+mn-lt"/>
              <a:ea typeface="+mn-ea"/>
              <a:cs typeface="+mn-cs"/>
            </a:rPr>
            <a:t>2. </a:t>
          </a:r>
          <a:r>
            <a:rPr lang="zh-CN" altLang="zh-CN" sz="1100">
              <a:solidFill>
                <a:schemeClr val="dk1"/>
              </a:solidFill>
              <a:effectLst/>
              <a:latin typeface="+mn-lt"/>
              <a:ea typeface="+mn-ea"/>
              <a:cs typeface="+mn-cs"/>
            </a:rPr>
            <a:t>在单元格</a:t>
          </a:r>
          <a:r>
            <a:rPr lang="en-US" altLang="zh-CN" sz="1100">
              <a:solidFill>
                <a:schemeClr val="dk1"/>
              </a:solidFill>
              <a:effectLst/>
              <a:latin typeface="+mn-lt"/>
              <a:ea typeface="+mn-ea"/>
              <a:cs typeface="+mn-cs"/>
            </a:rPr>
            <a:t>C9</a:t>
          </a:r>
          <a:r>
            <a:rPr lang="zh-CN" altLang="zh-CN" sz="1100">
              <a:solidFill>
                <a:schemeClr val="dk1"/>
              </a:solidFill>
              <a:effectLst/>
              <a:latin typeface="+mn-lt"/>
              <a:ea typeface="+mn-ea"/>
              <a:cs typeface="+mn-cs"/>
            </a:rPr>
            <a:t>给出对投保人有利的产品的选择结论；</a:t>
          </a:r>
        </a:p>
        <a:p>
          <a:r>
            <a:rPr lang="en-US" altLang="zh-CN" sz="1100">
              <a:solidFill>
                <a:schemeClr val="dk1"/>
              </a:solidFill>
              <a:effectLst/>
              <a:latin typeface="+mn-lt"/>
              <a:ea typeface="+mn-ea"/>
              <a:cs typeface="+mn-cs"/>
            </a:rPr>
            <a:t>3. </a:t>
          </a:r>
          <a:r>
            <a:rPr lang="zh-CN" altLang="zh-CN" sz="1100">
              <a:solidFill>
                <a:schemeClr val="dk1"/>
              </a:solidFill>
              <a:effectLst/>
              <a:latin typeface="+mn-lt"/>
              <a:ea typeface="+mn-ea"/>
              <a:cs typeface="+mn-cs"/>
            </a:rPr>
            <a:t>分别用函数法和查表插值法计算使两款产品收益净现值相等的贴现率；</a:t>
          </a:r>
        </a:p>
        <a:p>
          <a:r>
            <a:rPr lang="en-US" altLang="zh-CN" sz="1100">
              <a:solidFill>
                <a:schemeClr val="dk1"/>
              </a:solidFill>
              <a:effectLst/>
              <a:latin typeface="+mn-lt"/>
              <a:ea typeface="+mn-ea"/>
              <a:cs typeface="+mn-cs"/>
            </a:rPr>
            <a:t>4. </a:t>
          </a:r>
          <a:r>
            <a:rPr lang="zh-CN" altLang="zh-CN" sz="1100">
              <a:solidFill>
                <a:schemeClr val="dk1"/>
              </a:solidFill>
              <a:effectLst/>
              <a:latin typeface="+mn-lt"/>
              <a:ea typeface="+mn-ea"/>
              <a:cs typeface="+mn-cs"/>
            </a:rPr>
            <a:t>当产品</a:t>
          </a:r>
          <a:r>
            <a:rPr lang="en-US" altLang="zh-CN" sz="1100">
              <a:solidFill>
                <a:schemeClr val="dk1"/>
              </a:solidFill>
              <a:effectLst/>
              <a:latin typeface="+mn-lt"/>
              <a:ea typeface="+mn-ea"/>
              <a:cs typeface="+mn-cs"/>
            </a:rPr>
            <a:t>B</a:t>
          </a:r>
          <a:r>
            <a:rPr lang="zh-CN" altLang="zh-CN" sz="1100">
              <a:solidFill>
                <a:schemeClr val="dk1"/>
              </a:solidFill>
              <a:effectLst/>
              <a:latin typeface="+mn-lt"/>
              <a:ea typeface="+mn-ea"/>
              <a:cs typeface="+mn-cs"/>
            </a:rPr>
            <a:t>每年的领取金额在</a:t>
          </a:r>
          <a:r>
            <a:rPr lang="en-US" altLang="zh-CN" sz="1100">
              <a:solidFill>
                <a:schemeClr val="dk1"/>
              </a:solidFill>
              <a:effectLst/>
              <a:latin typeface="+mn-lt"/>
              <a:ea typeface="+mn-ea"/>
              <a:cs typeface="+mn-cs"/>
            </a:rPr>
            <a:t>10000</a:t>
          </a:r>
          <a:r>
            <a:rPr lang="zh-CN" altLang="zh-CN" sz="1100">
              <a:solidFill>
                <a:schemeClr val="dk1"/>
              </a:solidFill>
              <a:effectLst/>
              <a:latin typeface="+mn-lt"/>
              <a:ea typeface="+mn-ea"/>
              <a:cs typeface="+mn-cs"/>
            </a:rPr>
            <a:t>元～</a:t>
          </a:r>
          <a:r>
            <a:rPr lang="en-US" altLang="zh-CN" sz="1100">
              <a:solidFill>
                <a:schemeClr val="dk1"/>
              </a:solidFill>
              <a:effectLst/>
              <a:latin typeface="+mn-lt"/>
              <a:ea typeface="+mn-ea"/>
              <a:cs typeface="+mn-cs"/>
            </a:rPr>
            <a:t>30000</a:t>
          </a:r>
          <a:r>
            <a:rPr lang="zh-CN" altLang="zh-CN" sz="1100">
              <a:solidFill>
                <a:schemeClr val="dk1"/>
              </a:solidFill>
              <a:effectLst/>
              <a:latin typeface="+mn-lt"/>
              <a:ea typeface="+mn-ea"/>
              <a:cs typeface="+mn-cs"/>
            </a:rPr>
            <a:t>元之间以</a:t>
          </a:r>
          <a:r>
            <a:rPr lang="en-US" altLang="zh-CN" sz="1100">
              <a:solidFill>
                <a:schemeClr val="dk1"/>
              </a:solidFill>
              <a:effectLst/>
              <a:latin typeface="+mn-lt"/>
              <a:ea typeface="+mn-ea"/>
              <a:cs typeface="+mn-cs"/>
            </a:rPr>
            <a:t>1000</a:t>
          </a:r>
          <a:r>
            <a:rPr lang="zh-CN" altLang="zh-CN" sz="1100">
              <a:solidFill>
                <a:schemeClr val="dk1"/>
              </a:solidFill>
              <a:effectLst/>
              <a:latin typeface="+mn-lt"/>
              <a:ea typeface="+mn-ea"/>
              <a:cs typeface="+mn-cs"/>
            </a:rPr>
            <a:t>元为步长变化，贴现率在</a:t>
          </a:r>
          <a:r>
            <a:rPr lang="en-US" altLang="zh-CN" sz="1100">
              <a:solidFill>
                <a:schemeClr val="dk1"/>
              </a:solidFill>
              <a:effectLst/>
              <a:latin typeface="+mn-lt"/>
              <a:ea typeface="+mn-ea"/>
              <a:cs typeface="+mn-cs"/>
            </a:rPr>
            <a:t>2%</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20%</a:t>
          </a:r>
          <a:r>
            <a:rPr lang="zh-CN" altLang="zh-CN" sz="1100">
              <a:solidFill>
                <a:schemeClr val="dk1"/>
              </a:solidFill>
              <a:effectLst/>
              <a:latin typeface="+mn-lt"/>
              <a:ea typeface="+mn-ea"/>
              <a:cs typeface="+mn-cs"/>
            </a:rPr>
            <a:t>之间以</a:t>
          </a:r>
          <a:r>
            <a:rPr lang="en-US" altLang="zh-CN" sz="1100">
              <a:solidFill>
                <a:schemeClr val="dk1"/>
              </a:solidFill>
              <a:effectLst/>
              <a:latin typeface="+mn-lt"/>
              <a:ea typeface="+mn-ea"/>
              <a:cs typeface="+mn-cs"/>
            </a:rPr>
            <a:t>1%</a:t>
          </a:r>
          <a:r>
            <a:rPr lang="zh-CN" altLang="zh-CN" sz="1100">
              <a:solidFill>
                <a:schemeClr val="dk1"/>
              </a:solidFill>
              <a:effectLst/>
              <a:latin typeface="+mn-lt"/>
              <a:ea typeface="+mn-ea"/>
              <a:cs typeface="+mn-cs"/>
            </a:rPr>
            <a:t>为步长变化时，制作如样图所示的可调决策图。</a:t>
          </a:r>
        </a:p>
        <a:p>
          <a:endParaRPr lang="zh-CN" altLang="en-US" sz="1100"/>
        </a:p>
      </xdr:txBody>
    </xdr:sp>
    <xdr:clientData/>
  </xdr:twoCellAnchor>
  <xdr:twoCellAnchor>
    <xdr:from>
      <xdr:col>34</xdr:col>
      <xdr:colOff>197716</xdr:colOff>
      <xdr:row>12</xdr:row>
      <xdr:rowOff>71004</xdr:rowOff>
    </xdr:from>
    <xdr:to>
      <xdr:col>41</xdr:col>
      <xdr:colOff>474807</xdr:colOff>
      <xdr:row>30</xdr:row>
      <xdr:rowOff>12122</xdr:rowOff>
    </xdr:to>
    <xdr:pic>
      <xdr:nvPicPr>
        <xdr:cNvPr id="3" name="图片 2">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514916" y="2448444"/>
          <a:ext cx="5077691" cy="35072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15</xdr:col>
      <xdr:colOff>34786</xdr:colOff>
      <xdr:row>3</xdr:row>
      <xdr:rowOff>95250</xdr:rowOff>
    </xdr:from>
    <xdr:to>
      <xdr:col>23</xdr:col>
      <xdr:colOff>612499</xdr:colOff>
      <xdr:row>23</xdr:row>
      <xdr:rowOff>95249</xdr:rowOff>
    </xdr:to>
    <xdr:graphicFrame macro="">
      <xdr:nvGraphicFramePr>
        <xdr:cNvPr id="4" name="图表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xdr:from>
          <xdr:col>15</xdr:col>
          <xdr:colOff>466725</xdr:colOff>
          <xdr:row>3</xdr:row>
          <xdr:rowOff>152400</xdr:rowOff>
        </xdr:from>
        <xdr:to>
          <xdr:col>15</xdr:col>
          <xdr:colOff>676275</xdr:colOff>
          <xdr:row>5</xdr:row>
          <xdr:rowOff>57150</xdr:rowOff>
        </xdr:to>
        <xdr:sp macro="" textlink="">
          <xdr:nvSpPr>
            <xdr:cNvPr id="105473" name="Spinner 1" hidden="1">
              <a:extLst>
                <a:ext uri="{63B3BB69-23CF-44E3-9099-C40C66FF867C}">
                  <a14:compatExt spid="_x0000_s105473"/>
                </a:ext>
                <a:ext uri="{FF2B5EF4-FFF2-40B4-BE49-F238E27FC236}">
                  <a16:creationId xmlns:a16="http://schemas.microsoft.com/office/drawing/2014/main" id="{00000000-0008-0000-0400-0000019C01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21</xdr:col>
          <xdr:colOff>0</xdr:colOff>
          <xdr:row>3</xdr:row>
          <xdr:rowOff>152400</xdr:rowOff>
        </xdr:from>
        <xdr:to>
          <xdr:col>21</xdr:col>
          <xdr:colOff>171450</xdr:colOff>
          <xdr:row>5</xdr:row>
          <xdr:rowOff>38100</xdr:rowOff>
        </xdr:to>
        <xdr:sp macro="" textlink="">
          <xdr:nvSpPr>
            <xdr:cNvPr id="105474" name="Spinner 2" hidden="1">
              <a:extLst>
                <a:ext uri="{63B3BB69-23CF-44E3-9099-C40C66FF867C}">
                  <a14:compatExt spid="_x0000_s105474"/>
                </a:ext>
                <a:ext uri="{FF2B5EF4-FFF2-40B4-BE49-F238E27FC236}">
                  <a16:creationId xmlns:a16="http://schemas.microsoft.com/office/drawing/2014/main" id="{00000000-0008-0000-0400-0000029C01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8.xml><?xml version="1.0" encoding="utf-8"?>
<c:userShapes xmlns:c="http://schemas.openxmlformats.org/drawingml/2006/chart">
  <cdr:relSizeAnchor xmlns:cdr="http://schemas.openxmlformats.org/drawingml/2006/chartDrawing">
    <cdr:from>
      <cdr:x>0.10432</cdr:x>
      <cdr:y>0.01944</cdr:y>
    </cdr:from>
    <cdr:to>
      <cdr:x>0.35266</cdr:x>
      <cdr:y>0.08803</cdr:y>
    </cdr:to>
    <cdr:sp macro="" textlink="第5题!$B$15">
      <cdr:nvSpPr>
        <cdr:cNvPr id="2" name="文本框 1">
          <a:extLst xmlns:a="http://schemas.openxmlformats.org/drawingml/2006/main">
            <a:ext uri="{FF2B5EF4-FFF2-40B4-BE49-F238E27FC236}">
              <a16:creationId xmlns:a16="http://schemas.microsoft.com/office/drawing/2014/main" id="{F22C890A-0A62-4D0A-8225-D66DB6C44ACC}"/>
            </a:ext>
          </a:extLst>
        </cdr:cNvPr>
        <cdr:cNvSpPr txBox="1"/>
      </cdr:nvSpPr>
      <cdr:spPr>
        <a:xfrm xmlns:a="http://schemas.openxmlformats.org/drawingml/2006/main">
          <a:off x="633968" y="66675"/>
          <a:ext cx="1509158" cy="235180"/>
        </a:xfrm>
        <a:prstGeom xmlns:a="http://schemas.openxmlformats.org/drawingml/2006/main" prst="rect">
          <a:avLst/>
        </a:prstGeom>
        <a:ln xmlns:a="http://schemas.openxmlformats.org/drawingml/2006/main">
          <a:solidFill>
            <a:sysClr val="windowText" lastClr="000000"/>
          </a:solidFill>
        </a:ln>
      </cdr:spPr>
      <cdr:txBody>
        <a:bodyPr xmlns:a="http://schemas.openxmlformats.org/drawingml/2006/main" vertOverflow="clip" wrap="none" rtlCol="0"/>
        <a:lstStyle xmlns:a="http://schemas.openxmlformats.org/drawingml/2006/main"/>
        <a:p xmlns:a="http://schemas.openxmlformats.org/drawingml/2006/main">
          <a:fld id="{C8EC4945-36C0-4B2E-9803-637EA80EFE2D}" type="TxLink">
            <a:rPr lang="zh-CN" altLang="en-US" sz="1100" b="0" i="0" u="none" strike="noStrike">
              <a:solidFill>
                <a:srgbClr val="000000"/>
              </a:solidFill>
              <a:latin typeface="宋体"/>
              <a:ea typeface="宋体"/>
            </a:rPr>
            <a:pPr/>
            <a:t>每年领取金额=15000</a:t>
          </a:fld>
          <a:endParaRPr lang="zh-CN" altLang="en-US" sz="1100"/>
        </a:p>
      </cdr:txBody>
    </cdr:sp>
  </cdr:relSizeAnchor>
  <cdr:relSizeAnchor xmlns:cdr="http://schemas.openxmlformats.org/drawingml/2006/chartDrawing">
    <cdr:from>
      <cdr:x>0.69906</cdr:x>
      <cdr:y>0.01667</cdr:y>
    </cdr:from>
    <cdr:to>
      <cdr:x>0.85659</cdr:x>
      <cdr:y>0.08611</cdr:y>
    </cdr:to>
    <cdr:sp macro="" textlink="">
      <cdr:nvSpPr>
        <cdr:cNvPr id="3" name="文本框 2">
          <a:extLst xmlns:a="http://schemas.openxmlformats.org/drawingml/2006/main">
            <a:ext uri="{FF2B5EF4-FFF2-40B4-BE49-F238E27FC236}">
              <a16:creationId xmlns:a16="http://schemas.microsoft.com/office/drawing/2014/main" id="{7F2C3896-4A6F-48E8-8333-8A5BC74159E5}"/>
            </a:ext>
          </a:extLst>
        </cdr:cNvPr>
        <cdr:cNvSpPr txBox="1"/>
      </cdr:nvSpPr>
      <cdr:spPr>
        <a:xfrm xmlns:a="http://schemas.openxmlformats.org/drawingml/2006/main">
          <a:off x="4239175" y="57150"/>
          <a:ext cx="955264" cy="238125"/>
        </a:xfrm>
        <a:prstGeom xmlns:a="http://schemas.openxmlformats.org/drawingml/2006/main" prst="rect">
          <a:avLst/>
        </a:prstGeom>
        <a:ln xmlns:a="http://schemas.openxmlformats.org/drawingml/2006/main">
          <a:solidFill>
            <a:sysClr val="windowText" lastClr="000000"/>
          </a:solidFill>
        </a:ln>
      </cdr:spPr>
      <cdr:txBody>
        <a:bodyPr xmlns:a="http://schemas.openxmlformats.org/drawingml/2006/main" vertOverflow="clip" wrap="none" rtlCol="0"/>
        <a:lstStyle xmlns:a="http://schemas.openxmlformats.org/drawingml/2006/main"/>
        <a:p xmlns:a="http://schemas.openxmlformats.org/drawingml/2006/main">
          <a:r>
            <a:rPr lang="zh-CN" altLang="en-US" sz="1100"/>
            <a:t>贴现率=10%</a:t>
          </a:r>
        </a:p>
      </cdr:txBody>
    </cdr:sp>
  </cdr:relSizeAnchor>
  <cdr:relSizeAnchor xmlns:cdr="http://schemas.openxmlformats.org/drawingml/2006/chartDrawing">
    <cdr:from>
      <cdr:x>0.79467</cdr:x>
      <cdr:y>0.025</cdr:y>
    </cdr:from>
    <cdr:to>
      <cdr:x>0.86364</cdr:x>
      <cdr:y>0.1</cdr:y>
    </cdr:to>
    <cdr:sp macro="" textlink="">
      <cdr:nvSpPr>
        <cdr:cNvPr id="4" name="文本框 3">
          <a:extLst xmlns:a="http://schemas.openxmlformats.org/drawingml/2006/main">
            <a:ext uri="{FF2B5EF4-FFF2-40B4-BE49-F238E27FC236}">
              <a16:creationId xmlns:a16="http://schemas.microsoft.com/office/drawing/2014/main" id="{7376F98A-1B45-432D-8797-98A1B3173F2F}"/>
            </a:ext>
          </a:extLst>
        </cdr:cNvPr>
        <cdr:cNvSpPr txBox="1"/>
      </cdr:nvSpPr>
      <cdr:spPr>
        <a:xfrm xmlns:a="http://schemas.openxmlformats.org/drawingml/2006/main">
          <a:off x="4829176" y="85725"/>
          <a:ext cx="419100" cy="25717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zh-CN" altLang="en-US" sz="1100"/>
        </a:p>
      </cdr:txBody>
    </cdr:sp>
  </cdr:relSizeAnchor>
</c:userShapes>
</file>

<file path=xl/drawings/drawing9.xml><?xml version="1.0" encoding="utf-8"?>
<xdr:wsDr xmlns:xdr="http://schemas.openxmlformats.org/drawingml/2006/spreadsheetDrawing" xmlns:a="http://schemas.openxmlformats.org/drawingml/2006/main">
  <xdr:twoCellAnchor>
    <xdr:from>
      <xdr:col>8</xdr:col>
      <xdr:colOff>0</xdr:colOff>
      <xdr:row>1</xdr:row>
      <xdr:rowOff>0</xdr:rowOff>
    </xdr:from>
    <xdr:to>
      <xdr:col>13</xdr:col>
      <xdr:colOff>133350</xdr:colOff>
      <xdr:row>15</xdr:row>
      <xdr:rowOff>161925</xdr:rowOff>
    </xdr:to>
    <mc:AlternateContent xmlns:mc="http://schemas.openxmlformats.org/markup-compatibility/2006" xmlns:a14="http://schemas.microsoft.com/office/drawing/2010/main">
      <mc:Choice Requires="a14">
        <xdr:sp macro="" textlink="">
          <xdr:nvSpPr>
            <xdr:cNvPr id="2" name="TextBox 2">
              <a:extLst>
                <a:ext uri="{FF2B5EF4-FFF2-40B4-BE49-F238E27FC236}">
                  <a16:creationId xmlns:a16="http://schemas.microsoft.com/office/drawing/2014/main" id="{00000000-0008-0000-0500-000002000000}"/>
                </a:ext>
              </a:extLst>
            </xdr:cNvPr>
            <xdr:cNvSpPr txBox="1"/>
          </xdr:nvSpPr>
          <xdr:spPr>
            <a:xfrm>
              <a:off x="5486400" y="198120"/>
              <a:ext cx="3562350" cy="2935605"/>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solidFill>
                    <a:schemeClr val="dk1"/>
                  </a:solidFill>
                  <a:effectLst/>
                  <a:latin typeface="+mn-lt"/>
                  <a:ea typeface="+mn-ea"/>
                  <a:cs typeface="+mn-cs"/>
                </a:rPr>
                <a:t>第</a:t>
              </a:r>
              <a:r>
                <a:rPr lang="en-US" altLang="zh-CN" sz="1100" b="1">
                  <a:solidFill>
                    <a:schemeClr val="dk1"/>
                  </a:solidFill>
                  <a:effectLst/>
                  <a:latin typeface="+mn-lt"/>
                  <a:ea typeface="+mn-ea"/>
                  <a:cs typeface="+mn-cs"/>
                </a:rPr>
                <a:t>6</a:t>
              </a:r>
              <a:r>
                <a:rPr lang="zh-CN" altLang="en-US" sz="1100" b="1">
                  <a:solidFill>
                    <a:schemeClr val="dk1"/>
                  </a:solidFill>
                  <a:effectLst/>
                  <a:latin typeface="+mn-lt"/>
                  <a:ea typeface="+mn-ea"/>
                  <a:cs typeface="+mn-cs"/>
                </a:rPr>
                <a:t>题</a:t>
              </a:r>
              <a:r>
                <a:rPr lang="zh-CN" altLang="zh-CN" sz="1100">
                  <a:solidFill>
                    <a:schemeClr val="dk1"/>
                  </a:solidFill>
                  <a:effectLst/>
                  <a:latin typeface="+mn-lt"/>
                  <a:ea typeface="+mn-ea"/>
                  <a:cs typeface="+mn-cs"/>
                </a:rPr>
                <a:t>某商场在冬季来临之前购进</a:t>
              </a:r>
              <a:r>
                <a:rPr lang="en-US" altLang="zh-CN" sz="1100">
                  <a:solidFill>
                    <a:schemeClr val="dk1"/>
                  </a:solidFill>
                  <a:effectLst/>
                  <a:latin typeface="+mn-lt"/>
                  <a:ea typeface="+mn-ea"/>
                  <a:cs typeface="+mn-cs"/>
                </a:rPr>
                <a:t>400</a:t>
              </a:r>
              <a:r>
                <a:rPr lang="zh-CN" altLang="zh-CN" sz="1100">
                  <a:solidFill>
                    <a:schemeClr val="dk1"/>
                  </a:solidFill>
                  <a:effectLst/>
                  <a:latin typeface="+mn-lt"/>
                  <a:ea typeface="+mn-ea"/>
                  <a:cs typeface="+mn-cs"/>
                </a:rPr>
                <a:t>件羽绒服，准备在</a:t>
              </a:r>
              <a:r>
                <a:rPr lang="en-US" altLang="zh-CN" sz="1100">
                  <a:solidFill>
                    <a:schemeClr val="dk1"/>
                  </a:solidFill>
                  <a:effectLst/>
                  <a:latin typeface="+mn-lt"/>
                  <a:ea typeface="+mn-ea"/>
                  <a:cs typeface="+mn-cs"/>
                </a:rPr>
                <a:t>11</a:t>
              </a:r>
              <a:r>
                <a:rPr lang="zh-CN" altLang="zh-CN" sz="1100">
                  <a:solidFill>
                    <a:schemeClr val="dk1"/>
                  </a:solidFill>
                  <a:effectLst/>
                  <a:latin typeface="+mn-lt"/>
                  <a:ea typeface="+mn-ea"/>
                  <a:cs typeface="+mn-cs"/>
                </a:rPr>
                <a:t>月至来年</a:t>
              </a:r>
              <a:r>
                <a:rPr lang="en-US" altLang="zh-CN" sz="1100">
                  <a:solidFill>
                    <a:schemeClr val="dk1"/>
                  </a:solidFill>
                  <a:effectLst/>
                  <a:latin typeface="+mn-lt"/>
                  <a:ea typeface="+mn-ea"/>
                  <a:cs typeface="+mn-cs"/>
                </a:rPr>
                <a:t>1</a:t>
              </a:r>
              <a:r>
                <a:rPr lang="zh-CN" altLang="zh-CN" sz="1100">
                  <a:solidFill>
                    <a:schemeClr val="dk1"/>
                  </a:solidFill>
                  <a:effectLst/>
                  <a:latin typeface="+mn-lt"/>
                  <a:ea typeface="+mn-ea"/>
                  <a:cs typeface="+mn-cs"/>
                </a:rPr>
                <a:t>月之间进行销售。经预测，这三个月的需求函数分别为：</a:t>
              </a:r>
              <a14:m>
                <m:oMath xmlns:m="http://schemas.openxmlformats.org/officeDocument/2006/math">
                  <m:sSub>
                    <m:sSubPr>
                      <m:ctrlPr>
                        <a:rPr lang="zh-CN" altLang="zh-CN" sz="1100" i="1">
                          <a:solidFill>
                            <a:schemeClr val="dk1"/>
                          </a:solidFill>
                          <a:effectLst/>
                          <a:latin typeface="Cambria Math" panose="02040503050406030204" pitchFamily="18" charset="0"/>
                          <a:ea typeface="+mn-ea"/>
                          <a:cs typeface="+mn-cs"/>
                        </a:rPr>
                      </m:ctrlPr>
                    </m:sSubPr>
                    <m:e>
                      <m:r>
                        <a:rPr lang="en-US" altLang="zh-CN" sz="1100" i="1">
                          <a:solidFill>
                            <a:schemeClr val="dk1"/>
                          </a:solidFill>
                          <a:effectLst/>
                          <a:latin typeface="Cambria Math"/>
                          <a:ea typeface="+mn-ea"/>
                          <a:cs typeface="+mn-cs"/>
                        </a:rPr>
                        <m:t>𝑑</m:t>
                      </m:r>
                    </m:e>
                    <m:sub>
                      <m:r>
                        <a:rPr lang="en-US" altLang="zh-CN" sz="1100" i="1">
                          <a:solidFill>
                            <a:schemeClr val="dk1"/>
                          </a:solidFill>
                          <a:effectLst/>
                          <a:latin typeface="Cambria Math"/>
                          <a:ea typeface="+mn-ea"/>
                          <a:cs typeface="+mn-cs"/>
                        </a:rPr>
                        <m:t>1</m:t>
                      </m:r>
                    </m:sub>
                  </m:sSub>
                  <m:r>
                    <a:rPr lang="en-US" altLang="zh-CN" sz="1100" i="1">
                      <a:solidFill>
                        <a:schemeClr val="dk1"/>
                      </a:solidFill>
                      <a:effectLst/>
                      <a:latin typeface="Cambria Math"/>
                      <a:ea typeface="+mn-ea"/>
                      <a:cs typeface="+mn-cs"/>
                    </a:rPr>
                    <m:t>=300−</m:t>
                  </m:r>
                  <m:sSub>
                    <m:sSubPr>
                      <m:ctrlPr>
                        <a:rPr lang="zh-CN" altLang="zh-CN" sz="1100" i="1">
                          <a:solidFill>
                            <a:schemeClr val="dk1"/>
                          </a:solidFill>
                          <a:effectLst/>
                          <a:latin typeface="Cambria Math" panose="02040503050406030204" pitchFamily="18" charset="0"/>
                          <a:ea typeface="+mn-ea"/>
                          <a:cs typeface="+mn-cs"/>
                        </a:rPr>
                      </m:ctrlPr>
                    </m:sSubPr>
                    <m:e>
                      <m:r>
                        <a:rPr lang="en-US" altLang="zh-CN" sz="1100" i="1">
                          <a:solidFill>
                            <a:schemeClr val="dk1"/>
                          </a:solidFill>
                          <a:effectLst/>
                          <a:latin typeface="Cambria Math"/>
                          <a:ea typeface="+mn-ea"/>
                          <a:cs typeface="+mn-cs"/>
                        </a:rPr>
                        <m:t>𝑝</m:t>
                      </m:r>
                    </m:e>
                    <m:sub>
                      <m:r>
                        <a:rPr lang="en-US" altLang="zh-CN" sz="1100" i="1">
                          <a:solidFill>
                            <a:schemeClr val="dk1"/>
                          </a:solidFill>
                          <a:effectLst/>
                          <a:latin typeface="Cambria Math"/>
                          <a:ea typeface="+mn-ea"/>
                          <a:cs typeface="+mn-cs"/>
                        </a:rPr>
                        <m:t>1</m:t>
                      </m:r>
                    </m:sub>
                  </m:sSub>
                </m:oMath>
              </a14:m>
              <a:r>
                <a:rPr lang="en-US" altLang="zh-CN" sz="1100">
                  <a:solidFill>
                    <a:schemeClr val="dk1"/>
                  </a:solidFill>
                  <a:effectLst/>
                  <a:latin typeface="+mn-lt"/>
                  <a:ea typeface="+mn-ea"/>
                  <a:cs typeface="+mn-cs"/>
                </a:rPr>
                <a:t>,</a:t>
              </a:r>
              <a14:m>
                <m:oMath xmlns:m="http://schemas.openxmlformats.org/officeDocument/2006/math">
                  <m:r>
                    <a:rPr lang="en-US" altLang="zh-CN" sz="1100" i="1">
                      <a:solidFill>
                        <a:schemeClr val="dk1"/>
                      </a:solidFill>
                      <a:effectLst/>
                      <a:latin typeface="Cambria Math"/>
                      <a:ea typeface="+mn-ea"/>
                      <a:cs typeface="+mn-cs"/>
                    </a:rPr>
                    <m:t> </m:t>
                  </m:r>
                  <m:sSub>
                    <m:sSubPr>
                      <m:ctrlPr>
                        <a:rPr lang="zh-CN" altLang="zh-CN" sz="1100" i="1">
                          <a:solidFill>
                            <a:schemeClr val="dk1"/>
                          </a:solidFill>
                          <a:effectLst/>
                          <a:latin typeface="Cambria Math" panose="02040503050406030204" pitchFamily="18" charset="0"/>
                          <a:ea typeface="+mn-ea"/>
                          <a:cs typeface="+mn-cs"/>
                        </a:rPr>
                      </m:ctrlPr>
                    </m:sSubPr>
                    <m:e>
                      <m:r>
                        <a:rPr lang="en-US" altLang="zh-CN" sz="1100" i="1">
                          <a:solidFill>
                            <a:schemeClr val="dk1"/>
                          </a:solidFill>
                          <a:effectLst/>
                          <a:latin typeface="Cambria Math"/>
                          <a:ea typeface="+mn-ea"/>
                          <a:cs typeface="+mn-cs"/>
                        </a:rPr>
                        <m:t>𝑑</m:t>
                      </m:r>
                    </m:e>
                    <m:sub>
                      <m:r>
                        <a:rPr lang="en-US" altLang="zh-CN" sz="1100" i="1">
                          <a:solidFill>
                            <a:schemeClr val="dk1"/>
                          </a:solidFill>
                          <a:effectLst/>
                          <a:latin typeface="Cambria Math"/>
                          <a:ea typeface="+mn-ea"/>
                          <a:cs typeface="+mn-cs"/>
                        </a:rPr>
                        <m:t>2</m:t>
                      </m:r>
                    </m:sub>
                  </m:sSub>
                  <m:r>
                    <a:rPr lang="en-US" altLang="zh-CN" sz="1100" i="1">
                      <a:solidFill>
                        <a:schemeClr val="dk1"/>
                      </a:solidFill>
                      <a:effectLst/>
                      <a:latin typeface="Cambria Math"/>
                      <a:ea typeface="+mn-ea"/>
                      <a:cs typeface="+mn-cs"/>
                    </a:rPr>
                    <m:t>=300−</m:t>
                  </m:r>
                  <m:sSub>
                    <m:sSubPr>
                      <m:ctrlPr>
                        <a:rPr lang="zh-CN" altLang="zh-CN" sz="1100" i="1">
                          <a:solidFill>
                            <a:schemeClr val="dk1"/>
                          </a:solidFill>
                          <a:effectLst/>
                          <a:latin typeface="Cambria Math" panose="02040503050406030204" pitchFamily="18" charset="0"/>
                          <a:ea typeface="+mn-ea"/>
                          <a:cs typeface="+mn-cs"/>
                        </a:rPr>
                      </m:ctrlPr>
                    </m:sSubPr>
                    <m:e>
                      <m:r>
                        <a:rPr lang="en-US" altLang="zh-CN" sz="1100" i="1">
                          <a:solidFill>
                            <a:schemeClr val="dk1"/>
                          </a:solidFill>
                          <a:effectLst/>
                          <a:latin typeface="Cambria Math"/>
                          <a:ea typeface="+mn-ea"/>
                          <a:cs typeface="+mn-cs"/>
                        </a:rPr>
                        <m:t>1.3</m:t>
                      </m:r>
                      <m:r>
                        <a:rPr lang="en-US" altLang="zh-CN" sz="1100" i="1">
                          <a:solidFill>
                            <a:schemeClr val="dk1"/>
                          </a:solidFill>
                          <a:effectLst/>
                          <a:latin typeface="Cambria Math"/>
                          <a:ea typeface="+mn-ea"/>
                          <a:cs typeface="+mn-cs"/>
                        </a:rPr>
                        <m:t>𝑝</m:t>
                      </m:r>
                    </m:e>
                    <m:sub>
                      <m:r>
                        <a:rPr lang="en-US" altLang="zh-CN" sz="1100" i="1">
                          <a:solidFill>
                            <a:schemeClr val="dk1"/>
                          </a:solidFill>
                          <a:effectLst/>
                          <a:latin typeface="Cambria Math"/>
                          <a:ea typeface="+mn-ea"/>
                          <a:cs typeface="+mn-cs"/>
                        </a:rPr>
                        <m:t>2</m:t>
                      </m:r>
                    </m:sub>
                  </m:sSub>
                </m:oMath>
              </a14:m>
              <a:r>
                <a:rPr lang="zh-CN" altLang="zh-CN" sz="1100">
                  <a:solidFill>
                    <a:schemeClr val="dk1"/>
                  </a:solidFill>
                  <a:effectLst/>
                  <a:latin typeface="+mn-lt"/>
                  <a:ea typeface="+mn-ea"/>
                  <a:cs typeface="+mn-cs"/>
                </a:rPr>
                <a:t>，</a:t>
              </a:r>
              <a14:m>
                <m:oMath xmlns:m="http://schemas.openxmlformats.org/officeDocument/2006/math">
                  <m:sSub>
                    <m:sSubPr>
                      <m:ctrlPr>
                        <a:rPr lang="zh-CN" altLang="zh-CN" sz="1100" i="1">
                          <a:solidFill>
                            <a:schemeClr val="dk1"/>
                          </a:solidFill>
                          <a:effectLst/>
                          <a:latin typeface="Cambria Math" panose="02040503050406030204" pitchFamily="18" charset="0"/>
                          <a:ea typeface="+mn-ea"/>
                          <a:cs typeface="+mn-cs"/>
                        </a:rPr>
                      </m:ctrlPr>
                    </m:sSubPr>
                    <m:e>
                      <m:r>
                        <a:rPr lang="en-US" altLang="zh-CN" sz="1100" i="1">
                          <a:solidFill>
                            <a:schemeClr val="dk1"/>
                          </a:solidFill>
                          <a:effectLst/>
                          <a:latin typeface="Cambria Math"/>
                          <a:ea typeface="+mn-ea"/>
                          <a:cs typeface="+mn-cs"/>
                        </a:rPr>
                        <m:t>𝑑</m:t>
                      </m:r>
                    </m:e>
                    <m:sub>
                      <m:r>
                        <a:rPr lang="en-US" altLang="zh-CN" sz="1100" i="1">
                          <a:solidFill>
                            <a:schemeClr val="dk1"/>
                          </a:solidFill>
                          <a:effectLst/>
                          <a:latin typeface="Cambria Math"/>
                          <a:ea typeface="+mn-ea"/>
                          <a:cs typeface="+mn-cs"/>
                        </a:rPr>
                        <m:t>3</m:t>
                      </m:r>
                    </m:sub>
                  </m:sSub>
                  <m:r>
                    <a:rPr lang="en-US" altLang="zh-CN" sz="1100" i="1">
                      <a:solidFill>
                        <a:schemeClr val="dk1"/>
                      </a:solidFill>
                      <a:effectLst/>
                      <a:latin typeface="Cambria Math"/>
                      <a:ea typeface="+mn-ea"/>
                      <a:cs typeface="+mn-cs"/>
                    </a:rPr>
                    <m:t>=300−</m:t>
                  </m:r>
                  <m:sSub>
                    <m:sSubPr>
                      <m:ctrlPr>
                        <a:rPr lang="zh-CN" altLang="zh-CN" sz="1100" i="1">
                          <a:solidFill>
                            <a:schemeClr val="dk1"/>
                          </a:solidFill>
                          <a:effectLst/>
                          <a:latin typeface="Cambria Math" panose="02040503050406030204" pitchFamily="18" charset="0"/>
                          <a:ea typeface="+mn-ea"/>
                          <a:cs typeface="+mn-cs"/>
                        </a:rPr>
                      </m:ctrlPr>
                    </m:sSubPr>
                    <m:e>
                      <m:r>
                        <a:rPr lang="en-US" altLang="zh-CN" sz="1100" i="1">
                          <a:solidFill>
                            <a:schemeClr val="dk1"/>
                          </a:solidFill>
                          <a:effectLst/>
                          <a:latin typeface="Cambria Math"/>
                          <a:ea typeface="+mn-ea"/>
                          <a:cs typeface="+mn-cs"/>
                        </a:rPr>
                        <m:t>1.8</m:t>
                      </m:r>
                      <m:r>
                        <a:rPr lang="en-US" altLang="zh-CN" sz="1100" i="1">
                          <a:solidFill>
                            <a:schemeClr val="dk1"/>
                          </a:solidFill>
                          <a:effectLst/>
                          <a:latin typeface="Cambria Math"/>
                          <a:ea typeface="+mn-ea"/>
                          <a:cs typeface="+mn-cs"/>
                        </a:rPr>
                        <m:t>𝑝</m:t>
                      </m:r>
                    </m:e>
                    <m:sub>
                      <m:r>
                        <a:rPr lang="en-US" altLang="zh-CN" sz="1100" i="1">
                          <a:solidFill>
                            <a:schemeClr val="dk1"/>
                          </a:solidFill>
                          <a:effectLst/>
                          <a:latin typeface="Cambria Math"/>
                          <a:ea typeface="+mn-ea"/>
                          <a:cs typeface="+mn-cs"/>
                        </a:rPr>
                        <m:t>3</m:t>
                      </m:r>
                    </m:sub>
                  </m:sSub>
                </m:oMath>
              </a14:m>
              <a:r>
                <a:rPr lang="zh-CN" altLang="zh-CN" sz="1100">
                  <a:solidFill>
                    <a:schemeClr val="dk1"/>
                  </a:solidFill>
                  <a:effectLst/>
                  <a:latin typeface="+mn-lt"/>
                  <a:ea typeface="+mn-ea"/>
                  <a:cs typeface="+mn-cs"/>
                </a:rPr>
                <a:t>。试在本工作表中建立模型，求解下列问题</a:t>
              </a:r>
              <a:r>
                <a:rPr lang="en-US" altLang="zh-CN" sz="1100">
                  <a:solidFill>
                    <a:schemeClr val="dk1"/>
                  </a:solidFill>
                  <a:effectLst/>
                  <a:latin typeface="+mn-lt"/>
                  <a:ea typeface="+mn-ea"/>
                  <a:cs typeface="+mn-cs"/>
                </a:rPr>
                <a:t>:</a:t>
              </a:r>
              <a:endParaRPr lang="zh-CN" altLang="zh-CN" sz="1100">
                <a:solidFill>
                  <a:schemeClr val="dk1"/>
                </a:solidFill>
                <a:effectLst/>
                <a:latin typeface="+mn-lt"/>
                <a:ea typeface="+mn-ea"/>
                <a:cs typeface="+mn-cs"/>
              </a:endParaRPr>
            </a:p>
            <a:p>
              <a:r>
                <a:rPr lang="en-US" altLang="zh-CN" sz="1100">
                  <a:solidFill>
                    <a:schemeClr val="dk1"/>
                  </a:solidFill>
                  <a:effectLst/>
                  <a:latin typeface="+mn-lt"/>
                  <a:ea typeface="+mn-ea"/>
                  <a:cs typeface="+mn-cs"/>
                </a:rPr>
                <a:t>1. </a:t>
              </a:r>
              <a:r>
                <a:rPr lang="zh-CN" altLang="zh-CN" sz="1100">
                  <a:solidFill>
                    <a:schemeClr val="dk1"/>
                  </a:solidFill>
                  <a:effectLst/>
                  <a:latin typeface="+mn-lt"/>
                  <a:ea typeface="+mn-ea"/>
                  <a:cs typeface="+mn-cs"/>
                </a:rPr>
                <a:t>如果百货店在三个月中采取不同的定价，那么应该如何改变羽绒服的价格，以使得收益最大？求解后将该模型保存在</a:t>
              </a:r>
              <a:r>
                <a:rPr lang="en-US" altLang="zh-CN" sz="1100">
                  <a:solidFill>
                    <a:schemeClr val="dk1"/>
                  </a:solidFill>
                  <a:effectLst/>
                  <a:latin typeface="+mn-lt"/>
                  <a:ea typeface="+mn-ea"/>
                  <a:cs typeface="+mn-cs"/>
                </a:rPr>
                <a:t>A2</a:t>
              </a:r>
              <a:r>
                <a:rPr lang="zh-CN" altLang="zh-CN" sz="1100">
                  <a:solidFill>
                    <a:schemeClr val="dk1"/>
                  </a:solidFill>
                  <a:effectLst/>
                  <a:latin typeface="+mn-lt"/>
                  <a:ea typeface="+mn-ea"/>
                  <a:cs typeface="+mn-cs"/>
                </a:rPr>
                <a:t>开始的单元格内；</a:t>
              </a:r>
            </a:p>
            <a:p>
              <a:r>
                <a:rPr lang="en-US" altLang="zh-CN" sz="1100">
                  <a:solidFill>
                    <a:schemeClr val="dk1"/>
                  </a:solidFill>
                  <a:effectLst/>
                  <a:latin typeface="+mn-lt"/>
                  <a:ea typeface="+mn-ea"/>
                  <a:cs typeface="+mn-cs"/>
                </a:rPr>
                <a:t>2. </a:t>
              </a:r>
              <a:r>
                <a:rPr lang="zh-CN" altLang="zh-CN" sz="1100">
                  <a:solidFill>
                    <a:schemeClr val="dk1"/>
                  </a:solidFill>
                  <a:effectLst/>
                  <a:latin typeface="+mn-lt"/>
                  <a:ea typeface="+mn-ea"/>
                  <a:cs typeface="+mn-cs"/>
                </a:rPr>
                <a:t>如果百货店在三个月内保持</a:t>
              </a:r>
              <a:r>
                <a:rPr lang="en-US" altLang="zh-CN" sz="1100">
                  <a:solidFill>
                    <a:schemeClr val="dk1"/>
                  </a:solidFill>
                  <a:effectLst/>
                  <a:latin typeface="+mn-lt"/>
                  <a:ea typeface="+mn-ea"/>
                  <a:cs typeface="+mn-cs"/>
                </a:rPr>
                <a:t>11</a:t>
              </a:r>
              <a:r>
                <a:rPr lang="zh-CN" altLang="zh-CN" sz="1100">
                  <a:solidFill>
                    <a:schemeClr val="dk1"/>
                  </a:solidFill>
                  <a:effectLst/>
                  <a:latin typeface="+mn-lt"/>
                  <a:ea typeface="+mn-ea"/>
                  <a:cs typeface="+mn-cs"/>
                </a:rPr>
                <a:t>月份的同一价格，那么收益又会是多少？求解后将该模型保存在</a:t>
              </a:r>
              <a:r>
                <a:rPr lang="en-US" altLang="zh-CN" sz="1100">
                  <a:solidFill>
                    <a:schemeClr val="dk1"/>
                  </a:solidFill>
                  <a:effectLst/>
                  <a:latin typeface="+mn-lt"/>
                  <a:ea typeface="+mn-ea"/>
                  <a:cs typeface="+mn-cs"/>
                </a:rPr>
                <a:t>B2</a:t>
              </a:r>
              <a:r>
                <a:rPr lang="zh-CN" altLang="zh-CN" sz="1100">
                  <a:solidFill>
                    <a:schemeClr val="dk1"/>
                  </a:solidFill>
                  <a:effectLst/>
                  <a:latin typeface="+mn-lt"/>
                  <a:ea typeface="+mn-ea"/>
                  <a:cs typeface="+mn-cs"/>
                </a:rPr>
                <a:t>开始的单元格内。</a:t>
              </a:r>
            </a:p>
            <a:p>
              <a:endParaRPr lang="zh-CN" altLang="en-US" sz="1100"/>
            </a:p>
          </xdr:txBody>
        </xdr:sp>
      </mc:Choice>
      <mc:Fallback xmlns="">
        <xdr:sp macro="" textlink="">
          <xdr:nvSpPr>
            <xdr:cNvPr id="2" name="TextBox 2">
              <a:extLst>
                <a:ext uri="{FF2B5EF4-FFF2-40B4-BE49-F238E27FC236}">
                  <a16:creationId xmlns:a16="http://schemas.microsoft.com/office/drawing/2014/main" id="{83ED357F-0626-4E67-8F47-C006B1050A5C}"/>
                </a:ext>
              </a:extLst>
            </xdr:cNvPr>
            <xdr:cNvSpPr txBox="1"/>
          </xdr:nvSpPr>
          <xdr:spPr>
            <a:xfrm>
              <a:off x="5486400" y="198120"/>
              <a:ext cx="3562350" cy="2935605"/>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solidFill>
                    <a:schemeClr val="dk1"/>
                  </a:solidFill>
                  <a:effectLst/>
                  <a:latin typeface="+mn-lt"/>
                  <a:ea typeface="+mn-ea"/>
                  <a:cs typeface="+mn-cs"/>
                </a:rPr>
                <a:t>第</a:t>
              </a:r>
              <a:r>
                <a:rPr lang="en-US" altLang="zh-CN" sz="1100" b="1">
                  <a:solidFill>
                    <a:schemeClr val="dk1"/>
                  </a:solidFill>
                  <a:effectLst/>
                  <a:latin typeface="+mn-lt"/>
                  <a:ea typeface="+mn-ea"/>
                  <a:cs typeface="+mn-cs"/>
                </a:rPr>
                <a:t>6</a:t>
              </a:r>
              <a:r>
                <a:rPr lang="zh-CN" altLang="en-US" sz="1100" b="1">
                  <a:solidFill>
                    <a:schemeClr val="dk1"/>
                  </a:solidFill>
                  <a:effectLst/>
                  <a:latin typeface="+mn-lt"/>
                  <a:ea typeface="+mn-ea"/>
                  <a:cs typeface="+mn-cs"/>
                </a:rPr>
                <a:t>题</a:t>
              </a:r>
              <a:r>
                <a:rPr lang="zh-CN" altLang="zh-CN" sz="1100">
                  <a:solidFill>
                    <a:schemeClr val="dk1"/>
                  </a:solidFill>
                  <a:effectLst/>
                  <a:latin typeface="+mn-lt"/>
                  <a:ea typeface="+mn-ea"/>
                  <a:cs typeface="+mn-cs"/>
                </a:rPr>
                <a:t>某商场在冬季来临之前购进</a:t>
              </a:r>
              <a:r>
                <a:rPr lang="en-US" altLang="zh-CN" sz="1100">
                  <a:solidFill>
                    <a:schemeClr val="dk1"/>
                  </a:solidFill>
                  <a:effectLst/>
                  <a:latin typeface="+mn-lt"/>
                  <a:ea typeface="+mn-ea"/>
                  <a:cs typeface="+mn-cs"/>
                </a:rPr>
                <a:t>400</a:t>
              </a:r>
              <a:r>
                <a:rPr lang="zh-CN" altLang="zh-CN" sz="1100">
                  <a:solidFill>
                    <a:schemeClr val="dk1"/>
                  </a:solidFill>
                  <a:effectLst/>
                  <a:latin typeface="+mn-lt"/>
                  <a:ea typeface="+mn-ea"/>
                  <a:cs typeface="+mn-cs"/>
                </a:rPr>
                <a:t>件羽绒服，准备在</a:t>
              </a:r>
              <a:r>
                <a:rPr lang="en-US" altLang="zh-CN" sz="1100">
                  <a:solidFill>
                    <a:schemeClr val="dk1"/>
                  </a:solidFill>
                  <a:effectLst/>
                  <a:latin typeface="+mn-lt"/>
                  <a:ea typeface="+mn-ea"/>
                  <a:cs typeface="+mn-cs"/>
                </a:rPr>
                <a:t>11</a:t>
              </a:r>
              <a:r>
                <a:rPr lang="zh-CN" altLang="zh-CN" sz="1100">
                  <a:solidFill>
                    <a:schemeClr val="dk1"/>
                  </a:solidFill>
                  <a:effectLst/>
                  <a:latin typeface="+mn-lt"/>
                  <a:ea typeface="+mn-ea"/>
                  <a:cs typeface="+mn-cs"/>
                </a:rPr>
                <a:t>月至来年</a:t>
              </a:r>
              <a:r>
                <a:rPr lang="en-US" altLang="zh-CN" sz="1100">
                  <a:solidFill>
                    <a:schemeClr val="dk1"/>
                  </a:solidFill>
                  <a:effectLst/>
                  <a:latin typeface="+mn-lt"/>
                  <a:ea typeface="+mn-ea"/>
                  <a:cs typeface="+mn-cs"/>
                </a:rPr>
                <a:t>1</a:t>
              </a:r>
              <a:r>
                <a:rPr lang="zh-CN" altLang="zh-CN" sz="1100">
                  <a:solidFill>
                    <a:schemeClr val="dk1"/>
                  </a:solidFill>
                  <a:effectLst/>
                  <a:latin typeface="+mn-lt"/>
                  <a:ea typeface="+mn-ea"/>
                  <a:cs typeface="+mn-cs"/>
                </a:rPr>
                <a:t>月之间进行销售。经预测，这三个月的需求函数分别为：</a:t>
              </a:r>
              <a:r>
                <a:rPr lang="en-US" altLang="zh-CN" sz="1100" i="0">
                  <a:solidFill>
                    <a:schemeClr val="dk1"/>
                  </a:solidFill>
                  <a:effectLst/>
                  <a:latin typeface="Cambria Math"/>
                  <a:ea typeface="+mn-ea"/>
                  <a:cs typeface="+mn-cs"/>
                </a:rPr>
                <a:t>𝑑</a:t>
              </a:r>
              <a:r>
                <a:rPr lang="zh-CN" altLang="zh-CN" sz="1100" i="0">
                  <a:solidFill>
                    <a:schemeClr val="dk1"/>
                  </a:solidFill>
                  <a:effectLst/>
                  <a:latin typeface="Cambria Math" panose="02040503050406030204" pitchFamily="18" charset="0"/>
                  <a:ea typeface="+mn-ea"/>
                  <a:cs typeface="+mn-cs"/>
                </a:rPr>
                <a:t>_</a:t>
              </a:r>
              <a:r>
                <a:rPr lang="en-US" altLang="zh-CN" sz="1100" i="0">
                  <a:solidFill>
                    <a:schemeClr val="dk1"/>
                  </a:solidFill>
                  <a:effectLst/>
                  <a:latin typeface="Cambria Math"/>
                  <a:ea typeface="+mn-ea"/>
                  <a:cs typeface="+mn-cs"/>
                </a:rPr>
                <a:t>1=300−𝑝</a:t>
              </a:r>
              <a:r>
                <a:rPr lang="zh-CN" altLang="zh-CN" sz="1100" i="0">
                  <a:solidFill>
                    <a:schemeClr val="dk1"/>
                  </a:solidFill>
                  <a:effectLst/>
                  <a:latin typeface="Cambria Math" panose="02040503050406030204" pitchFamily="18" charset="0"/>
                  <a:ea typeface="+mn-ea"/>
                  <a:cs typeface="+mn-cs"/>
                </a:rPr>
                <a:t>_</a:t>
              </a:r>
              <a:r>
                <a:rPr lang="en-US" altLang="zh-CN" sz="1100" i="0">
                  <a:solidFill>
                    <a:schemeClr val="dk1"/>
                  </a:solidFill>
                  <a:effectLst/>
                  <a:latin typeface="Cambria Math"/>
                  <a:ea typeface="+mn-ea"/>
                  <a:cs typeface="+mn-cs"/>
                </a:rPr>
                <a:t>1</a:t>
              </a:r>
              <a:r>
                <a:rPr lang="en-US" altLang="zh-CN" sz="1100">
                  <a:solidFill>
                    <a:schemeClr val="dk1"/>
                  </a:solidFill>
                  <a:effectLst/>
                  <a:latin typeface="+mn-lt"/>
                  <a:ea typeface="+mn-ea"/>
                  <a:cs typeface="+mn-cs"/>
                </a:rPr>
                <a:t>,</a:t>
              </a:r>
              <a:r>
                <a:rPr lang="en-US" altLang="zh-CN" sz="1100" i="0">
                  <a:solidFill>
                    <a:schemeClr val="dk1"/>
                  </a:solidFill>
                  <a:effectLst/>
                  <a:latin typeface="Cambria Math"/>
                  <a:ea typeface="+mn-ea"/>
                  <a:cs typeface="+mn-cs"/>
                </a:rPr>
                <a:t> 𝑑</a:t>
              </a:r>
              <a:r>
                <a:rPr lang="zh-CN" altLang="zh-CN" sz="1100" i="0">
                  <a:solidFill>
                    <a:schemeClr val="dk1"/>
                  </a:solidFill>
                  <a:effectLst/>
                  <a:latin typeface="Cambria Math" panose="02040503050406030204" pitchFamily="18" charset="0"/>
                  <a:ea typeface="+mn-ea"/>
                  <a:cs typeface="+mn-cs"/>
                </a:rPr>
                <a:t>_</a:t>
              </a:r>
              <a:r>
                <a:rPr lang="en-US" altLang="zh-CN" sz="1100" i="0">
                  <a:solidFill>
                    <a:schemeClr val="dk1"/>
                  </a:solidFill>
                  <a:effectLst/>
                  <a:latin typeface="Cambria Math"/>
                  <a:ea typeface="+mn-ea"/>
                  <a:cs typeface="+mn-cs"/>
                </a:rPr>
                <a:t>2=300−</a:t>
              </a:r>
              <a:r>
                <a:rPr lang="zh-CN" altLang="zh-CN" sz="1100" i="0">
                  <a:solidFill>
                    <a:schemeClr val="dk1"/>
                  </a:solidFill>
                  <a:effectLst/>
                  <a:latin typeface="Cambria Math" panose="02040503050406030204" pitchFamily="18" charset="0"/>
                  <a:ea typeface="+mn-ea"/>
                  <a:cs typeface="+mn-cs"/>
                </a:rPr>
                <a:t>〖</a:t>
              </a:r>
              <a:r>
                <a:rPr lang="en-US" altLang="zh-CN" sz="1100" i="0">
                  <a:solidFill>
                    <a:schemeClr val="dk1"/>
                  </a:solidFill>
                  <a:effectLst/>
                  <a:latin typeface="Cambria Math"/>
                  <a:ea typeface="+mn-ea"/>
                  <a:cs typeface="+mn-cs"/>
                </a:rPr>
                <a:t>1.3𝑝</a:t>
              </a:r>
              <a:r>
                <a:rPr lang="zh-CN" altLang="zh-CN" sz="1100" i="0">
                  <a:solidFill>
                    <a:schemeClr val="dk1"/>
                  </a:solidFill>
                  <a:effectLst/>
                  <a:latin typeface="Cambria Math" panose="02040503050406030204" pitchFamily="18" charset="0"/>
                  <a:ea typeface="+mn-ea"/>
                  <a:cs typeface="+mn-cs"/>
                </a:rPr>
                <a:t>〗_</a:t>
              </a:r>
              <a:r>
                <a:rPr lang="en-US" altLang="zh-CN" sz="1100" i="0">
                  <a:solidFill>
                    <a:schemeClr val="dk1"/>
                  </a:solidFill>
                  <a:effectLst/>
                  <a:latin typeface="Cambria Math"/>
                  <a:ea typeface="+mn-ea"/>
                  <a:cs typeface="+mn-cs"/>
                </a:rPr>
                <a:t>2</a:t>
              </a:r>
              <a:r>
                <a:rPr lang="zh-CN" altLang="zh-CN" sz="1100">
                  <a:solidFill>
                    <a:schemeClr val="dk1"/>
                  </a:solidFill>
                  <a:effectLst/>
                  <a:latin typeface="+mn-lt"/>
                  <a:ea typeface="+mn-ea"/>
                  <a:cs typeface="+mn-cs"/>
                </a:rPr>
                <a:t>，</a:t>
              </a:r>
              <a:r>
                <a:rPr lang="en-US" altLang="zh-CN" sz="1100" i="0">
                  <a:solidFill>
                    <a:schemeClr val="dk1"/>
                  </a:solidFill>
                  <a:effectLst/>
                  <a:latin typeface="Cambria Math"/>
                  <a:ea typeface="+mn-ea"/>
                  <a:cs typeface="+mn-cs"/>
                </a:rPr>
                <a:t>𝑑</a:t>
              </a:r>
              <a:r>
                <a:rPr lang="zh-CN" altLang="zh-CN" sz="1100" i="0">
                  <a:solidFill>
                    <a:schemeClr val="dk1"/>
                  </a:solidFill>
                  <a:effectLst/>
                  <a:latin typeface="Cambria Math" panose="02040503050406030204" pitchFamily="18" charset="0"/>
                  <a:ea typeface="+mn-ea"/>
                  <a:cs typeface="+mn-cs"/>
                </a:rPr>
                <a:t>_</a:t>
              </a:r>
              <a:r>
                <a:rPr lang="en-US" altLang="zh-CN" sz="1100" i="0">
                  <a:solidFill>
                    <a:schemeClr val="dk1"/>
                  </a:solidFill>
                  <a:effectLst/>
                  <a:latin typeface="Cambria Math"/>
                  <a:ea typeface="+mn-ea"/>
                  <a:cs typeface="+mn-cs"/>
                </a:rPr>
                <a:t>3=300−</a:t>
              </a:r>
              <a:r>
                <a:rPr lang="zh-CN" altLang="zh-CN" sz="1100" i="0">
                  <a:solidFill>
                    <a:schemeClr val="dk1"/>
                  </a:solidFill>
                  <a:effectLst/>
                  <a:latin typeface="Cambria Math" panose="02040503050406030204" pitchFamily="18" charset="0"/>
                  <a:ea typeface="+mn-ea"/>
                  <a:cs typeface="+mn-cs"/>
                </a:rPr>
                <a:t>〖</a:t>
              </a:r>
              <a:r>
                <a:rPr lang="en-US" altLang="zh-CN" sz="1100" i="0">
                  <a:solidFill>
                    <a:schemeClr val="dk1"/>
                  </a:solidFill>
                  <a:effectLst/>
                  <a:latin typeface="Cambria Math"/>
                  <a:ea typeface="+mn-ea"/>
                  <a:cs typeface="+mn-cs"/>
                </a:rPr>
                <a:t>1.8𝑝</a:t>
              </a:r>
              <a:r>
                <a:rPr lang="zh-CN" altLang="zh-CN" sz="1100" i="0">
                  <a:solidFill>
                    <a:schemeClr val="dk1"/>
                  </a:solidFill>
                  <a:effectLst/>
                  <a:latin typeface="Cambria Math" panose="02040503050406030204" pitchFamily="18" charset="0"/>
                  <a:ea typeface="+mn-ea"/>
                  <a:cs typeface="+mn-cs"/>
                </a:rPr>
                <a:t>〗_</a:t>
              </a:r>
              <a:r>
                <a:rPr lang="en-US" altLang="zh-CN" sz="1100" i="0">
                  <a:solidFill>
                    <a:schemeClr val="dk1"/>
                  </a:solidFill>
                  <a:effectLst/>
                  <a:latin typeface="Cambria Math"/>
                  <a:ea typeface="+mn-ea"/>
                  <a:cs typeface="+mn-cs"/>
                </a:rPr>
                <a:t>3</a:t>
              </a:r>
              <a:r>
                <a:rPr lang="zh-CN" altLang="zh-CN" sz="1100">
                  <a:solidFill>
                    <a:schemeClr val="dk1"/>
                  </a:solidFill>
                  <a:effectLst/>
                  <a:latin typeface="+mn-lt"/>
                  <a:ea typeface="+mn-ea"/>
                  <a:cs typeface="+mn-cs"/>
                </a:rPr>
                <a:t>。试在本工作表中建立模型，求解下列问题</a:t>
              </a:r>
              <a:r>
                <a:rPr lang="en-US" altLang="zh-CN" sz="1100">
                  <a:solidFill>
                    <a:schemeClr val="dk1"/>
                  </a:solidFill>
                  <a:effectLst/>
                  <a:latin typeface="+mn-lt"/>
                  <a:ea typeface="+mn-ea"/>
                  <a:cs typeface="+mn-cs"/>
                </a:rPr>
                <a:t>:</a:t>
              </a:r>
              <a:endParaRPr lang="zh-CN" altLang="zh-CN" sz="1100">
                <a:solidFill>
                  <a:schemeClr val="dk1"/>
                </a:solidFill>
                <a:effectLst/>
                <a:latin typeface="+mn-lt"/>
                <a:ea typeface="+mn-ea"/>
                <a:cs typeface="+mn-cs"/>
              </a:endParaRPr>
            </a:p>
            <a:p>
              <a:r>
                <a:rPr lang="en-US" altLang="zh-CN" sz="1100">
                  <a:solidFill>
                    <a:schemeClr val="dk1"/>
                  </a:solidFill>
                  <a:effectLst/>
                  <a:latin typeface="+mn-lt"/>
                  <a:ea typeface="+mn-ea"/>
                  <a:cs typeface="+mn-cs"/>
                </a:rPr>
                <a:t>1. </a:t>
              </a:r>
              <a:r>
                <a:rPr lang="zh-CN" altLang="zh-CN" sz="1100">
                  <a:solidFill>
                    <a:schemeClr val="dk1"/>
                  </a:solidFill>
                  <a:effectLst/>
                  <a:latin typeface="+mn-lt"/>
                  <a:ea typeface="+mn-ea"/>
                  <a:cs typeface="+mn-cs"/>
                </a:rPr>
                <a:t>如果百货店在三个月中采取不同的定价，那么应该如何改变羽绒服的价格，以使得收益最大？求解后将该模型保存在</a:t>
              </a:r>
              <a:r>
                <a:rPr lang="en-US" altLang="zh-CN" sz="1100">
                  <a:solidFill>
                    <a:schemeClr val="dk1"/>
                  </a:solidFill>
                  <a:effectLst/>
                  <a:latin typeface="+mn-lt"/>
                  <a:ea typeface="+mn-ea"/>
                  <a:cs typeface="+mn-cs"/>
                </a:rPr>
                <a:t>A2</a:t>
              </a:r>
              <a:r>
                <a:rPr lang="zh-CN" altLang="zh-CN" sz="1100">
                  <a:solidFill>
                    <a:schemeClr val="dk1"/>
                  </a:solidFill>
                  <a:effectLst/>
                  <a:latin typeface="+mn-lt"/>
                  <a:ea typeface="+mn-ea"/>
                  <a:cs typeface="+mn-cs"/>
                </a:rPr>
                <a:t>开始的单元格内；</a:t>
              </a:r>
            </a:p>
            <a:p>
              <a:r>
                <a:rPr lang="en-US" altLang="zh-CN" sz="1100">
                  <a:solidFill>
                    <a:schemeClr val="dk1"/>
                  </a:solidFill>
                  <a:effectLst/>
                  <a:latin typeface="+mn-lt"/>
                  <a:ea typeface="+mn-ea"/>
                  <a:cs typeface="+mn-cs"/>
                </a:rPr>
                <a:t>2. </a:t>
              </a:r>
              <a:r>
                <a:rPr lang="zh-CN" altLang="zh-CN" sz="1100">
                  <a:solidFill>
                    <a:schemeClr val="dk1"/>
                  </a:solidFill>
                  <a:effectLst/>
                  <a:latin typeface="+mn-lt"/>
                  <a:ea typeface="+mn-ea"/>
                  <a:cs typeface="+mn-cs"/>
                </a:rPr>
                <a:t>如果百货店在三个月内保持</a:t>
              </a:r>
              <a:r>
                <a:rPr lang="en-US" altLang="zh-CN" sz="1100">
                  <a:solidFill>
                    <a:schemeClr val="dk1"/>
                  </a:solidFill>
                  <a:effectLst/>
                  <a:latin typeface="+mn-lt"/>
                  <a:ea typeface="+mn-ea"/>
                  <a:cs typeface="+mn-cs"/>
                </a:rPr>
                <a:t>11</a:t>
              </a:r>
              <a:r>
                <a:rPr lang="zh-CN" altLang="zh-CN" sz="1100">
                  <a:solidFill>
                    <a:schemeClr val="dk1"/>
                  </a:solidFill>
                  <a:effectLst/>
                  <a:latin typeface="+mn-lt"/>
                  <a:ea typeface="+mn-ea"/>
                  <a:cs typeface="+mn-cs"/>
                </a:rPr>
                <a:t>月份的同一价格，那么收益又会是多少？求解后将该模型保存在</a:t>
              </a:r>
              <a:r>
                <a:rPr lang="en-US" altLang="zh-CN" sz="1100">
                  <a:solidFill>
                    <a:schemeClr val="dk1"/>
                  </a:solidFill>
                  <a:effectLst/>
                  <a:latin typeface="+mn-lt"/>
                  <a:ea typeface="+mn-ea"/>
                  <a:cs typeface="+mn-cs"/>
                </a:rPr>
                <a:t>B2</a:t>
              </a:r>
              <a:r>
                <a:rPr lang="zh-CN" altLang="zh-CN" sz="1100">
                  <a:solidFill>
                    <a:schemeClr val="dk1"/>
                  </a:solidFill>
                  <a:effectLst/>
                  <a:latin typeface="+mn-lt"/>
                  <a:ea typeface="+mn-ea"/>
                  <a:cs typeface="+mn-cs"/>
                </a:rPr>
                <a:t>开始的单元格内。</a:t>
              </a:r>
            </a:p>
            <a:p>
              <a:endParaRPr lang="zh-CN" altLang="en-US" sz="1100"/>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9</xdr:col>
      <xdr:colOff>78441</xdr:colOff>
      <xdr:row>65</xdr:row>
      <xdr:rowOff>100852</xdr:rowOff>
    </xdr:from>
    <xdr:to>
      <xdr:col>20</xdr:col>
      <xdr:colOff>235643</xdr:colOff>
      <xdr:row>72</xdr:row>
      <xdr:rowOff>93969</xdr:rowOff>
    </xdr:to>
    <xdr:sp macro="" textlink="">
      <xdr:nvSpPr>
        <xdr:cNvPr id="2" name="TextBox 3">
          <a:extLst>
            <a:ext uri="{FF2B5EF4-FFF2-40B4-BE49-F238E27FC236}">
              <a16:creationId xmlns:a16="http://schemas.microsoft.com/office/drawing/2014/main" id="{00000000-0008-0000-0600-000002000000}"/>
            </a:ext>
          </a:extLst>
        </xdr:cNvPr>
        <xdr:cNvSpPr txBox="1"/>
      </xdr:nvSpPr>
      <xdr:spPr>
        <a:xfrm>
          <a:off x="5558117" y="5759823"/>
          <a:ext cx="5345526" cy="1393852"/>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zh-CN" altLang="zh-CN" sz="1100" b="1" i="0" baseline="0">
              <a:solidFill>
                <a:schemeClr val="dk1"/>
              </a:solidFill>
              <a:effectLst/>
              <a:latin typeface="+mn-lt"/>
              <a:ea typeface="+mn-ea"/>
              <a:cs typeface="+mn-cs"/>
            </a:rPr>
            <a:t>第</a:t>
          </a:r>
          <a:r>
            <a:rPr lang="en-US" altLang="zh-CN" sz="1100" b="1" i="0" baseline="0">
              <a:solidFill>
                <a:schemeClr val="dk1"/>
              </a:solidFill>
              <a:effectLst/>
              <a:latin typeface="+mn-lt"/>
              <a:ea typeface="+mn-ea"/>
              <a:cs typeface="+mn-cs"/>
            </a:rPr>
            <a:t>7</a:t>
          </a:r>
          <a:r>
            <a:rPr lang="zh-CN" altLang="zh-CN" sz="1100" b="1" i="0" baseline="0">
              <a:solidFill>
                <a:schemeClr val="dk1"/>
              </a:solidFill>
              <a:effectLst/>
              <a:latin typeface="+mn-lt"/>
              <a:ea typeface="+mn-ea"/>
              <a:cs typeface="+mn-cs"/>
            </a:rPr>
            <a:t>题</a:t>
          </a:r>
          <a:r>
            <a:rPr lang="en-US" altLang="zh-CN" sz="1100" b="1" i="0" baseline="0">
              <a:solidFill>
                <a:schemeClr val="dk1"/>
              </a:solidFill>
              <a:effectLst/>
              <a:latin typeface="+mn-lt"/>
              <a:ea typeface="+mn-ea"/>
              <a:cs typeface="+mn-cs"/>
            </a:rPr>
            <a:t>   </a:t>
          </a:r>
          <a:r>
            <a:rPr lang="zh-CN" altLang="zh-CN" sz="1100">
              <a:solidFill>
                <a:schemeClr val="dk1"/>
              </a:solidFill>
              <a:effectLst/>
              <a:latin typeface="+mn-lt"/>
              <a:ea typeface="+mn-ea"/>
              <a:cs typeface="+mn-cs"/>
            </a:rPr>
            <a:t>平健制药厂生产一种疫苗所需要的佐剂。正常班次的生产能力是</a:t>
          </a:r>
          <a:r>
            <a:rPr lang="en-US" altLang="zh-CN" sz="1100">
              <a:solidFill>
                <a:schemeClr val="dk1"/>
              </a:solidFill>
              <a:effectLst/>
              <a:latin typeface="+mn-lt"/>
              <a:ea typeface="+mn-ea"/>
              <a:cs typeface="+mn-cs"/>
            </a:rPr>
            <a:t>100</a:t>
          </a:r>
          <a:r>
            <a:rPr lang="zh-CN" altLang="zh-CN" sz="1100">
              <a:solidFill>
                <a:schemeClr val="dk1"/>
              </a:solidFill>
              <a:effectLst/>
              <a:latin typeface="+mn-lt"/>
              <a:ea typeface="+mn-ea"/>
              <a:cs typeface="+mn-cs"/>
            </a:rPr>
            <a:t>公斤</a:t>
          </a:r>
          <a:r>
            <a:rPr lang="en-US" altLang="zh-CN" sz="1100">
              <a:solidFill>
                <a:schemeClr val="dk1"/>
              </a:solidFill>
              <a:effectLst/>
              <a:latin typeface="+mn-lt"/>
              <a:ea typeface="+mn-ea"/>
              <a:cs typeface="+mn-cs"/>
            </a:rPr>
            <a:t>/</a:t>
          </a:r>
          <a:r>
            <a:rPr lang="zh-CN" altLang="zh-CN" sz="1100">
              <a:solidFill>
                <a:schemeClr val="dk1"/>
              </a:solidFill>
              <a:effectLst/>
              <a:latin typeface="+mn-lt"/>
              <a:ea typeface="+mn-ea"/>
              <a:cs typeface="+mn-cs"/>
            </a:rPr>
            <a:t>天。该产品的需要量服从均值为</a:t>
          </a:r>
          <a:r>
            <a:rPr lang="en-US" altLang="zh-CN" sz="1100">
              <a:solidFill>
                <a:schemeClr val="dk1"/>
              </a:solidFill>
              <a:effectLst/>
              <a:latin typeface="+mn-lt"/>
              <a:ea typeface="+mn-ea"/>
              <a:cs typeface="+mn-cs"/>
            </a:rPr>
            <a:t>110</a:t>
          </a:r>
          <a:r>
            <a:rPr lang="zh-CN" altLang="zh-CN" sz="1100">
              <a:solidFill>
                <a:schemeClr val="dk1"/>
              </a:solidFill>
              <a:effectLst/>
              <a:latin typeface="+mn-lt"/>
              <a:ea typeface="+mn-ea"/>
              <a:cs typeface="+mn-cs"/>
            </a:rPr>
            <a:t>的泊松分布。库存不足部分，将从其他公司外购，外购每公斤将增加成本</a:t>
          </a:r>
          <a:r>
            <a:rPr lang="en-US" altLang="zh-CN" sz="1100">
              <a:solidFill>
                <a:schemeClr val="dk1"/>
              </a:solidFill>
              <a:effectLst/>
              <a:latin typeface="+mn-lt"/>
              <a:ea typeface="+mn-ea"/>
              <a:cs typeface="+mn-cs"/>
            </a:rPr>
            <a:t>180</a:t>
          </a:r>
          <a:r>
            <a:rPr lang="zh-CN" altLang="zh-CN" sz="1100">
              <a:solidFill>
                <a:schemeClr val="dk1"/>
              </a:solidFill>
              <a:effectLst/>
              <a:latin typeface="+mn-lt"/>
              <a:ea typeface="+mn-ea"/>
              <a:cs typeface="+mn-cs"/>
            </a:rPr>
            <a:t>元。平健制药厂的管理层正考虑从五种加班方案中挑选一种。加班的开工时间可以选择</a:t>
          </a:r>
          <a:r>
            <a:rPr lang="en-US" altLang="zh-CN" sz="1100">
              <a:solidFill>
                <a:schemeClr val="dk1"/>
              </a:solidFill>
              <a:effectLst/>
              <a:latin typeface="+mn-lt"/>
              <a:ea typeface="+mn-ea"/>
              <a:cs typeface="+mn-cs"/>
            </a:rPr>
            <a:t>2</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4</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6</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8</a:t>
          </a:r>
          <a:r>
            <a:rPr lang="zh-CN" altLang="zh-CN" sz="1100">
              <a:solidFill>
                <a:schemeClr val="dk1"/>
              </a:solidFill>
              <a:effectLst/>
              <a:latin typeface="+mn-lt"/>
              <a:ea typeface="+mn-ea"/>
              <a:cs typeface="+mn-cs"/>
            </a:rPr>
            <a:t>或</a:t>
          </a:r>
          <a:r>
            <a:rPr lang="en-US" altLang="zh-CN" sz="1100">
              <a:solidFill>
                <a:schemeClr val="dk1"/>
              </a:solidFill>
              <a:effectLst/>
              <a:latin typeface="+mn-lt"/>
              <a:ea typeface="+mn-ea"/>
              <a:cs typeface="+mn-cs"/>
            </a:rPr>
            <a:t>10</a:t>
          </a:r>
          <a:r>
            <a:rPr lang="zh-CN" altLang="zh-CN" sz="1100">
              <a:solidFill>
                <a:schemeClr val="dk1"/>
              </a:solidFill>
              <a:effectLst/>
              <a:latin typeface="+mn-lt"/>
              <a:ea typeface="+mn-ea"/>
              <a:cs typeface="+mn-cs"/>
            </a:rPr>
            <a:t>小时，这些加班方案所增加的成本为</a:t>
          </a:r>
          <a:r>
            <a:rPr lang="en-US" altLang="zh-CN" sz="1100">
              <a:solidFill>
                <a:schemeClr val="dk1"/>
              </a:solidFill>
              <a:effectLst/>
              <a:latin typeface="+mn-lt"/>
              <a:ea typeface="+mn-ea"/>
              <a:cs typeface="+mn-cs"/>
            </a:rPr>
            <a:t>900</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1700</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2650</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3500</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6750</a:t>
          </a:r>
          <a:r>
            <a:rPr lang="zh-CN" altLang="zh-CN" sz="1100">
              <a:solidFill>
                <a:schemeClr val="dk1"/>
              </a:solidFill>
              <a:effectLst/>
              <a:latin typeface="+mn-lt"/>
              <a:ea typeface="+mn-ea"/>
              <a:cs typeface="+mn-cs"/>
            </a:rPr>
            <a:t>元。每小时加班的产量为</a:t>
          </a:r>
          <a:r>
            <a:rPr lang="en-US" altLang="zh-CN" sz="1100">
              <a:solidFill>
                <a:schemeClr val="dk1"/>
              </a:solidFill>
              <a:effectLst/>
              <a:latin typeface="+mn-lt"/>
              <a:ea typeface="+mn-ea"/>
              <a:cs typeface="+mn-cs"/>
            </a:rPr>
            <a:t>15</a:t>
          </a:r>
          <a:r>
            <a:rPr lang="zh-CN" altLang="zh-CN" sz="1100">
              <a:solidFill>
                <a:schemeClr val="dk1"/>
              </a:solidFill>
              <a:effectLst/>
              <a:latin typeface="+mn-lt"/>
              <a:ea typeface="+mn-ea"/>
              <a:cs typeface="+mn-cs"/>
            </a:rPr>
            <a:t>公斤。假设初始库存为</a:t>
          </a:r>
          <a:r>
            <a:rPr lang="en-US" altLang="zh-CN" sz="1100">
              <a:solidFill>
                <a:schemeClr val="dk1"/>
              </a:solidFill>
              <a:effectLst/>
              <a:latin typeface="+mn-lt"/>
              <a:ea typeface="+mn-ea"/>
              <a:cs typeface="+mn-cs"/>
            </a:rPr>
            <a:t>105</a:t>
          </a:r>
          <a:r>
            <a:rPr lang="zh-CN" altLang="zh-CN" sz="1100">
              <a:solidFill>
                <a:schemeClr val="dk1"/>
              </a:solidFill>
              <a:effectLst/>
              <a:latin typeface="+mn-lt"/>
              <a:ea typeface="+mn-ea"/>
              <a:cs typeface="+mn-cs"/>
            </a:rPr>
            <a:t>公斤，要求从每月成本的角度出发（可作</a:t>
          </a:r>
          <a:r>
            <a:rPr lang="en-US" altLang="zh-CN" sz="1100">
              <a:solidFill>
                <a:schemeClr val="dk1"/>
              </a:solidFill>
              <a:effectLst/>
              <a:latin typeface="+mn-lt"/>
              <a:ea typeface="+mn-ea"/>
              <a:cs typeface="+mn-cs"/>
            </a:rPr>
            <a:t>50</a:t>
          </a:r>
          <a:r>
            <a:rPr lang="zh-CN" altLang="zh-CN" sz="1100">
              <a:solidFill>
                <a:schemeClr val="dk1"/>
              </a:solidFill>
              <a:effectLst/>
              <a:latin typeface="+mn-lt"/>
              <a:ea typeface="+mn-ea"/>
              <a:cs typeface="+mn-cs"/>
            </a:rPr>
            <a:t>次的模拟），为平健制药厂挑选合适的加班方案，并绘制成本随加班时间变化的散点图。</a:t>
          </a:r>
          <a:endParaRPr lang="zh-CN" altLang="en-US" sz="1100"/>
        </a:p>
      </xdr:txBody>
    </xdr:sp>
    <xdr:clientData/>
  </xdr:twoCellAnchor>
  <xdr:twoCellAnchor>
    <xdr:from>
      <xdr:col>18</xdr:col>
      <xdr:colOff>91215</xdr:colOff>
      <xdr:row>7</xdr:row>
      <xdr:rowOff>155985</xdr:rowOff>
    </xdr:from>
    <xdr:to>
      <xdr:col>26</xdr:col>
      <xdr:colOff>681318</xdr:colOff>
      <xdr:row>24</xdr:row>
      <xdr:rowOff>161364</xdr:rowOff>
    </xdr:to>
    <xdr:graphicFrame macro="">
      <xdr:nvGraphicFramePr>
        <xdr:cNvPr id="3" name="图表 2">
          <a:extLst>
            <a:ext uri="{FF2B5EF4-FFF2-40B4-BE49-F238E27FC236}">
              <a16:creationId xmlns:a16="http://schemas.microsoft.com/office/drawing/2014/main" id="{00000000-0008-0000-06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24037;&#20316;/&#25945;&#23398;/&#35745;&#31639;&#26426;&#24212;&#29992;&#35838;&#20214;/&#35745;&#31639;&#26426;&#24212;&#29992;&#35838;&#20214;/&#27169;&#25311;&#35797;&#21367;&#21442;&#32771;&#31572;&#26696;/&#31532;3&#3145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24037;&#20316;\&#25945;&#23398;\&#35745;&#31639;&#26426;&#24212;&#29992;&#35838;&#20214;\&#35745;&#31639;&#26426;&#24212;&#29992;&#35838;&#20214;\&#27169;&#25311;&#35797;&#21367;&#21442;&#32771;&#31572;&#26696;\&#31532;3&#31456;.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d.docs.live.net/&#24037;&#20316;/&#25945;&#23398;/&#35745;&#31639;&#26426;&#24212;&#29992;&#35838;&#20214;/&#35745;&#31639;&#26426;&#24212;&#29992;&#35838;&#20214;/&#27169;&#25311;&#35797;&#21367;&#21442;&#32771;&#31572;&#26696;/&#27169;&#25311;&#35797;&#21367;11-&#21442;&#32771;&#31572;&#26696;.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24037;&#20316;\&#25945;&#23398;\&#35745;&#31639;&#26426;&#24212;&#29992;&#35838;&#20214;\&#35745;&#31639;&#26426;&#24212;&#29992;&#35838;&#20214;\&#27169;&#25311;&#35797;&#21367;&#21442;&#32771;&#31572;&#26696;\&#27169;&#25311;&#35797;&#21367;11-&#21442;&#32771;&#31572;&#26696;.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d.docs.live.net/0%20&#35745;&#31639;&#26426;&#24212;&#29992;%202006%20&#29256;&#26412;/&#35745;&#31639;&#26426;&#24212;&#29992;2006&#29256;&#26412;-&#21382;&#24180;&#19978;&#35838;--------------------/2010-2011-2%20&#26149;%20&#35745;&#31639;&#26426;&#24212;&#29992;/2010-2011-2%20&#24179;&#26102;&#27979;&#39564;%20&#26102;&#38388;&#24207;&#21015;&#22238;&#24402;&#20998;&#26512;/&#31532;2&#27425;&#31532;2&#22330;&#27979;&#39564;&#35797;&#21367;/&#31532;2&#27425;&#31532;2&#22330;&#27979;&#39564;&#35797;&#21367;/&#31532;2&#27425;&#31532;2&#22330;&#31572;&#26696;/&#35838;&#31243;/&#36130;&#32463;&#31649;&#29702;&#35745;&#31639;&#26426;&#24212;&#29992;/200502/D&#20989;&#25968;&#32771;&#39064;.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0%20&#35745;&#31639;&#26426;&#24212;&#29992;%202006%20&#29256;&#26412;\&#35745;&#31639;&#26426;&#24212;&#29992;2006&#29256;&#26412;-&#21382;&#24180;&#19978;&#35838;--------------------\2010-2011-2%20&#26149;%20&#35745;&#31639;&#26426;&#24212;&#29992;\2010-2011-2%20&#24179;&#26102;&#27979;&#39564;%20&#26102;&#38388;&#24207;&#21015;&#22238;&#24402;&#20998;&#26512;\&#31532;2&#27425;&#31532;2&#22330;&#27979;&#39564;&#35797;&#21367;\&#31532;2&#27425;&#31532;2&#22330;&#27979;&#39564;&#35797;&#21367;\&#31532;2&#27425;&#31532;2&#22330;&#31572;&#26696;\&#35838;&#31243;\&#36130;&#32463;&#31649;&#29702;&#35745;&#31639;&#26426;&#24212;&#29992;\200502\D&#20989;&#25968;&#32771;&#39064;.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d.docs.live.net/&#24037;&#20316;/&#25945;&#23398;/&#35745;&#31639;&#26426;&#24212;&#29992;&#35838;&#20214;/&#35745;&#31639;&#26426;&#24212;&#29992;&#35838;&#20214;/&#27169;&#25311;&#35797;&#21367;&#21442;&#32771;&#31572;&#26696;/Set1.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24037;&#20316;\&#25945;&#23398;\&#35745;&#31639;&#26426;&#24212;&#29992;&#35838;&#20214;\&#35745;&#31639;&#26426;&#24212;&#29992;&#35838;&#20214;\&#27169;&#25311;&#35797;&#21367;&#21442;&#32771;&#31572;&#26696;\Set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d.docs.live.net/Rawdata/&#31532;3&#31456;.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D:\Rawdata\&#31532;3&#31456;.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d.docs.live.net/&#35838;&#31243;/&#36130;&#32463;&#31649;&#29702;&#35745;&#31639;&#26426;&#24212;&#29992;/200502/D&#20989;&#25968;&#32771;&#39064;.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D:\&#35838;&#31243;\&#36130;&#32463;&#31649;&#29702;&#35745;&#31639;&#26426;&#24212;&#29992;\200502\D&#20989;&#25968;&#32771;&#39064;.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D:\&#35838;&#31243;\&#35745;&#31639;&#26426;&#24212;&#29992;\&#32771;&#39064;\2003-1\2002&#31179;&#35745;&#31639;&#26426;&#32771;&#35797;(C)&#31572;&#26696;.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D:\0%20&#35745;&#31639;&#26426;&#24212;&#29992;%202006%20&#29256;&#26412;\&#35745;&#31639;&#26426;&#24212;&#29992;2006&#29256;&#26412;-&#21382;&#24180;&#19978;&#35838;--------------------\2010-2011-2%20&#26149;%20&#35745;&#31639;&#26426;&#24212;&#29992;\2010-2011-2%20&#24179;&#26102;&#27979;&#39564;%20&#26102;&#38388;&#24207;&#21015;&#22238;&#24402;&#20998;&#26512;\&#31532;2&#27425;&#31532;2&#22330;&#27979;&#39564;&#35797;&#21367;\&#31532;2&#27425;&#31532;2&#22330;&#27979;&#39564;&#35797;&#21367;\&#31532;2&#27425;&#31532;2&#22330;&#31572;&#26696;\&#35838;&#31243;\&#35745;&#31639;&#26426;&#24212;&#29992;\&#32771;&#39064;\2003-1\2002&#31179;&#35745;&#31639;&#26426;&#32771;&#35797;(C)&#31572;&#26696;.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https://d.docs.live.net/&#35838;&#31243;/&#35745;&#31639;&#26426;&#24212;&#29992;/&#32771;&#39064;/2003-1/2002&#31179;&#35745;&#31639;&#26426;&#32771;&#35797;(C)&#31572;&#26696;.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https://d.docs.live.net/0wang/Quantitative%20method/Simulation/Simulation%20example%2012.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D:\0wang\Quantitative%20method\Simulation\Simulation%20example%2012.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D:\Teaching\2001Fall\&#36741;&#20462;\&#35797;&#39064;&#31572;&#26696;.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D:\0%20&#35745;&#31639;&#26426;&#24212;&#29992;%202006%20&#29256;&#26412;\&#35745;&#31639;&#26426;&#24212;&#29992;2006&#29256;&#26412;-&#21382;&#24180;&#19978;&#35838;--------------------\2010-2011-2%20&#26149;%20&#35745;&#31639;&#26426;&#24212;&#29992;\2010-2011-2%20&#24179;&#26102;&#27979;&#39564;%20&#26102;&#38388;&#24207;&#21015;&#22238;&#24402;&#20998;&#26512;\&#31532;2&#27425;&#31532;2&#22330;&#27979;&#39564;&#35797;&#21367;\&#31532;2&#27425;&#31532;2&#22330;&#27979;&#39564;&#35797;&#21367;\&#31532;2&#27425;&#31532;2&#22330;&#31572;&#26696;\lgl\yy2\&#32771;&#39064;\2002-01&#32771;&#39064;\Teaching\2001Fall\&#36741;&#20462;\&#35797;&#39064;&#31572;&#26696;.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D:\lgl\yy2\&#32771;&#39064;\2002-01&#32771;&#39064;\Teaching\2001Fall\&#36741;&#20462;\&#35797;&#39064;&#31572;&#26696;.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https://d.docs.live.net/lgl/yy2/&#32771;&#39064;/2002-01&#32771;&#39064;/Teaching/2001Fall/&#36741;&#20462;/&#35797;&#39064;&#31572;&#26696;.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D:\TF\Lesson\ComputerApplication\&#25945;&#23398;&#21442;&#32771;&#36164;&#26009;\&#22797;&#20064;&#36164;&#26009;\&#32508;&#21512;&#32451;&#20064;a_j&#21442;&#32771;&#35299;&#31572;\&#32508;&#21512;&#32451;&#20064;D&#21442;&#32771;&#35299;&#31572;.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https://d.docs.live.net/TF/Lesson/ComputerApplication/&#25945;&#23398;&#21442;&#32771;&#36164;&#26009;/&#22797;&#20064;&#36164;&#26009;/&#32508;&#21512;&#32451;&#20064;a_j&#21442;&#32771;&#35299;&#31572;/&#32508;&#21512;&#32451;&#20064;D&#21442;&#32771;&#35299;&#31572;.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D:\&#35745;&#31639;&#26426;&#24212;&#29992;\2007-2008&#23398;&#24180;\&#37325;&#20462;&#29677;&#32771;&#35797;&#39064;&#30446;\&#35745;&#31639;&#26426;&#24212;&#29992;&#31572;&#26696;2007-2008-1.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https://d.docs.live.net/2003_2004_2&#32771;&#35797;&#35797;&#39064;&#31532;2&#31295;/2003-2004&#31532;2&#23398;&#26399;&#36130;&#22823;&#35745;&#31639;&#26426;&#24212;&#29992;&#35797;&#39064;/2004-06&#36879;&#35270;&#34920;&#19982;D&#20989;&#25968;&#32771;&#39064;.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D:\2003_2004_2&#32771;&#35797;&#35797;&#39064;&#31532;2&#31295;\2003-2004&#31532;2&#23398;&#26399;&#36130;&#22823;&#35745;&#31639;&#26426;&#24212;&#29992;&#35797;&#39064;\2004-06&#36879;&#35270;&#34920;&#19982;D&#20989;&#25968;&#32771;&#39064;.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D:\lgl\yy2\&#32771;&#39064;\2001-07&#32771;&#39064;\Exam1\Exam1.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D:\0%20&#35745;&#31639;&#26426;&#24212;&#29992;%202006%20&#29256;&#26412;\&#35745;&#31639;&#26426;&#24212;&#29992;2006&#29256;&#26412;-&#21382;&#24180;&#19978;&#35838;--------------------\2010-2011-2%20&#26149;%20&#35745;&#31639;&#26426;&#24212;&#29992;\2010-2011-2%20&#24179;&#26102;&#27979;&#39564;%20&#26102;&#38388;&#24207;&#21015;&#22238;&#24402;&#20998;&#26512;\&#31532;2&#27425;&#31532;2&#22330;&#27979;&#39564;&#35797;&#21367;\&#31532;2&#27425;&#31532;2&#22330;&#27979;&#39564;&#35797;&#21367;\&#31532;2&#27425;&#31532;2&#22330;&#31572;&#26696;\lgl\yy2\&#32771;&#39064;\2001-07&#32771;&#39064;\Exam1\Exam1.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https://d.docs.live.net/lgl/yy2/&#32771;&#39064;/2001-07&#32771;&#39064;/Exam1/Exam1.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https://d.docs.live.net/&#35745;&#31639;&#26426;&#24212;&#29992;/01-02(1)/2001&#31179;&#35745;&#31639;&#26426;&#24212;&#29992;&#35838;&#31243;&#32771;&#35797;&#39064;A&#31572;&#26696;&#24102;&#35780;&#20998;&#32454;&#21017;.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D:\&#35745;&#31639;&#26426;&#24212;&#29992;\01-02(1)\2001&#31179;&#35745;&#31639;&#26426;&#24212;&#29992;&#35838;&#31243;&#32771;&#35797;&#39064;A&#31572;&#26696;&#24102;&#35780;&#20998;&#32454;&#21017;.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D:\0%20&#35745;&#31639;&#26426;&#24212;&#29992;%202006%20&#29256;&#26412;\&#35745;&#31639;&#26426;&#24212;&#29992;2006&#29256;&#26412;-&#21382;&#24180;&#19978;&#35838;--------------------\2010-2011-2%20&#26149;%20&#35745;&#31639;&#26426;&#24212;&#29992;\2010-2011-2%20&#24179;&#26102;&#27979;&#39564;%20&#26102;&#38388;&#24207;&#21015;&#22238;&#24402;&#20998;&#26512;\&#31532;2&#27425;&#31532;2&#22330;&#27979;&#39564;&#35797;&#21367;\&#31532;2&#27425;&#31532;2&#22330;&#27979;&#39564;&#35797;&#21367;\&#31532;2&#27425;&#31532;2&#22330;&#31572;&#26696;\&#21407;E\lesson\&#35745;&#31639;&#26426;&#24212;&#29992;\&#21508;&#24180;&#32771;&#39064;\2008-2009-2\2008-2009-2&#35745;&#31639;&#26426;&#24212;&#29992;_&#31532;3&#39064;\&#21629;&#39064;&#20934;&#22791;\&#20363;4-08%20&#24037;&#21378;&#32435;&#31246;&#23395;&#33410;&#25351;&#25968;&#39044;&#27979;&#27169;&#22411;.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https://d.docs.live.net/&#35838;&#31243;/&#36130;&#32463;&#31649;&#29702;&#35745;&#31639;&#26426;&#24212;&#29992;/&#21382;&#24180;&#32771;&#35797;&#39064;&#30446;/200906/&#21407;E/lesson/&#35745;&#31639;&#26426;&#24212;&#29992;/&#21508;&#24180;&#32771;&#39064;/2008-2009-2/2008-2009-2&#35745;&#31639;&#26426;&#24212;&#29992;_&#31532;3&#39064;/&#21629;&#39064;&#20934;&#22791;/&#20363;4-08%20&#24037;&#21378;&#32435;&#31246;&#23395;&#33410;&#25351;&#25968;&#39044;&#27979;&#27169;&#22411;.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D:\&#35838;&#31243;\&#36130;&#32463;&#31649;&#29702;&#35745;&#31639;&#26426;&#24212;&#29992;\&#21382;&#24180;&#32771;&#35797;&#39064;&#30446;\200906\&#21407;E\lesson\&#35745;&#31639;&#26426;&#24212;&#29992;\&#21508;&#24180;&#32771;&#39064;\2008-2009-2\2008-2009-2&#35745;&#31639;&#26426;&#24212;&#29992;_&#31532;3&#39064;\&#21629;&#39064;&#20934;&#22791;\&#20363;4-08%20&#24037;&#21378;&#32435;&#31246;&#23395;&#33410;&#25351;&#25968;&#39044;&#27979;&#27169;&#2241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第1套"/>
      <sheetName val="第1套答案"/>
      <sheetName val="第2套"/>
      <sheetName val="第2套答案"/>
      <sheetName val="第3套答案"/>
    </sheetNames>
    <sheetDataSet>
      <sheetData sheetId="0">
        <row r="1">
          <cell r="A1" t="str">
            <v>项目</v>
          </cell>
          <cell r="B1" t="str">
            <v>产量</v>
          </cell>
          <cell r="C1" t="str">
            <v>月份</v>
          </cell>
        </row>
        <row r="2">
          <cell r="A2" t="str">
            <v>彩色电视机</v>
          </cell>
          <cell r="B2">
            <v>374</v>
          </cell>
          <cell r="C2">
            <v>36526</v>
          </cell>
        </row>
        <row r="3">
          <cell r="A3" t="str">
            <v>程控交换机</v>
          </cell>
          <cell r="B3">
            <v>351</v>
          </cell>
          <cell r="C3">
            <v>36526</v>
          </cell>
        </row>
        <row r="4">
          <cell r="A4" t="str">
            <v>家用洗衣机</v>
          </cell>
          <cell r="B4">
            <v>149</v>
          </cell>
          <cell r="C4">
            <v>36526</v>
          </cell>
        </row>
        <row r="5">
          <cell r="A5" t="str">
            <v>家用电冰箱</v>
          </cell>
          <cell r="B5">
            <v>88</v>
          </cell>
          <cell r="C5">
            <v>36526</v>
          </cell>
        </row>
        <row r="6">
          <cell r="A6" t="str">
            <v>微型计算机</v>
          </cell>
          <cell r="B6">
            <v>43</v>
          </cell>
          <cell r="C6">
            <v>36526</v>
          </cell>
        </row>
        <row r="7">
          <cell r="A7" t="str">
            <v>汽车</v>
          </cell>
          <cell r="B7">
            <v>14</v>
          </cell>
          <cell r="C7">
            <v>36526</v>
          </cell>
        </row>
        <row r="8">
          <cell r="A8" t="str">
            <v>彩色电视机</v>
          </cell>
          <cell r="B8">
            <v>283</v>
          </cell>
          <cell r="C8">
            <v>36557</v>
          </cell>
        </row>
        <row r="9">
          <cell r="A9" t="str">
            <v>程控交换机</v>
          </cell>
          <cell r="B9">
            <v>249</v>
          </cell>
          <cell r="C9">
            <v>36557</v>
          </cell>
        </row>
        <row r="10">
          <cell r="A10" t="str">
            <v>家用洗衣机</v>
          </cell>
          <cell r="B10">
            <v>114</v>
          </cell>
          <cell r="C10">
            <v>36557</v>
          </cell>
        </row>
        <row r="11">
          <cell r="A11" t="str">
            <v>家用电冰箱</v>
          </cell>
          <cell r="B11">
            <v>80</v>
          </cell>
          <cell r="C11">
            <v>36557</v>
          </cell>
        </row>
        <row r="12">
          <cell r="A12" t="str">
            <v>微型计算机</v>
          </cell>
          <cell r="B12">
            <v>37</v>
          </cell>
          <cell r="C12">
            <v>36557</v>
          </cell>
        </row>
        <row r="13">
          <cell r="A13" t="str">
            <v>汽车</v>
          </cell>
          <cell r="B13">
            <v>12</v>
          </cell>
          <cell r="C13">
            <v>36557</v>
          </cell>
        </row>
        <row r="14">
          <cell r="A14" t="str">
            <v>程控交换机</v>
          </cell>
          <cell r="B14">
            <v>423</v>
          </cell>
          <cell r="C14">
            <v>36586</v>
          </cell>
        </row>
        <row r="15">
          <cell r="A15" t="str">
            <v>彩色电视机</v>
          </cell>
          <cell r="B15">
            <v>365</v>
          </cell>
          <cell r="C15">
            <v>36586</v>
          </cell>
        </row>
        <row r="16">
          <cell r="A16" t="str">
            <v>家用洗衣机</v>
          </cell>
          <cell r="B16">
            <v>146</v>
          </cell>
          <cell r="C16">
            <v>36586</v>
          </cell>
        </row>
        <row r="17">
          <cell r="A17" t="str">
            <v>家用电冰箱</v>
          </cell>
          <cell r="B17">
            <v>129</v>
          </cell>
          <cell r="C17">
            <v>36586</v>
          </cell>
        </row>
        <row r="18">
          <cell r="A18" t="str">
            <v>微型计算机</v>
          </cell>
          <cell r="B18">
            <v>64</v>
          </cell>
          <cell r="C18">
            <v>36586</v>
          </cell>
        </row>
        <row r="19">
          <cell r="A19" t="str">
            <v>汽车</v>
          </cell>
          <cell r="B19">
            <v>21</v>
          </cell>
          <cell r="C19">
            <v>36586</v>
          </cell>
        </row>
        <row r="20">
          <cell r="A20" t="str">
            <v>程控交换机</v>
          </cell>
          <cell r="B20">
            <v>472</v>
          </cell>
          <cell r="C20">
            <v>36617</v>
          </cell>
        </row>
        <row r="21">
          <cell r="A21" t="str">
            <v>彩色电视机</v>
          </cell>
          <cell r="B21">
            <v>363</v>
          </cell>
          <cell r="C21">
            <v>36617</v>
          </cell>
        </row>
        <row r="22">
          <cell r="A22" t="str">
            <v>家用电冰箱</v>
          </cell>
          <cell r="B22">
            <v>139</v>
          </cell>
          <cell r="C22">
            <v>36617</v>
          </cell>
        </row>
        <row r="23">
          <cell r="A23" t="str">
            <v>家用洗衣机</v>
          </cell>
          <cell r="B23">
            <v>106</v>
          </cell>
          <cell r="C23">
            <v>36617</v>
          </cell>
        </row>
        <row r="24">
          <cell r="A24" t="str">
            <v>微型计算机</v>
          </cell>
          <cell r="B24">
            <v>68</v>
          </cell>
          <cell r="C24">
            <v>36617</v>
          </cell>
        </row>
        <row r="25">
          <cell r="A25" t="str">
            <v>汽车</v>
          </cell>
          <cell r="B25">
            <v>22</v>
          </cell>
          <cell r="C25">
            <v>36617</v>
          </cell>
        </row>
        <row r="26">
          <cell r="A26" t="str">
            <v>程控交换机</v>
          </cell>
          <cell r="B26">
            <v>441</v>
          </cell>
          <cell r="C26">
            <v>36647</v>
          </cell>
        </row>
        <row r="27">
          <cell r="A27" t="str">
            <v>彩色电视机</v>
          </cell>
          <cell r="B27">
            <v>297</v>
          </cell>
          <cell r="C27">
            <v>36647</v>
          </cell>
        </row>
        <row r="28">
          <cell r="A28" t="str">
            <v>家用电冰箱</v>
          </cell>
          <cell r="B28">
            <v>139</v>
          </cell>
          <cell r="C28">
            <v>36647</v>
          </cell>
        </row>
        <row r="29">
          <cell r="A29" t="str">
            <v>家用洗衣机</v>
          </cell>
          <cell r="B29">
            <v>82</v>
          </cell>
          <cell r="C29">
            <v>36647</v>
          </cell>
        </row>
        <row r="30">
          <cell r="A30" t="str">
            <v>微型计算机</v>
          </cell>
          <cell r="B30">
            <v>58</v>
          </cell>
          <cell r="C30">
            <v>36647</v>
          </cell>
        </row>
        <row r="31">
          <cell r="A31" t="str">
            <v>汽车</v>
          </cell>
          <cell r="B31">
            <v>20</v>
          </cell>
          <cell r="C31">
            <v>36647</v>
          </cell>
        </row>
        <row r="32">
          <cell r="A32" t="str">
            <v>程控交换机</v>
          </cell>
          <cell r="B32">
            <v>709</v>
          </cell>
          <cell r="C32">
            <v>36678</v>
          </cell>
        </row>
        <row r="33">
          <cell r="A33" t="str">
            <v>彩色电视机</v>
          </cell>
          <cell r="B33">
            <v>202</v>
          </cell>
          <cell r="C33">
            <v>36678</v>
          </cell>
        </row>
        <row r="34">
          <cell r="A34" t="str">
            <v>家用电冰箱</v>
          </cell>
          <cell r="B34">
            <v>158</v>
          </cell>
          <cell r="C34">
            <v>36678</v>
          </cell>
        </row>
        <row r="35">
          <cell r="A35" t="str">
            <v>家用洗衣机</v>
          </cell>
          <cell r="B35">
            <v>79</v>
          </cell>
          <cell r="C35">
            <v>36678</v>
          </cell>
        </row>
        <row r="36">
          <cell r="A36" t="str">
            <v>微型计算机</v>
          </cell>
          <cell r="B36">
            <v>51</v>
          </cell>
          <cell r="C36">
            <v>36678</v>
          </cell>
        </row>
        <row r="37">
          <cell r="A37" t="str">
            <v>汽车</v>
          </cell>
          <cell r="B37">
            <v>19</v>
          </cell>
          <cell r="C37">
            <v>36678</v>
          </cell>
        </row>
        <row r="38">
          <cell r="A38" t="str">
            <v>程控交换机</v>
          </cell>
          <cell r="B38">
            <v>728</v>
          </cell>
          <cell r="C38">
            <v>36892</v>
          </cell>
        </row>
        <row r="39">
          <cell r="A39" t="str">
            <v>彩色电视机</v>
          </cell>
          <cell r="B39">
            <v>341.6</v>
          </cell>
          <cell r="C39">
            <v>36892</v>
          </cell>
        </row>
        <row r="40">
          <cell r="A40" t="str">
            <v>家用洗衣机</v>
          </cell>
          <cell r="B40">
            <v>124.4</v>
          </cell>
          <cell r="C40">
            <v>36892</v>
          </cell>
        </row>
        <row r="41">
          <cell r="A41" t="str">
            <v>家用电冰箱</v>
          </cell>
          <cell r="B41">
            <v>98.4</v>
          </cell>
          <cell r="C41">
            <v>36892</v>
          </cell>
        </row>
        <row r="42">
          <cell r="A42" t="str">
            <v>微型计算机</v>
          </cell>
          <cell r="B42">
            <v>42.5</v>
          </cell>
          <cell r="C42">
            <v>36892</v>
          </cell>
        </row>
        <row r="43">
          <cell r="A43" t="str">
            <v>汽车</v>
          </cell>
          <cell r="B43">
            <v>18.7</v>
          </cell>
          <cell r="C43">
            <v>36892</v>
          </cell>
        </row>
        <row r="44">
          <cell r="A44" t="str">
            <v>程控交换机</v>
          </cell>
          <cell r="B44">
            <v>728</v>
          </cell>
          <cell r="C44">
            <v>36923</v>
          </cell>
        </row>
        <row r="45">
          <cell r="A45" t="str">
            <v>彩色电视机</v>
          </cell>
          <cell r="B45">
            <v>341.6</v>
          </cell>
          <cell r="C45">
            <v>36923</v>
          </cell>
        </row>
        <row r="46">
          <cell r="A46" t="str">
            <v>家用洗衣机</v>
          </cell>
          <cell r="B46">
            <v>124.4</v>
          </cell>
          <cell r="C46">
            <v>36923</v>
          </cell>
        </row>
        <row r="47">
          <cell r="A47" t="str">
            <v>家用电冰箱</v>
          </cell>
          <cell r="B47">
            <v>98.4</v>
          </cell>
          <cell r="C47">
            <v>36923</v>
          </cell>
        </row>
        <row r="48">
          <cell r="A48" t="str">
            <v>微型计算机</v>
          </cell>
          <cell r="B48">
            <v>42.5</v>
          </cell>
          <cell r="C48">
            <v>36923</v>
          </cell>
        </row>
        <row r="49">
          <cell r="A49" t="str">
            <v>汽车</v>
          </cell>
          <cell r="B49">
            <v>18.7</v>
          </cell>
          <cell r="C49">
            <v>36923</v>
          </cell>
        </row>
        <row r="50">
          <cell r="A50" t="str">
            <v>程控交换机</v>
          </cell>
          <cell r="B50">
            <v>571</v>
          </cell>
          <cell r="C50">
            <v>36951</v>
          </cell>
        </row>
        <row r="51">
          <cell r="A51" t="str">
            <v>彩色电视机</v>
          </cell>
          <cell r="B51">
            <v>317.89999999999998</v>
          </cell>
          <cell r="C51">
            <v>36951</v>
          </cell>
        </row>
        <row r="52">
          <cell r="A52" t="str">
            <v>家用电冰箱</v>
          </cell>
          <cell r="B52">
            <v>143</v>
          </cell>
          <cell r="C52">
            <v>36951</v>
          </cell>
        </row>
        <row r="53">
          <cell r="A53" t="str">
            <v>家用洗衣机</v>
          </cell>
          <cell r="B53">
            <v>110.5</v>
          </cell>
          <cell r="C53">
            <v>36951</v>
          </cell>
        </row>
        <row r="54">
          <cell r="A54" t="str">
            <v>微型计算机</v>
          </cell>
          <cell r="B54">
            <v>58.5</v>
          </cell>
          <cell r="C54">
            <v>36951</v>
          </cell>
        </row>
        <row r="55">
          <cell r="A55" t="str">
            <v>汽车</v>
          </cell>
          <cell r="B55">
            <v>26.6</v>
          </cell>
          <cell r="C55">
            <v>36951</v>
          </cell>
        </row>
        <row r="56">
          <cell r="A56" t="str">
            <v>程控交换机</v>
          </cell>
          <cell r="B56">
            <v>634.9</v>
          </cell>
          <cell r="C56">
            <v>36982</v>
          </cell>
        </row>
        <row r="57">
          <cell r="A57" t="str">
            <v>彩色电视机</v>
          </cell>
          <cell r="B57">
            <v>305.89999999999998</v>
          </cell>
          <cell r="C57">
            <v>36982</v>
          </cell>
        </row>
        <row r="58">
          <cell r="A58" t="str">
            <v>家用电冰箱</v>
          </cell>
          <cell r="B58">
            <v>135.19999999999999</v>
          </cell>
          <cell r="C58">
            <v>36982</v>
          </cell>
        </row>
        <row r="59">
          <cell r="A59" t="str">
            <v>家用洗衣机</v>
          </cell>
          <cell r="B59">
            <v>98.7</v>
          </cell>
          <cell r="C59">
            <v>36982</v>
          </cell>
        </row>
        <row r="60">
          <cell r="A60" t="str">
            <v>微型计算机</v>
          </cell>
          <cell r="B60">
            <v>63.2</v>
          </cell>
          <cell r="C60">
            <v>36982</v>
          </cell>
        </row>
        <row r="61">
          <cell r="A61" t="str">
            <v>汽车</v>
          </cell>
          <cell r="B61">
            <v>24.9</v>
          </cell>
          <cell r="C61">
            <v>36982</v>
          </cell>
        </row>
        <row r="62">
          <cell r="A62" t="str">
            <v>程控交换机</v>
          </cell>
          <cell r="B62">
            <v>808</v>
          </cell>
          <cell r="C62">
            <v>37012</v>
          </cell>
        </row>
        <row r="63">
          <cell r="A63" t="str">
            <v>彩色电视机</v>
          </cell>
          <cell r="B63">
            <v>294.5</v>
          </cell>
          <cell r="C63">
            <v>37012</v>
          </cell>
        </row>
        <row r="64">
          <cell r="A64" t="str">
            <v>家用电冰箱</v>
          </cell>
          <cell r="B64">
            <v>155.19999999999999</v>
          </cell>
          <cell r="C64">
            <v>37012</v>
          </cell>
        </row>
        <row r="65">
          <cell r="A65" t="str">
            <v>家用洗衣机</v>
          </cell>
          <cell r="B65">
            <v>78.2</v>
          </cell>
          <cell r="C65">
            <v>37012</v>
          </cell>
        </row>
        <row r="66">
          <cell r="A66" t="str">
            <v>微型计算机</v>
          </cell>
          <cell r="B66">
            <v>63.4</v>
          </cell>
          <cell r="C66">
            <v>37012</v>
          </cell>
        </row>
        <row r="67">
          <cell r="A67" t="str">
            <v>汽车</v>
          </cell>
          <cell r="B67">
            <v>20.8</v>
          </cell>
          <cell r="C67">
            <v>37012</v>
          </cell>
        </row>
        <row r="68">
          <cell r="A68" t="str">
            <v>程控交换机</v>
          </cell>
          <cell r="B68">
            <v>875.1</v>
          </cell>
          <cell r="C68">
            <v>37043</v>
          </cell>
        </row>
        <row r="69">
          <cell r="A69" t="str">
            <v>彩色电视机</v>
          </cell>
          <cell r="B69">
            <v>256.39999999999998</v>
          </cell>
          <cell r="C69">
            <v>37043</v>
          </cell>
        </row>
        <row r="70">
          <cell r="A70" t="str">
            <v>家用电冰箱</v>
          </cell>
          <cell r="B70">
            <v>168.7</v>
          </cell>
          <cell r="C70">
            <v>37043</v>
          </cell>
        </row>
        <row r="71">
          <cell r="A71" t="str">
            <v>家用洗衣机</v>
          </cell>
          <cell r="B71">
            <v>82.9</v>
          </cell>
          <cell r="C71">
            <v>37043</v>
          </cell>
        </row>
        <row r="72">
          <cell r="A72" t="str">
            <v>微型计算机</v>
          </cell>
          <cell r="B72">
            <v>64.599999999999994</v>
          </cell>
          <cell r="C72">
            <v>37043</v>
          </cell>
        </row>
        <row r="73">
          <cell r="A73" t="str">
            <v>汽车</v>
          </cell>
          <cell r="B73">
            <v>20.8</v>
          </cell>
          <cell r="C73">
            <v>37043</v>
          </cell>
        </row>
      </sheetData>
      <sheetData sheetId="1" refreshError="1"/>
      <sheetData sheetId="2"/>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第1套"/>
      <sheetName val="第1套答案"/>
      <sheetName val="第2套"/>
      <sheetName val="第2套答案"/>
      <sheetName val="第3套答案"/>
    </sheetNames>
    <sheetDataSet>
      <sheetData sheetId="0">
        <row r="1">
          <cell r="A1" t="str">
            <v>项目</v>
          </cell>
          <cell r="B1" t="str">
            <v>产量</v>
          </cell>
          <cell r="C1" t="str">
            <v>月份</v>
          </cell>
        </row>
        <row r="2">
          <cell r="A2" t="str">
            <v>彩色电视机</v>
          </cell>
          <cell r="B2">
            <v>374</v>
          </cell>
          <cell r="C2">
            <v>36526</v>
          </cell>
        </row>
        <row r="3">
          <cell r="A3" t="str">
            <v>程控交换机</v>
          </cell>
          <cell r="B3">
            <v>351</v>
          </cell>
          <cell r="C3">
            <v>36526</v>
          </cell>
        </row>
        <row r="4">
          <cell r="A4" t="str">
            <v>家用洗衣机</v>
          </cell>
          <cell r="B4">
            <v>149</v>
          </cell>
          <cell r="C4">
            <v>36526</v>
          </cell>
        </row>
        <row r="5">
          <cell r="A5" t="str">
            <v>家用电冰箱</v>
          </cell>
          <cell r="B5">
            <v>88</v>
          </cell>
          <cell r="C5">
            <v>36526</v>
          </cell>
        </row>
        <row r="6">
          <cell r="A6" t="str">
            <v>微型计算机</v>
          </cell>
          <cell r="B6">
            <v>43</v>
          </cell>
          <cell r="C6">
            <v>36526</v>
          </cell>
        </row>
        <row r="7">
          <cell r="A7" t="str">
            <v>汽车</v>
          </cell>
          <cell r="B7">
            <v>14</v>
          </cell>
          <cell r="C7">
            <v>36526</v>
          </cell>
        </row>
        <row r="8">
          <cell r="A8" t="str">
            <v>彩色电视机</v>
          </cell>
          <cell r="B8">
            <v>283</v>
          </cell>
          <cell r="C8">
            <v>36557</v>
          </cell>
        </row>
        <row r="9">
          <cell r="A9" t="str">
            <v>程控交换机</v>
          </cell>
          <cell r="B9">
            <v>249</v>
          </cell>
          <cell r="C9">
            <v>36557</v>
          </cell>
        </row>
        <row r="10">
          <cell r="A10" t="str">
            <v>家用洗衣机</v>
          </cell>
          <cell r="B10">
            <v>114</v>
          </cell>
          <cell r="C10">
            <v>36557</v>
          </cell>
        </row>
        <row r="11">
          <cell r="A11" t="str">
            <v>家用电冰箱</v>
          </cell>
          <cell r="B11">
            <v>80</v>
          </cell>
          <cell r="C11">
            <v>36557</v>
          </cell>
        </row>
        <row r="12">
          <cell r="A12" t="str">
            <v>微型计算机</v>
          </cell>
          <cell r="B12">
            <v>37</v>
          </cell>
          <cell r="C12">
            <v>36557</v>
          </cell>
        </row>
        <row r="13">
          <cell r="A13" t="str">
            <v>汽车</v>
          </cell>
          <cell r="B13">
            <v>12</v>
          </cell>
          <cell r="C13">
            <v>36557</v>
          </cell>
        </row>
        <row r="14">
          <cell r="A14" t="str">
            <v>程控交换机</v>
          </cell>
          <cell r="B14">
            <v>423</v>
          </cell>
          <cell r="C14">
            <v>36586</v>
          </cell>
        </row>
        <row r="15">
          <cell r="A15" t="str">
            <v>彩色电视机</v>
          </cell>
          <cell r="B15">
            <v>365</v>
          </cell>
          <cell r="C15">
            <v>36586</v>
          </cell>
        </row>
        <row r="16">
          <cell r="A16" t="str">
            <v>家用洗衣机</v>
          </cell>
          <cell r="B16">
            <v>146</v>
          </cell>
          <cell r="C16">
            <v>36586</v>
          </cell>
        </row>
        <row r="17">
          <cell r="A17" t="str">
            <v>家用电冰箱</v>
          </cell>
          <cell r="B17">
            <v>129</v>
          </cell>
          <cell r="C17">
            <v>36586</v>
          </cell>
        </row>
        <row r="18">
          <cell r="A18" t="str">
            <v>微型计算机</v>
          </cell>
          <cell r="B18">
            <v>64</v>
          </cell>
          <cell r="C18">
            <v>36586</v>
          </cell>
        </row>
        <row r="19">
          <cell r="A19" t="str">
            <v>汽车</v>
          </cell>
          <cell r="B19">
            <v>21</v>
          </cell>
          <cell r="C19">
            <v>36586</v>
          </cell>
        </row>
        <row r="20">
          <cell r="A20" t="str">
            <v>程控交换机</v>
          </cell>
          <cell r="B20">
            <v>472</v>
          </cell>
          <cell r="C20">
            <v>36617</v>
          </cell>
        </row>
        <row r="21">
          <cell r="A21" t="str">
            <v>彩色电视机</v>
          </cell>
          <cell r="B21">
            <v>363</v>
          </cell>
          <cell r="C21">
            <v>36617</v>
          </cell>
        </row>
        <row r="22">
          <cell r="A22" t="str">
            <v>家用电冰箱</v>
          </cell>
          <cell r="B22">
            <v>139</v>
          </cell>
          <cell r="C22">
            <v>36617</v>
          </cell>
        </row>
        <row r="23">
          <cell r="A23" t="str">
            <v>家用洗衣机</v>
          </cell>
          <cell r="B23">
            <v>106</v>
          </cell>
          <cell r="C23">
            <v>36617</v>
          </cell>
        </row>
        <row r="24">
          <cell r="A24" t="str">
            <v>微型计算机</v>
          </cell>
          <cell r="B24">
            <v>68</v>
          </cell>
          <cell r="C24">
            <v>36617</v>
          </cell>
        </row>
        <row r="25">
          <cell r="A25" t="str">
            <v>汽车</v>
          </cell>
          <cell r="B25">
            <v>22</v>
          </cell>
          <cell r="C25">
            <v>36617</v>
          </cell>
        </row>
        <row r="26">
          <cell r="A26" t="str">
            <v>程控交换机</v>
          </cell>
          <cell r="B26">
            <v>441</v>
          </cell>
          <cell r="C26">
            <v>36647</v>
          </cell>
        </row>
        <row r="27">
          <cell r="A27" t="str">
            <v>彩色电视机</v>
          </cell>
          <cell r="B27">
            <v>297</v>
          </cell>
          <cell r="C27">
            <v>36647</v>
          </cell>
        </row>
        <row r="28">
          <cell r="A28" t="str">
            <v>家用电冰箱</v>
          </cell>
          <cell r="B28">
            <v>139</v>
          </cell>
          <cell r="C28">
            <v>36647</v>
          </cell>
        </row>
        <row r="29">
          <cell r="A29" t="str">
            <v>家用洗衣机</v>
          </cell>
          <cell r="B29">
            <v>82</v>
          </cell>
          <cell r="C29">
            <v>36647</v>
          </cell>
        </row>
        <row r="30">
          <cell r="A30" t="str">
            <v>微型计算机</v>
          </cell>
          <cell r="B30">
            <v>58</v>
          </cell>
          <cell r="C30">
            <v>36647</v>
          </cell>
        </row>
        <row r="31">
          <cell r="A31" t="str">
            <v>汽车</v>
          </cell>
          <cell r="B31">
            <v>20</v>
          </cell>
          <cell r="C31">
            <v>36647</v>
          </cell>
        </row>
        <row r="32">
          <cell r="A32" t="str">
            <v>程控交换机</v>
          </cell>
          <cell r="B32">
            <v>709</v>
          </cell>
          <cell r="C32">
            <v>36678</v>
          </cell>
        </row>
        <row r="33">
          <cell r="A33" t="str">
            <v>彩色电视机</v>
          </cell>
          <cell r="B33">
            <v>202</v>
          </cell>
          <cell r="C33">
            <v>36678</v>
          </cell>
        </row>
        <row r="34">
          <cell r="A34" t="str">
            <v>家用电冰箱</v>
          </cell>
          <cell r="B34">
            <v>158</v>
          </cell>
          <cell r="C34">
            <v>36678</v>
          </cell>
        </row>
        <row r="35">
          <cell r="A35" t="str">
            <v>家用洗衣机</v>
          </cell>
          <cell r="B35">
            <v>79</v>
          </cell>
          <cell r="C35">
            <v>36678</v>
          </cell>
        </row>
        <row r="36">
          <cell r="A36" t="str">
            <v>微型计算机</v>
          </cell>
          <cell r="B36">
            <v>51</v>
          </cell>
          <cell r="C36">
            <v>36678</v>
          </cell>
        </row>
        <row r="37">
          <cell r="A37" t="str">
            <v>汽车</v>
          </cell>
          <cell r="B37">
            <v>19</v>
          </cell>
          <cell r="C37">
            <v>36678</v>
          </cell>
        </row>
        <row r="38">
          <cell r="A38" t="str">
            <v>程控交换机</v>
          </cell>
          <cell r="B38">
            <v>728</v>
          </cell>
          <cell r="C38">
            <v>36892</v>
          </cell>
        </row>
        <row r="39">
          <cell r="A39" t="str">
            <v>彩色电视机</v>
          </cell>
          <cell r="B39">
            <v>341.6</v>
          </cell>
          <cell r="C39">
            <v>36892</v>
          </cell>
        </row>
        <row r="40">
          <cell r="A40" t="str">
            <v>家用洗衣机</v>
          </cell>
          <cell r="B40">
            <v>124.4</v>
          </cell>
          <cell r="C40">
            <v>36892</v>
          </cell>
        </row>
        <row r="41">
          <cell r="A41" t="str">
            <v>家用电冰箱</v>
          </cell>
          <cell r="B41">
            <v>98.4</v>
          </cell>
          <cell r="C41">
            <v>36892</v>
          </cell>
        </row>
        <row r="42">
          <cell r="A42" t="str">
            <v>微型计算机</v>
          </cell>
          <cell r="B42">
            <v>42.5</v>
          </cell>
          <cell r="C42">
            <v>36892</v>
          </cell>
        </row>
        <row r="43">
          <cell r="A43" t="str">
            <v>汽车</v>
          </cell>
          <cell r="B43">
            <v>18.7</v>
          </cell>
          <cell r="C43">
            <v>36892</v>
          </cell>
        </row>
        <row r="44">
          <cell r="A44" t="str">
            <v>程控交换机</v>
          </cell>
          <cell r="B44">
            <v>728</v>
          </cell>
          <cell r="C44">
            <v>36923</v>
          </cell>
        </row>
        <row r="45">
          <cell r="A45" t="str">
            <v>彩色电视机</v>
          </cell>
          <cell r="B45">
            <v>341.6</v>
          </cell>
          <cell r="C45">
            <v>36923</v>
          </cell>
        </row>
        <row r="46">
          <cell r="A46" t="str">
            <v>家用洗衣机</v>
          </cell>
          <cell r="B46">
            <v>124.4</v>
          </cell>
          <cell r="C46">
            <v>36923</v>
          </cell>
        </row>
        <row r="47">
          <cell r="A47" t="str">
            <v>家用电冰箱</v>
          </cell>
          <cell r="B47">
            <v>98.4</v>
          </cell>
          <cell r="C47">
            <v>36923</v>
          </cell>
        </row>
        <row r="48">
          <cell r="A48" t="str">
            <v>微型计算机</v>
          </cell>
          <cell r="B48">
            <v>42.5</v>
          </cell>
          <cell r="C48">
            <v>36923</v>
          </cell>
        </row>
        <row r="49">
          <cell r="A49" t="str">
            <v>汽车</v>
          </cell>
          <cell r="B49">
            <v>18.7</v>
          </cell>
          <cell r="C49">
            <v>36923</v>
          </cell>
        </row>
        <row r="50">
          <cell r="A50" t="str">
            <v>程控交换机</v>
          </cell>
          <cell r="B50">
            <v>571</v>
          </cell>
          <cell r="C50">
            <v>36951</v>
          </cell>
        </row>
        <row r="51">
          <cell r="A51" t="str">
            <v>彩色电视机</v>
          </cell>
          <cell r="B51">
            <v>317.89999999999998</v>
          </cell>
          <cell r="C51">
            <v>36951</v>
          </cell>
        </row>
        <row r="52">
          <cell r="A52" t="str">
            <v>家用电冰箱</v>
          </cell>
          <cell r="B52">
            <v>143</v>
          </cell>
          <cell r="C52">
            <v>36951</v>
          </cell>
        </row>
        <row r="53">
          <cell r="A53" t="str">
            <v>家用洗衣机</v>
          </cell>
          <cell r="B53">
            <v>110.5</v>
          </cell>
          <cell r="C53">
            <v>36951</v>
          </cell>
        </row>
        <row r="54">
          <cell r="A54" t="str">
            <v>微型计算机</v>
          </cell>
          <cell r="B54">
            <v>58.5</v>
          </cell>
          <cell r="C54">
            <v>36951</v>
          </cell>
        </row>
        <row r="55">
          <cell r="A55" t="str">
            <v>汽车</v>
          </cell>
          <cell r="B55">
            <v>26.6</v>
          </cell>
          <cell r="C55">
            <v>36951</v>
          </cell>
        </row>
        <row r="56">
          <cell r="A56" t="str">
            <v>程控交换机</v>
          </cell>
          <cell r="B56">
            <v>634.9</v>
          </cell>
          <cell r="C56">
            <v>36982</v>
          </cell>
        </row>
        <row r="57">
          <cell r="A57" t="str">
            <v>彩色电视机</v>
          </cell>
          <cell r="B57">
            <v>305.89999999999998</v>
          </cell>
          <cell r="C57">
            <v>36982</v>
          </cell>
        </row>
        <row r="58">
          <cell r="A58" t="str">
            <v>家用电冰箱</v>
          </cell>
          <cell r="B58">
            <v>135.19999999999999</v>
          </cell>
          <cell r="C58">
            <v>36982</v>
          </cell>
        </row>
        <row r="59">
          <cell r="A59" t="str">
            <v>家用洗衣机</v>
          </cell>
          <cell r="B59">
            <v>98.7</v>
          </cell>
          <cell r="C59">
            <v>36982</v>
          </cell>
        </row>
        <row r="60">
          <cell r="A60" t="str">
            <v>微型计算机</v>
          </cell>
          <cell r="B60">
            <v>63.2</v>
          </cell>
          <cell r="C60">
            <v>36982</v>
          </cell>
        </row>
        <row r="61">
          <cell r="A61" t="str">
            <v>汽车</v>
          </cell>
          <cell r="B61">
            <v>24.9</v>
          </cell>
          <cell r="C61">
            <v>36982</v>
          </cell>
        </row>
        <row r="62">
          <cell r="A62" t="str">
            <v>程控交换机</v>
          </cell>
          <cell r="B62">
            <v>808</v>
          </cell>
          <cell r="C62">
            <v>37012</v>
          </cell>
        </row>
        <row r="63">
          <cell r="A63" t="str">
            <v>彩色电视机</v>
          </cell>
          <cell r="B63">
            <v>294.5</v>
          </cell>
          <cell r="C63">
            <v>37012</v>
          </cell>
        </row>
        <row r="64">
          <cell r="A64" t="str">
            <v>家用电冰箱</v>
          </cell>
          <cell r="B64">
            <v>155.19999999999999</v>
          </cell>
          <cell r="C64">
            <v>37012</v>
          </cell>
        </row>
        <row r="65">
          <cell r="A65" t="str">
            <v>家用洗衣机</v>
          </cell>
          <cell r="B65">
            <v>78.2</v>
          </cell>
          <cell r="C65">
            <v>37012</v>
          </cell>
        </row>
        <row r="66">
          <cell r="A66" t="str">
            <v>微型计算机</v>
          </cell>
          <cell r="B66">
            <v>63.4</v>
          </cell>
          <cell r="C66">
            <v>37012</v>
          </cell>
        </row>
        <row r="67">
          <cell r="A67" t="str">
            <v>汽车</v>
          </cell>
          <cell r="B67">
            <v>20.8</v>
          </cell>
          <cell r="C67">
            <v>37012</v>
          </cell>
        </row>
        <row r="68">
          <cell r="A68" t="str">
            <v>程控交换机</v>
          </cell>
          <cell r="B68">
            <v>875.1</v>
          </cell>
          <cell r="C68">
            <v>37043</v>
          </cell>
        </row>
        <row r="69">
          <cell r="A69" t="str">
            <v>彩色电视机</v>
          </cell>
          <cell r="B69">
            <v>256.39999999999998</v>
          </cell>
          <cell r="C69">
            <v>37043</v>
          </cell>
        </row>
        <row r="70">
          <cell r="A70" t="str">
            <v>家用电冰箱</v>
          </cell>
          <cell r="B70">
            <v>168.7</v>
          </cell>
          <cell r="C70">
            <v>37043</v>
          </cell>
        </row>
        <row r="71">
          <cell r="A71" t="str">
            <v>家用洗衣机</v>
          </cell>
          <cell r="B71">
            <v>82.9</v>
          </cell>
          <cell r="C71">
            <v>37043</v>
          </cell>
        </row>
        <row r="72">
          <cell r="A72" t="str">
            <v>微型计算机</v>
          </cell>
          <cell r="B72">
            <v>64.599999999999994</v>
          </cell>
          <cell r="C72">
            <v>37043</v>
          </cell>
        </row>
        <row r="73">
          <cell r="A73" t="str">
            <v>汽车</v>
          </cell>
          <cell r="B73">
            <v>20.8</v>
          </cell>
          <cell r="C73">
            <v>37043</v>
          </cell>
        </row>
      </sheetData>
      <sheetData sheetId="1" refreshError="1"/>
      <sheetData sheetId="2"/>
      <sheetData sheetId="3" refreshError="1"/>
      <sheetData sheetId="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分数分布"/>
      <sheetName val="第1题"/>
      <sheetName val="第1题解答"/>
      <sheetName val="第2题"/>
      <sheetName val="第2题解答"/>
      <sheetName val="第3题"/>
      <sheetName val="第3题解答"/>
      <sheetName val="第4题"/>
      <sheetName val="第4题解答"/>
      <sheetName val="第5题"/>
      <sheetName val="第5题解答"/>
      <sheetName val="第6题"/>
      <sheetName val="第6题解答"/>
      <sheetName val="第7题"/>
      <sheetName val="第7题解答"/>
      <sheetName val="第8题"/>
      <sheetName val="第8题解答"/>
      <sheetName val="第9题"/>
      <sheetName val="第9题解答"/>
    </sheetNames>
    <sheetDataSet>
      <sheetData sheetId="0"/>
      <sheetData sheetId="1"/>
      <sheetData sheetId="2"/>
      <sheetData sheetId="3"/>
      <sheetData sheetId="4">
        <row r="1">
          <cell r="A1" t="str">
            <v>工业类型</v>
          </cell>
          <cell r="B1" t="str">
            <v>企业规模</v>
          </cell>
          <cell r="C1" t="str">
            <v>企业类型</v>
          </cell>
          <cell r="D1" t="str">
            <v>产值</v>
          </cell>
        </row>
        <row r="2">
          <cell r="A2" t="str">
            <v>轻工业</v>
          </cell>
          <cell r="B2" t="str">
            <v>小型</v>
          </cell>
          <cell r="C2" t="str">
            <v>国有及国有控股企业</v>
          </cell>
          <cell r="D2">
            <v>15008.16</v>
          </cell>
        </row>
        <row r="3">
          <cell r="A3" t="str">
            <v>轻工业</v>
          </cell>
          <cell r="B3" t="str">
            <v>小型</v>
          </cell>
          <cell r="C3" t="str">
            <v>国有及国有控股企业</v>
          </cell>
          <cell r="D3">
            <v>55788.45</v>
          </cell>
        </row>
        <row r="4">
          <cell r="A4" t="str">
            <v>重工业</v>
          </cell>
          <cell r="B4" t="str">
            <v>中型</v>
          </cell>
          <cell r="C4" t="str">
            <v>股份有限公司</v>
          </cell>
          <cell r="D4">
            <v>19514.89</v>
          </cell>
        </row>
        <row r="5">
          <cell r="A5" t="str">
            <v>重工业</v>
          </cell>
          <cell r="B5" t="str">
            <v>大型</v>
          </cell>
          <cell r="C5" t="str">
            <v>股份有限公司</v>
          </cell>
          <cell r="D5">
            <v>76910.34</v>
          </cell>
        </row>
        <row r="6">
          <cell r="A6" t="str">
            <v>轻工业</v>
          </cell>
          <cell r="B6" t="str">
            <v>大型</v>
          </cell>
          <cell r="C6" t="str">
            <v>外商投资企业</v>
          </cell>
          <cell r="D6">
            <v>57588.57</v>
          </cell>
        </row>
        <row r="7">
          <cell r="A7" t="str">
            <v>轻工业</v>
          </cell>
          <cell r="B7" t="str">
            <v>小型</v>
          </cell>
          <cell r="C7" t="str">
            <v>港澳台商投资企业</v>
          </cell>
          <cell r="D7">
            <v>98459.91</v>
          </cell>
        </row>
        <row r="8">
          <cell r="A8" t="str">
            <v>轻工业</v>
          </cell>
          <cell r="B8" t="str">
            <v>小型</v>
          </cell>
          <cell r="C8" t="str">
            <v>国有及国有控股企业</v>
          </cell>
          <cell r="D8">
            <v>95950.77</v>
          </cell>
        </row>
        <row r="9">
          <cell r="A9" t="str">
            <v>轻工业</v>
          </cell>
          <cell r="B9" t="str">
            <v>小型</v>
          </cell>
          <cell r="C9" t="str">
            <v>港澳台商投资企业</v>
          </cell>
          <cell r="D9">
            <v>53610.12</v>
          </cell>
        </row>
        <row r="10">
          <cell r="A10" t="str">
            <v>重工业</v>
          </cell>
          <cell r="B10" t="str">
            <v>小型</v>
          </cell>
          <cell r="C10" t="str">
            <v>港澳台商投资企业</v>
          </cell>
          <cell r="D10">
            <v>26083.279999999999</v>
          </cell>
        </row>
        <row r="11">
          <cell r="A11" t="str">
            <v>轻工业</v>
          </cell>
          <cell r="B11" t="str">
            <v>中型</v>
          </cell>
          <cell r="C11" t="str">
            <v>外商投资企业</v>
          </cell>
          <cell r="D11">
            <v>85073.17</v>
          </cell>
        </row>
        <row r="12">
          <cell r="A12" t="str">
            <v>重工业</v>
          </cell>
          <cell r="B12" t="str">
            <v>中型</v>
          </cell>
          <cell r="C12" t="str">
            <v>股份有限公司</v>
          </cell>
          <cell r="D12">
            <v>24690.799999999999</v>
          </cell>
        </row>
        <row r="13">
          <cell r="A13" t="str">
            <v>重工业</v>
          </cell>
          <cell r="B13" t="str">
            <v>小型</v>
          </cell>
          <cell r="C13" t="str">
            <v>港澳台商投资企业</v>
          </cell>
          <cell r="D13">
            <v>9522.1</v>
          </cell>
        </row>
        <row r="14">
          <cell r="A14" t="str">
            <v>轻工业</v>
          </cell>
          <cell r="B14" t="str">
            <v>小型</v>
          </cell>
          <cell r="C14" t="str">
            <v>国有及国有控股企业</v>
          </cell>
          <cell r="D14">
            <v>37684.04</v>
          </cell>
        </row>
        <row r="15">
          <cell r="A15" t="str">
            <v>轻工业</v>
          </cell>
          <cell r="B15" t="str">
            <v>大型</v>
          </cell>
          <cell r="C15" t="str">
            <v>国有及国有控股企业</v>
          </cell>
          <cell r="D15">
            <v>16045.63</v>
          </cell>
        </row>
        <row r="16">
          <cell r="A16" t="str">
            <v>轻工业</v>
          </cell>
          <cell r="B16" t="str">
            <v>中型</v>
          </cell>
          <cell r="C16" t="str">
            <v>股份有限公司</v>
          </cell>
          <cell r="D16">
            <v>5227.33</v>
          </cell>
        </row>
        <row r="17">
          <cell r="A17" t="str">
            <v>轻工业</v>
          </cell>
          <cell r="B17" t="str">
            <v>大型</v>
          </cell>
          <cell r="C17" t="str">
            <v>国有及国有控股企业</v>
          </cell>
          <cell r="D17">
            <v>58695.08</v>
          </cell>
        </row>
        <row r="18">
          <cell r="A18" t="str">
            <v>重工业</v>
          </cell>
          <cell r="B18" t="str">
            <v>中型</v>
          </cell>
          <cell r="C18" t="str">
            <v>集体企业</v>
          </cell>
          <cell r="D18">
            <v>65561.63</v>
          </cell>
        </row>
        <row r="19">
          <cell r="A19" t="str">
            <v>重工业</v>
          </cell>
          <cell r="B19" t="str">
            <v>小型</v>
          </cell>
          <cell r="C19" t="str">
            <v>国有及国有控股企业</v>
          </cell>
          <cell r="D19">
            <v>1873.21</v>
          </cell>
        </row>
        <row r="20">
          <cell r="A20" t="str">
            <v>重工业</v>
          </cell>
          <cell r="B20" t="str">
            <v>中型</v>
          </cell>
          <cell r="C20" t="str">
            <v>集体企业</v>
          </cell>
          <cell r="D20">
            <v>17940.259999999998</v>
          </cell>
        </row>
        <row r="21">
          <cell r="A21" t="str">
            <v>轻工业</v>
          </cell>
          <cell r="B21" t="str">
            <v>大型</v>
          </cell>
          <cell r="C21" t="str">
            <v>集体企业</v>
          </cell>
          <cell r="D21">
            <v>12431.5</v>
          </cell>
        </row>
        <row r="22">
          <cell r="A22" t="str">
            <v>重工业</v>
          </cell>
          <cell r="B22" t="str">
            <v>小型</v>
          </cell>
          <cell r="C22" t="str">
            <v>外商投资企业</v>
          </cell>
          <cell r="D22">
            <v>10913.71</v>
          </cell>
        </row>
        <row r="23">
          <cell r="A23" t="str">
            <v>轻工业</v>
          </cell>
          <cell r="B23" t="str">
            <v>大型</v>
          </cell>
          <cell r="C23" t="str">
            <v>国有及国有控股企业</v>
          </cell>
          <cell r="D23">
            <v>4630.91</v>
          </cell>
        </row>
        <row r="24">
          <cell r="A24" t="str">
            <v>轻工业</v>
          </cell>
          <cell r="B24" t="str">
            <v>小型</v>
          </cell>
          <cell r="C24" t="str">
            <v>港澳台商投资企业</v>
          </cell>
          <cell r="D24">
            <v>1296.26</v>
          </cell>
        </row>
        <row r="25">
          <cell r="A25" t="str">
            <v>轻工业</v>
          </cell>
          <cell r="B25" t="str">
            <v>大型</v>
          </cell>
          <cell r="C25" t="str">
            <v>国有及国有控股企业</v>
          </cell>
          <cell r="D25">
            <v>51686.97</v>
          </cell>
        </row>
        <row r="26">
          <cell r="A26" t="str">
            <v>轻工业</v>
          </cell>
          <cell r="B26" t="str">
            <v>小型</v>
          </cell>
          <cell r="C26" t="str">
            <v>港澳台商投资企业</v>
          </cell>
          <cell r="D26">
            <v>38875.599999999999</v>
          </cell>
        </row>
        <row r="27">
          <cell r="A27" t="str">
            <v>重工业</v>
          </cell>
          <cell r="B27" t="str">
            <v>大型</v>
          </cell>
          <cell r="C27" t="str">
            <v>国有及国有控股企业</v>
          </cell>
          <cell r="D27">
            <v>18409.88</v>
          </cell>
        </row>
        <row r="28">
          <cell r="A28" t="str">
            <v>重工业</v>
          </cell>
          <cell r="B28" t="str">
            <v>大型</v>
          </cell>
          <cell r="C28" t="str">
            <v>集体企业</v>
          </cell>
          <cell r="D28">
            <v>24532.92</v>
          </cell>
        </row>
        <row r="29">
          <cell r="A29" t="str">
            <v>重工业</v>
          </cell>
          <cell r="B29" t="str">
            <v>小型</v>
          </cell>
          <cell r="C29" t="str">
            <v>集体企业</v>
          </cell>
          <cell r="D29">
            <v>58960.84</v>
          </cell>
        </row>
        <row r="30">
          <cell r="A30" t="str">
            <v>轻工业</v>
          </cell>
          <cell r="B30" t="str">
            <v>中型</v>
          </cell>
          <cell r="C30" t="str">
            <v>股份有限公司</v>
          </cell>
          <cell r="D30">
            <v>75499.08</v>
          </cell>
        </row>
        <row r="31">
          <cell r="A31" t="str">
            <v>重工业</v>
          </cell>
          <cell r="B31" t="str">
            <v>中型</v>
          </cell>
          <cell r="C31" t="str">
            <v>集体企业</v>
          </cell>
          <cell r="D31">
            <v>97593.18</v>
          </cell>
        </row>
        <row r="32">
          <cell r="A32" t="str">
            <v>轻工业</v>
          </cell>
          <cell r="B32" t="str">
            <v>小型</v>
          </cell>
          <cell r="C32" t="str">
            <v>国有及国有控股企业</v>
          </cell>
          <cell r="D32">
            <v>83750.720000000001</v>
          </cell>
        </row>
        <row r="33">
          <cell r="A33" t="str">
            <v>轻工业</v>
          </cell>
          <cell r="B33" t="str">
            <v>中型</v>
          </cell>
          <cell r="C33" t="str">
            <v>股份有限公司</v>
          </cell>
          <cell r="D33">
            <v>36999.15</v>
          </cell>
        </row>
        <row r="34">
          <cell r="A34" t="str">
            <v>重工业</v>
          </cell>
          <cell r="B34" t="str">
            <v>中型</v>
          </cell>
          <cell r="C34" t="str">
            <v>外商投资企业</v>
          </cell>
          <cell r="D34">
            <v>89761.17</v>
          </cell>
        </row>
        <row r="35">
          <cell r="A35" t="str">
            <v>轻工业</v>
          </cell>
          <cell r="B35" t="str">
            <v>中型</v>
          </cell>
          <cell r="C35" t="str">
            <v>股份有限公司</v>
          </cell>
          <cell r="D35">
            <v>65555.11</v>
          </cell>
        </row>
        <row r="36">
          <cell r="A36" t="str">
            <v>重工业</v>
          </cell>
          <cell r="B36" t="str">
            <v>中型</v>
          </cell>
          <cell r="C36" t="str">
            <v>国有及国有控股企业</v>
          </cell>
          <cell r="D36">
            <v>37862.28</v>
          </cell>
        </row>
        <row r="37">
          <cell r="A37" t="str">
            <v>重工业</v>
          </cell>
          <cell r="B37" t="str">
            <v>小型</v>
          </cell>
          <cell r="C37" t="str">
            <v>股份有限公司</v>
          </cell>
          <cell r="D37">
            <v>66551.91</v>
          </cell>
        </row>
        <row r="38">
          <cell r="A38" t="str">
            <v>重工业</v>
          </cell>
          <cell r="B38" t="str">
            <v>大型</v>
          </cell>
          <cell r="C38" t="str">
            <v>股份有限公司</v>
          </cell>
          <cell r="D38">
            <v>27469.67</v>
          </cell>
        </row>
        <row r="39">
          <cell r="A39" t="str">
            <v>轻工业</v>
          </cell>
          <cell r="B39" t="str">
            <v>中型</v>
          </cell>
          <cell r="C39" t="str">
            <v>国有及国有控股企业</v>
          </cell>
          <cell r="D39">
            <v>804.44</v>
          </cell>
        </row>
        <row r="40">
          <cell r="A40" t="str">
            <v>轻工业</v>
          </cell>
          <cell r="B40" t="str">
            <v>大型</v>
          </cell>
          <cell r="C40" t="str">
            <v>国有及国有控股企业</v>
          </cell>
          <cell r="D40">
            <v>21530.240000000002</v>
          </cell>
        </row>
        <row r="41">
          <cell r="A41" t="str">
            <v>重工业</v>
          </cell>
          <cell r="B41" t="str">
            <v>中型</v>
          </cell>
          <cell r="C41" t="str">
            <v>国有及国有控股企业</v>
          </cell>
          <cell r="D41">
            <v>69650.320000000007</v>
          </cell>
        </row>
        <row r="42">
          <cell r="A42" t="str">
            <v>重工业</v>
          </cell>
          <cell r="B42" t="str">
            <v>大型</v>
          </cell>
          <cell r="C42" t="str">
            <v>国有及国有控股企业</v>
          </cell>
          <cell r="D42">
            <v>56947.37</v>
          </cell>
        </row>
        <row r="43">
          <cell r="A43" t="str">
            <v>重工业</v>
          </cell>
          <cell r="B43" t="str">
            <v>中型</v>
          </cell>
          <cell r="C43" t="str">
            <v>国有及国有控股企业</v>
          </cell>
          <cell r="D43">
            <v>1213.6300000000001</v>
          </cell>
        </row>
        <row r="44">
          <cell r="A44" t="str">
            <v>轻工业</v>
          </cell>
          <cell r="B44" t="str">
            <v>大型</v>
          </cell>
          <cell r="C44" t="str">
            <v>股份有限公司</v>
          </cell>
          <cell r="D44">
            <v>40162.51</v>
          </cell>
        </row>
        <row r="45">
          <cell r="A45" t="str">
            <v>轻工业</v>
          </cell>
          <cell r="B45" t="str">
            <v>小型</v>
          </cell>
          <cell r="C45" t="str">
            <v>国有及国有控股企业</v>
          </cell>
          <cell r="D45">
            <v>57128.959999999999</v>
          </cell>
        </row>
        <row r="46">
          <cell r="A46" t="str">
            <v>重工业</v>
          </cell>
          <cell r="B46" t="str">
            <v>中型</v>
          </cell>
          <cell r="C46" t="str">
            <v>集体企业</v>
          </cell>
          <cell r="D46">
            <v>84697.89</v>
          </cell>
        </row>
        <row r="47">
          <cell r="A47" t="str">
            <v>重工业</v>
          </cell>
          <cell r="B47" t="str">
            <v>小型</v>
          </cell>
          <cell r="C47" t="str">
            <v>港澳台商投资企业</v>
          </cell>
          <cell r="D47">
            <v>39062.11</v>
          </cell>
        </row>
        <row r="48">
          <cell r="A48" t="str">
            <v>重工业</v>
          </cell>
          <cell r="B48" t="str">
            <v>中型</v>
          </cell>
          <cell r="C48" t="str">
            <v>港澳台商投资企业</v>
          </cell>
          <cell r="D48">
            <v>50101.85</v>
          </cell>
        </row>
        <row r="49">
          <cell r="A49" t="str">
            <v>重工业</v>
          </cell>
          <cell r="B49" t="str">
            <v>大型</v>
          </cell>
          <cell r="C49" t="str">
            <v>股份有限公司</v>
          </cell>
          <cell r="D49">
            <v>71417.38</v>
          </cell>
        </row>
        <row r="50">
          <cell r="A50" t="str">
            <v>重工业</v>
          </cell>
          <cell r="B50" t="str">
            <v>中型</v>
          </cell>
          <cell r="C50" t="str">
            <v>股份有限公司</v>
          </cell>
          <cell r="D50">
            <v>11228.25</v>
          </cell>
        </row>
        <row r="51">
          <cell r="A51" t="str">
            <v>轻工业</v>
          </cell>
          <cell r="B51" t="str">
            <v>大型</v>
          </cell>
          <cell r="C51" t="str">
            <v>外商投资企业</v>
          </cell>
          <cell r="D51">
            <v>93794.1</v>
          </cell>
        </row>
        <row r="52">
          <cell r="A52" t="str">
            <v>轻工业</v>
          </cell>
          <cell r="B52" t="str">
            <v>大型</v>
          </cell>
          <cell r="C52" t="str">
            <v>外商投资企业</v>
          </cell>
          <cell r="D52">
            <v>72956.81</v>
          </cell>
        </row>
        <row r="53">
          <cell r="A53" t="str">
            <v>轻工业</v>
          </cell>
          <cell r="B53" t="str">
            <v>小型</v>
          </cell>
          <cell r="C53" t="str">
            <v>国有及国有控股企业</v>
          </cell>
          <cell r="D53">
            <v>29969.62</v>
          </cell>
        </row>
        <row r="54">
          <cell r="A54" t="str">
            <v>轻工业</v>
          </cell>
          <cell r="B54" t="str">
            <v>大型</v>
          </cell>
          <cell r="C54" t="str">
            <v>股份有限公司</v>
          </cell>
          <cell r="D54">
            <v>52723.33</v>
          </cell>
        </row>
        <row r="55">
          <cell r="A55" t="str">
            <v>重工业</v>
          </cell>
          <cell r="B55" t="str">
            <v>大型</v>
          </cell>
          <cell r="C55" t="str">
            <v>股份有限公司</v>
          </cell>
          <cell r="D55">
            <v>17003.34</v>
          </cell>
        </row>
        <row r="56">
          <cell r="A56" t="str">
            <v>轻工业</v>
          </cell>
          <cell r="B56" t="str">
            <v>大型</v>
          </cell>
          <cell r="C56" t="str">
            <v>外商投资企业</v>
          </cell>
          <cell r="D56">
            <v>10906.14</v>
          </cell>
        </row>
        <row r="57">
          <cell r="A57" t="str">
            <v>轻工业</v>
          </cell>
          <cell r="B57" t="str">
            <v>小型</v>
          </cell>
          <cell r="C57" t="str">
            <v>国有及国有控股企业</v>
          </cell>
          <cell r="D57">
            <v>30315.42</v>
          </cell>
        </row>
        <row r="58">
          <cell r="A58" t="str">
            <v>重工业</v>
          </cell>
          <cell r="B58" t="str">
            <v>小型</v>
          </cell>
          <cell r="C58" t="str">
            <v>外商投资企业</v>
          </cell>
          <cell r="D58">
            <v>48900.3</v>
          </cell>
        </row>
        <row r="59">
          <cell r="A59" t="str">
            <v>轻工业</v>
          </cell>
          <cell r="B59" t="str">
            <v>中型</v>
          </cell>
          <cell r="C59" t="str">
            <v>港澳台商投资企业</v>
          </cell>
          <cell r="D59">
            <v>70978.679999999993</v>
          </cell>
        </row>
        <row r="60">
          <cell r="A60" t="str">
            <v>重工业</v>
          </cell>
          <cell r="B60" t="str">
            <v>小型</v>
          </cell>
          <cell r="C60" t="str">
            <v>集体企业</v>
          </cell>
          <cell r="D60">
            <v>2725.23</v>
          </cell>
        </row>
        <row r="61">
          <cell r="A61" t="str">
            <v>轻工业</v>
          </cell>
          <cell r="B61" t="str">
            <v>小型</v>
          </cell>
          <cell r="C61" t="str">
            <v>股份有限公司</v>
          </cell>
          <cell r="D61">
            <v>85627.46</v>
          </cell>
        </row>
        <row r="62">
          <cell r="A62" t="str">
            <v>轻工业</v>
          </cell>
          <cell r="B62" t="str">
            <v>小型</v>
          </cell>
          <cell r="C62" t="str">
            <v>国有及国有控股企业</v>
          </cell>
          <cell r="D62">
            <v>68407.12</v>
          </cell>
        </row>
        <row r="63">
          <cell r="A63" t="str">
            <v>轻工业</v>
          </cell>
          <cell r="B63" t="str">
            <v>中型</v>
          </cell>
          <cell r="C63" t="str">
            <v>股份有限公司</v>
          </cell>
          <cell r="D63">
            <v>47484.26</v>
          </cell>
        </row>
        <row r="64">
          <cell r="A64" t="str">
            <v>重工业</v>
          </cell>
          <cell r="B64" t="str">
            <v>大型</v>
          </cell>
          <cell r="C64" t="str">
            <v>股份有限公司</v>
          </cell>
          <cell r="D64">
            <v>64035.98</v>
          </cell>
        </row>
        <row r="65">
          <cell r="A65" t="str">
            <v>重工业</v>
          </cell>
          <cell r="B65" t="str">
            <v>小型</v>
          </cell>
          <cell r="C65" t="str">
            <v>外商投资企业</v>
          </cell>
          <cell r="D65">
            <v>18456.32</v>
          </cell>
        </row>
        <row r="66">
          <cell r="A66" t="str">
            <v>轻工业</v>
          </cell>
          <cell r="B66" t="str">
            <v>大型</v>
          </cell>
          <cell r="C66" t="str">
            <v>国有及国有控股企业</v>
          </cell>
          <cell r="D66">
            <v>80635.100000000006</v>
          </cell>
        </row>
        <row r="67">
          <cell r="A67" t="str">
            <v>重工业</v>
          </cell>
          <cell r="B67" t="str">
            <v>大型</v>
          </cell>
          <cell r="C67" t="str">
            <v>国有及国有控股企业</v>
          </cell>
          <cell r="D67">
            <v>38460.33</v>
          </cell>
        </row>
        <row r="68">
          <cell r="A68" t="str">
            <v>重工业</v>
          </cell>
          <cell r="B68" t="str">
            <v>中型</v>
          </cell>
          <cell r="C68" t="str">
            <v>港澳台商投资企业</v>
          </cell>
          <cell r="D68">
            <v>40062.35</v>
          </cell>
        </row>
        <row r="69">
          <cell r="A69" t="str">
            <v>重工业</v>
          </cell>
          <cell r="B69" t="str">
            <v>小型</v>
          </cell>
          <cell r="C69" t="str">
            <v>集体企业</v>
          </cell>
          <cell r="D69">
            <v>73520.009999999995</v>
          </cell>
        </row>
        <row r="70">
          <cell r="A70" t="str">
            <v>轻工业</v>
          </cell>
          <cell r="B70" t="str">
            <v>小型</v>
          </cell>
          <cell r="C70" t="str">
            <v>集体企业</v>
          </cell>
          <cell r="D70">
            <v>61172.88</v>
          </cell>
        </row>
        <row r="71">
          <cell r="A71" t="str">
            <v>轻工业</v>
          </cell>
          <cell r="B71" t="str">
            <v>大型</v>
          </cell>
          <cell r="C71" t="str">
            <v>股份有限公司</v>
          </cell>
          <cell r="D71">
            <v>402.06</v>
          </cell>
        </row>
        <row r="72">
          <cell r="A72" t="str">
            <v>重工业</v>
          </cell>
          <cell r="B72" t="str">
            <v>大型</v>
          </cell>
          <cell r="C72" t="str">
            <v>国有及国有控股企业</v>
          </cell>
          <cell r="D72">
            <v>61037.07</v>
          </cell>
        </row>
        <row r="73">
          <cell r="A73" t="str">
            <v>轻工业</v>
          </cell>
          <cell r="B73" t="str">
            <v>中型</v>
          </cell>
          <cell r="C73" t="str">
            <v>国有及国有控股企业</v>
          </cell>
          <cell r="D73">
            <v>66200.12</v>
          </cell>
        </row>
        <row r="74">
          <cell r="A74" t="str">
            <v>重工业</v>
          </cell>
          <cell r="B74" t="str">
            <v>中型</v>
          </cell>
          <cell r="C74" t="str">
            <v>外商投资企业</v>
          </cell>
          <cell r="D74">
            <v>72511.45</v>
          </cell>
        </row>
        <row r="75">
          <cell r="A75" t="str">
            <v>重工业</v>
          </cell>
          <cell r="B75" t="str">
            <v>大型</v>
          </cell>
          <cell r="C75" t="str">
            <v>集体企业</v>
          </cell>
          <cell r="D75">
            <v>56101.94</v>
          </cell>
        </row>
        <row r="76">
          <cell r="A76" t="str">
            <v>轻工业</v>
          </cell>
          <cell r="B76" t="str">
            <v>大型</v>
          </cell>
          <cell r="C76" t="str">
            <v>外商投资企业</v>
          </cell>
          <cell r="D76">
            <v>98329.3</v>
          </cell>
        </row>
        <row r="77">
          <cell r="A77" t="str">
            <v>轻工业</v>
          </cell>
          <cell r="B77" t="str">
            <v>中型</v>
          </cell>
          <cell r="C77" t="str">
            <v>外商投资企业</v>
          </cell>
          <cell r="D77">
            <v>13162.02</v>
          </cell>
        </row>
        <row r="78">
          <cell r="A78" t="str">
            <v>轻工业</v>
          </cell>
          <cell r="B78" t="str">
            <v>中型</v>
          </cell>
          <cell r="C78" t="str">
            <v>集体企业</v>
          </cell>
          <cell r="D78">
            <v>85317.53</v>
          </cell>
        </row>
        <row r="79">
          <cell r="A79" t="str">
            <v>轻工业</v>
          </cell>
          <cell r="B79" t="str">
            <v>中型</v>
          </cell>
          <cell r="C79" t="str">
            <v>国有及国有控股企业</v>
          </cell>
          <cell r="D79">
            <v>24638.69</v>
          </cell>
        </row>
        <row r="80">
          <cell r="A80" t="str">
            <v>重工业</v>
          </cell>
          <cell r="B80" t="str">
            <v>大型</v>
          </cell>
          <cell r="C80" t="str">
            <v>国有及国有控股企业</v>
          </cell>
          <cell r="D80">
            <v>97692.67</v>
          </cell>
        </row>
        <row r="81">
          <cell r="A81" t="str">
            <v>重工业</v>
          </cell>
          <cell r="B81" t="str">
            <v>大型</v>
          </cell>
          <cell r="C81" t="str">
            <v>集体企业</v>
          </cell>
          <cell r="D81">
            <v>60876.03</v>
          </cell>
        </row>
        <row r="82">
          <cell r="A82" t="str">
            <v>重工业</v>
          </cell>
          <cell r="B82" t="str">
            <v>大型</v>
          </cell>
          <cell r="C82" t="str">
            <v>港澳台商投资企业</v>
          </cell>
          <cell r="D82">
            <v>84593.94</v>
          </cell>
        </row>
        <row r="83">
          <cell r="A83" t="str">
            <v>重工业</v>
          </cell>
          <cell r="B83" t="str">
            <v>小型</v>
          </cell>
          <cell r="C83" t="str">
            <v>集体企业</v>
          </cell>
          <cell r="D83">
            <v>18171.41</v>
          </cell>
        </row>
        <row r="84">
          <cell r="A84" t="str">
            <v>轻工业</v>
          </cell>
          <cell r="B84" t="str">
            <v>小型</v>
          </cell>
          <cell r="C84" t="str">
            <v>外商投资企业</v>
          </cell>
          <cell r="D84">
            <v>82533.440000000002</v>
          </cell>
        </row>
        <row r="85">
          <cell r="A85" t="str">
            <v>重工业</v>
          </cell>
          <cell r="B85" t="str">
            <v>大型</v>
          </cell>
          <cell r="C85" t="str">
            <v>国有及国有控股企业</v>
          </cell>
          <cell r="D85">
            <v>82070.52</v>
          </cell>
        </row>
        <row r="86">
          <cell r="A86" t="str">
            <v>轻工业</v>
          </cell>
          <cell r="B86" t="str">
            <v>中型</v>
          </cell>
          <cell r="C86" t="str">
            <v>集体企业</v>
          </cell>
          <cell r="D86">
            <v>35690.800000000003</v>
          </cell>
        </row>
        <row r="87">
          <cell r="A87" t="str">
            <v>重工业</v>
          </cell>
          <cell r="B87" t="str">
            <v>小型</v>
          </cell>
          <cell r="C87" t="str">
            <v>股份有限公司</v>
          </cell>
          <cell r="D87">
            <v>40459.35</v>
          </cell>
        </row>
        <row r="88">
          <cell r="A88" t="str">
            <v>轻工业</v>
          </cell>
          <cell r="B88" t="str">
            <v>小型</v>
          </cell>
          <cell r="C88" t="str">
            <v>股份有限公司</v>
          </cell>
          <cell r="D88">
            <v>72430.03</v>
          </cell>
        </row>
        <row r="89">
          <cell r="A89" t="str">
            <v>重工业</v>
          </cell>
          <cell r="B89" t="str">
            <v>中型</v>
          </cell>
          <cell r="C89" t="str">
            <v>港澳台商投资企业</v>
          </cell>
          <cell r="D89">
            <v>56427.75</v>
          </cell>
        </row>
        <row r="90">
          <cell r="A90" t="str">
            <v>轻工业</v>
          </cell>
          <cell r="B90" t="str">
            <v>中型</v>
          </cell>
          <cell r="C90" t="str">
            <v>港澳台商投资企业</v>
          </cell>
          <cell r="D90">
            <v>98044.94</v>
          </cell>
        </row>
        <row r="91">
          <cell r="A91" t="str">
            <v>轻工业</v>
          </cell>
          <cell r="B91" t="str">
            <v>中型</v>
          </cell>
          <cell r="C91" t="str">
            <v>外商投资企业</v>
          </cell>
          <cell r="D91">
            <v>20445.72</v>
          </cell>
        </row>
        <row r="92">
          <cell r="A92" t="str">
            <v>轻工业</v>
          </cell>
          <cell r="B92" t="str">
            <v>中型</v>
          </cell>
          <cell r="C92" t="str">
            <v>国有及国有控股企业</v>
          </cell>
          <cell r="D92">
            <v>18543.330000000002</v>
          </cell>
        </row>
        <row r="93">
          <cell r="A93" t="str">
            <v>轻工业</v>
          </cell>
          <cell r="B93" t="str">
            <v>中型</v>
          </cell>
          <cell r="C93" t="str">
            <v>外商投资企业</v>
          </cell>
          <cell r="D93">
            <v>35180.050000000003</v>
          </cell>
        </row>
        <row r="94">
          <cell r="A94" t="str">
            <v>重工业</v>
          </cell>
          <cell r="B94" t="str">
            <v>中型</v>
          </cell>
          <cell r="C94" t="str">
            <v>国有及国有控股企业</v>
          </cell>
          <cell r="D94">
            <v>24441.21</v>
          </cell>
        </row>
        <row r="95">
          <cell r="A95" t="str">
            <v>轻工业</v>
          </cell>
          <cell r="B95" t="str">
            <v>小型</v>
          </cell>
          <cell r="C95" t="str">
            <v>外商投资企业</v>
          </cell>
          <cell r="D95">
            <v>58244.639999999999</v>
          </cell>
        </row>
        <row r="96">
          <cell r="A96" t="str">
            <v>重工业</v>
          </cell>
          <cell r="B96" t="str">
            <v>小型</v>
          </cell>
          <cell r="C96" t="str">
            <v>港澳台商投资企业</v>
          </cell>
          <cell r="D96">
            <v>41759.379999999997</v>
          </cell>
        </row>
        <row r="97">
          <cell r="A97" t="str">
            <v>轻工业</v>
          </cell>
          <cell r="B97" t="str">
            <v>小型</v>
          </cell>
          <cell r="C97" t="str">
            <v>国有及国有控股企业</v>
          </cell>
          <cell r="D97">
            <v>40023</v>
          </cell>
        </row>
        <row r="98">
          <cell r="A98" t="str">
            <v>重工业</v>
          </cell>
          <cell r="B98" t="str">
            <v>中型</v>
          </cell>
          <cell r="C98" t="str">
            <v>股份有限公司</v>
          </cell>
          <cell r="D98">
            <v>86994.75</v>
          </cell>
        </row>
        <row r="99">
          <cell r="A99" t="str">
            <v>重工业</v>
          </cell>
          <cell r="B99" t="str">
            <v>大型</v>
          </cell>
          <cell r="C99" t="str">
            <v>国有及国有控股企业</v>
          </cell>
          <cell r="D99">
            <v>96618.05</v>
          </cell>
        </row>
        <row r="100">
          <cell r="A100" t="str">
            <v>重工业</v>
          </cell>
          <cell r="B100" t="str">
            <v>中型</v>
          </cell>
          <cell r="C100" t="str">
            <v>股份有限公司</v>
          </cell>
          <cell r="D100">
            <v>7021.26</v>
          </cell>
        </row>
        <row r="101">
          <cell r="A101" t="str">
            <v>轻工业</v>
          </cell>
          <cell r="B101" t="str">
            <v>中型</v>
          </cell>
          <cell r="C101" t="str">
            <v>集体企业</v>
          </cell>
          <cell r="D101">
            <v>76916.75</v>
          </cell>
        </row>
        <row r="102">
          <cell r="A102" t="str">
            <v>重工业</v>
          </cell>
          <cell r="B102" t="str">
            <v>中型</v>
          </cell>
          <cell r="C102" t="str">
            <v>外商投资企业</v>
          </cell>
          <cell r="D102">
            <v>20510.23</v>
          </cell>
        </row>
        <row r="103">
          <cell r="A103" t="str">
            <v>轻工业</v>
          </cell>
          <cell r="B103" t="str">
            <v>中型</v>
          </cell>
          <cell r="C103" t="str">
            <v>股份有限公司</v>
          </cell>
          <cell r="D103">
            <v>52081.35</v>
          </cell>
        </row>
        <row r="104">
          <cell r="A104" t="str">
            <v>重工业</v>
          </cell>
          <cell r="B104" t="str">
            <v>中型</v>
          </cell>
          <cell r="C104" t="str">
            <v>集体企业</v>
          </cell>
          <cell r="D104">
            <v>12040.72</v>
          </cell>
        </row>
        <row r="105">
          <cell r="A105" t="str">
            <v>轻工业</v>
          </cell>
          <cell r="B105" t="str">
            <v>中型</v>
          </cell>
          <cell r="C105" t="str">
            <v>港澳台商投资企业</v>
          </cell>
          <cell r="D105">
            <v>73051.990000000005</v>
          </cell>
        </row>
        <row r="106">
          <cell r="A106" t="str">
            <v>轻工业</v>
          </cell>
          <cell r="B106" t="str">
            <v>大型</v>
          </cell>
          <cell r="C106" t="str">
            <v>外商投资企业</v>
          </cell>
          <cell r="D106">
            <v>64698.879999999997</v>
          </cell>
        </row>
        <row r="107">
          <cell r="A107" t="str">
            <v>轻工业</v>
          </cell>
          <cell r="B107" t="str">
            <v>大型</v>
          </cell>
          <cell r="C107" t="str">
            <v>国有及国有控股企业</v>
          </cell>
          <cell r="D107">
            <v>28791.17</v>
          </cell>
        </row>
        <row r="108">
          <cell r="A108" t="str">
            <v>重工业</v>
          </cell>
          <cell r="B108" t="str">
            <v>大型</v>
          </cell>
          <cell r="C108" t="str">
            <v>集体企业</v>
          </cell>
          <cell r="D108">
            <v>79173.929999999993</v>
          </cell>
        </row>
        <row r="109">
          <cell r="A109" t="str">
            <v>轻工业</v>
          </cell>
          <cell r="B109" t="str">
            <v>中型</v>
          </cell>
          <cell r="C109" t="str">
            <v>国有及国有控股企业</v>
          </cell>
          <cell r="D109">
            <v>88266.66</v>
          </cell>
        </row>
        <row r="110">
          <cell r="A110" t="str">
            <v>轻工业</v>
          </cell>
          <cell r="B110" t="str">
            <v>大型</v>
          </cell>
          <cell r="C110" t="str">
            <v>股份有限公司</v>
          </cell>
          <cell r="D110">
            <v>88024.12</v>
          </cell>
        </row>
        <row r="111">
          <cell r="A111" t="str">
            <v>重工业</v>
          </cell>
          <cell r="B111" t="str">
            <v>大型</v>
          </cell>
          <cell r="C111" t="str">
            <v>外商投资企业</v>
          </cell>
          <cell r="D111">
            <v>5970.86</v>
          </cell>
        </row>
        <row r="112">
          <cell r="A112" t="str">
            <v>重工业</v>
          </cell>
          <cell r="B112" t="str">
            <v>大型</v>
          </cell>
          <cell r="C112" t="str">
            <v>外商投资企业</v>
          </cell>
          <cell r="D112">
            <v>60996.23</v>
          </cell>
        </row>
        <row r="113">
          <cell r="A113" t="str">
            <v>重工业</v>
          </cell>
          <cell r="B113" t="str">
            <v>大型</v>
          </cell>
          <cell r="C113" t="str">
            <v>港澳台商投资企业</v>
          </cell>
          <cell r="D113">
            <v>65077.91</v>
          </cell>
        </row>
        <row r="114">
          <cell r="A114" t="str">
            <v>重工业</v>
          </cell>
          <cell r="B114" t="str">
            <v>小型</v>
          </cell>
          <cell r="C114" t="str">
            <v>外商投资企业</v>
          </cell>
          <cell r="D114">
            <v>51271.76</v>
          </cell>
        </row>
        <row r="115">
          <cell r="A115" t="str">
            <v>轻工业</v>
          </cell>
          <cell r="B115" t="str">
            <v>小型</v>
          </cell>
          <cell r="C115" t="str">
            <v>港澳台商投资企业</v>
          </cell>
          <cell r="D115">
            <v>61059.42</v>
          </cell>
        </row>
        <row r="116">
          <cell r="A116" t="str">
            <v>轻工业</v>
          </cell>
          <cell r="B116" t="str">
            <v>大型</v>
          </cell>
          <cell r="C116" t="str">
            <v>集体企业</v>
          </cell>
          <cell r="D116">
            <v>85650.38</v>
          </cell>
        </row>
        <row r="117">
          <cell r="A117" t="str">
            <v>轻工业</v>
          </cell>
          <cell r="B117" t="str">
            <v>中型</v>
          </cell>
          <cell r="C117" t="str">
            <v>港澳台商投资企业</v>
          </cell>
          <cell r="D117">
            <v>93494.33</v>
          </cell>
        </row>
        <row r="118">
          <cell r="A118" t="str">
            <v>轻工业</v>
          </cell>
          <cell r="B118" t="str">
            <v>小型</v>
          </cell>
          <cell r="C118" t="str">
            <v>国有及国有控股企业</v>
          </cell>
          <cell r="D118">
            <v>28990.73</v>
          </cell>
        </row>
        <row r="119">
          <cell r="A119" t="str">
            <v>轻工业</v>
          </cell>
          <cell r="B119" t="str">
            <v>中型</v>
          </cell>
          <cell r="C119" t="str">
            <v>港澳台商投资企业</v>
          </cell>
          <cell r="D119">
            <v>39134.300000000003</v>
          </cell>
        </row>
        <row r="120">
          <cell r="A120" t="str">
            <v>重工业</v>
          </cell>
          <cell r="B120" t="str">
            <v>中型</v>
          </cell>
          <cell r="C120" t="str">
            <v>国有及国有控股企业</v>
          </cell>
          <cell r="D120">
            <v>59100.93</v>
          </cell>
        </row>
        <row r="121">
          <cell r="A121" t="str">
            <v>重工业</v>
          </cell>
          <cell r="B121" t="str">
            <v>小型</v>
          </cell>
          <cell r="C121" t="str">
            <v>外商投资企业</v>
          </cell>
          <cell r="D121">
            <v>51346.73</v>
          </cell>
        </row>
        <row r="122">
          <cell r="A122" t="str">
            <v>轻工业</v>
          </cell>
          <cell r="B122" t="str">
            <v>小型</v>
          </cell>
          <cell r="C122" t="str">
            <v>股份有限公司</v>
          </cell>
          <cell r="D122">
            <v>97389.19</v>
          </cell>
        </row>
        <row r="123">
          <cell r="A123" t="str">
            <v>轻工业</v>
          </cell>
          <cell r="B123" t="str">
            <v>中型</v>
          </cell>
          <cell r="C123" t="str">
            <v>外商投资企业</v>
          </cell>
          <cell r="D123">
            <v>80402.77</v>
          </cell>
        </row>
        <row r="124">
          <cell r="A124" t="str">
            <v>轻工业</v>
          </cell>
          <cell r="B124" t="str">
            <v>小型</v>
          </cell>
          <cell r="C124" t="str">
            <v>股份有限公司</v>
          </cell>
          <cell r="D124">
            <v>56729.65</v>
          </cell>
        </row>
        <row r="125">
          <cell r="A125" t="str">
            <v>轻工业</v>
          </cell>
          <cell r="B125" t="str">
            <v>小型</v>
          </cell>
          <cell r="C125" t="str">
            <v>外商投资企业</v>
          </cell>
          <cell r="D125">
            <v>63038.03</v>
          </cell>
        </row>
        <row r="126">
          <cell r="A126" t="str">
            <v>轻工业</v>
          </cell>
          <cell r="B126" t="str">
            <v>大型</v>
          </cell>
          <cell r="C126" t="str">
            <v>港澳台商投资企业</v>
          </cell>
          <cell r="D126">
            <v>17631.28</v>
          </cell>
        </row>
        <row r="127">
          <cell r="A127" t="str">
            <v>轻工业</v>
          </cell>
          <cell r="B127" t="str">
            <v>大型</v>
          </cell>
          <cell r="C127" t="str">
            <v>国有及国有控股企业</v>
          </cell>
          <cell r="D127">
            <v>77979.97</v>
          </cell>
        </row>
        <row r="128">
          <cell r="A128" t="str">
            <v>轻工业</v>
          </cell>
          <cell r="B128" t="str">
            <v>大型</v>
          </cell>
          <cell r="C128" t="str">
            <v>外商投资企业</v>
          </cell>
          <cell r="D128">
            <v>62456.34</v>
          </cell>
        </row>
        <row r="129">
          <cell r="A129" t="str">
            <v>轻工业</v>
          </cell>
          <cell r="B129" t="str">
            <v>大型</v>
          </cell>
          <cell r="C129" t="str">
            <v>港澳台商投资企业</v>
          </cell>
          <cell r="D129">
            <v>4824.6000000000004</v>
          </cell>
        </row>
        <row r="130">
          <cell r="A130" t="str">
            <v>重工业</v>
          </cell>
          <cell r="B130" t="str">
            <v>小型</v>
          </cell>
          <cell r="C130" t="str">
            <v>股份有限公司</v>
          </cell>
          <cell r="D130">
            <v>3563.57</v>
          </cell>
        </row>
        <row r="131">
          <cell r="A131" t="str">
            <v>轻工业</v>
          </cell>
          <cell r="B131" t="str">
            <v>小型</v>
          </cell>
          <cell r="C131" t="str">
            <v>国有及国有控股企业</v>
          </cell>
          <cell r="D131">
            <v>18988.759999999998</v>
          </cell>
        </row>
        <row r="132">
          <cell r="A132" t="str">
            <v>重工业</v>
          </cell>
          <cell r="B132" t="str">
            <v>小型</v>
          </cell>
          <cell r="C132" t="str">
            <v>国有及国有控股企业</v>
          </cell>
          <cell r="D132">
            <v>9784.1</v>
          </cell>
        </row>
        <row r="133">
          <cell r="A133" t="str">
            <v>重工业</v>
          </cell>
          <cell r="B133" t="str">
            <v>小型</v>
          </cell>
          <cell r="C133" t="str">
            <v>港澳台商投资企业</v>
          </cell>
          <cell r="D133">
            <v>10806.28</v>
          </cell>
        </row>
        <row r="134">
          <cell r="A134" t="str">
            <v>轻工业</v>
          </cell>
          <cell r="B134" t="str">
            <v>小型</v>
          </cell>
          <cell r="C134" t="str">
            <v>外商投资企业</v>
          </cell>
          <cell r="D134">
            <v>49647.9</v>
          </cell>
        </row>
        <row r="135">
          <cell r="A135" t="str">
            <v>重工业</v>
          </cell>
          <cell r="B135" t="str">
            <v>大型</v>
          </cell>
          <cell r="C135" t="str">
            <v>国有及国有控股企业</v>
          </cell>
          <cell r="D135">
            <v>13201.48</v>
          </cell>
        </row>
        <row r="136">
          <cell r="A136" t="str">
            <v>轻工业</v>
          </cell>
          <cell r="B136" t="str">
            <v>小型</v>
          </cell>
          <cell r="C136" t="str">
            <v>港澳台商投资企业</v>
          </cell>
          <cell r="D136">
            <v>72906.03</v>
          </cell>
        </row>
        <row r="137">
          <cell r="A137" t="str">
            <v>轻工业</v>
          </cell>
          <cell r="B137" t="str">
            <v>大型</v>
          </cell>
          <cell r="C137" t="str">
            <v>股份有限公司</v>
          </cell>
          <cell r="D137">
            <v>31277.08</v>
          </cell>
        </row>
        <row r="138">
          <cell r="A138" t="str">
            <v>重工业</v>
          </cell>
          <cell r="B138" t="str">
            <v>大型</v>
          </cell>
          <cell r="C138" t="str">
            <v>集体企业</v>
          </cell>
          <cell r="D138">
            <v>93323.68</v>
          </cell>
        </row>
        <row r="139">
          <cell r="A139" t="str">
            <v>轻工业</v>
          </cell>
          <cell r="B139" t="str">
            <v>大型</v>
          </cell>
          <cell r="C139" t="str">
            <v>国有及国有控股企业</v>
          </cell>
          <cell r="D139">
            <v>52956.639999999999</v>
          </cell>
        </row>
        <row r="140">
          <cell r="A140" t="str">
            <v>重工业</v>
          </cell>
          <cell r="B140" t="str">
            <v>中型</v>
          </cell>
          <cell r="C140" t="str">
            <v>股份有限公司</v>
          </cell>
          <cell r="D140">
            <v>8260.58</v>
          </cell>
        </row>
        <row r="141">
          <cell r="A141" t="str">
            <v>轻工业</v>
          </cell>
          <cell r="B141" t="str">
            <v>中型</v>
          </cell>
          <cell r="C141" t="str">
            <v>港澳台商投资企业</v>
          </cell>
          <cell r="D141">
            <v>48322.31</v>
          </cell>
        </row>
        <row r="142">
          <cell r="A142" t="str">
            <v>重工业</v>
          </cell>
          <cell r="B142" t="str">
            <v>大型</v>
          </cell>
          <cell r="C142" t="str">
            <v>港澳台商投资企业</v>
          </cell>
          <cell r="D142">
            <v>94563.72</v>
          </cell>
        </row>
        <row r="143">
          <cell r="A143" t="str">
            <v>重工业</v>
          </cell>
          <cell r="B143" t="str">
            <v>中型</v>
          </cell>
          <cell r="C143" t="str">
            <v>国有及国有控股企业</v>
          </cell>
          <cell r="D143">
            <v>31410.19</v>
          </cell>
        </row>
        <row r="144">
          <cell r="A144" t="str">
            <v>轻工业</v>
          </cell>
          <cell r="B144" t="str">
            <v>中型</v>
          </cell>
          <cell r="C144" t="str">
            <v>国有及国有控股企业</v>
          </cell>
          <cell r="D144">
            <v>580.66</v>
          </cell>
        </row>
        <row r="145">
          <cell r="A145" t="str">
            <v>重工业</v>
          </cell>
          <cell r="B145" t="str">
            <v>大型</v>
          </cell>
          <cell r="C145" t="str">
            <v>集体企业</v>
          </cell>
          <cell r="D145">
            <v>23815.87</v>
          </cell>
        </row>
        <row r="146">
          <cell r="A146" t="str">
            <v>重工业</v>
          </cell>
          <cell r="B146" t="str">
            <v>小型</v>
          </cell>
          <cell r="C146" t="str">
            <v>外商投资企业</v>
          </cell>
          <cell r="D146">
            <v>16824.98</v>
          </cell>
        </row>
        <row r="147">
          <cell r="A147" t="str">
            <v>重工业</v>
          </cell>
          <cell r="B147" t="str">
            <v>小型</v>
          </cell>
          <cell r="C147" t="str">
            <v>国有及国有控股企业</v>
          </cell>
          <cell r="D147">
            <v>59300.17</v>
          </cell>
        </row>
        <row r="148">
          <cell r="A148" t="str">
            <v>重工业</v>
          </cell>
          <cell r="B148" t="str">
            <v>大型</v>
          </cell>
          <cell r="C148" t="str">
            <v>股份有限公司</v>
          </cell>
          <cell r="D148">
            <v>8134.72</v>
          </cell>
        </row>
        <row r="149">
          <cell r="A149" t="str">
            <v>轻工业</v>
          </cell>
          <cell r="B149" t="str">
            <v>中型</v>
          </cell>
          <cell r="C149" t="str">
            <v>集体企业</v>
          </cell>
          <cell r="D149">
            <v>12173.9</v>
          </cell>
        </row>
        <row r="150">
          <cell r="A150" t="str">
            <v>轻工业</v>
          </cell>
          <cell r="B150" t="str">
            <v>中型</v>
          </cell>
          <cell r="C150" t="str">
            <v>外商投资企业</v>
          </cell>
          <cell r="D150">
            <v>81019.95</v>
          </cell>
        </row>
        <row r="151">
          <cell r="A151" t="str">
            <v>轻工业</v>
          </cell>
          <cell r="B151" t="str">
            <v>小型</v>
          </cell>
          <cell r="C151" t="str">
            <v>港澳台商投资企业</v>
          </cell>
          <cell r="D151">
            <v>18074.650000000001</v>
          </cell>
        </row>
        <row r="152">
          <cell r="A152" t="str">
            <v>重工业</v>
          </cell>
          <cell r="B152" t="str">
            <v>小型</v>
          </cell>
          <cell r="C152" t="str">
            <v>港澳台商投资企业</v>
          </cell>
          <cell r="D152">
            <v>32319.29</v>
          </cell>
        </row>
        <row r="153">
          <cell r="A153" t="str">
            <v>重工业</v>
          </cell>
          <cell r="B153" t="str">
            <v>大型</v>
          </cell>
          <cell r="C153" t="str">
            <v>港澳台商投资企业</v>
          </cell>
          <cell r="D153">
            <v>28917.200000000001</v>
          </cell>
        </row>
        <row r="154">
          <cell r="A154" t="str">
            <v>轻工业</v>
          </cell>
          <cell r="B154" t="str">
            <v>大型</v>
          </cell>
          <cell r="C154" t="str">
            <v>集体企业</v>
          </cell>
          <cell r="D154">
            <v>16939.53</v>
          </cell>
        </row>
        <row r="155">
          <cell r="A155" t="str">
            <v>轻工业</v>
          </cell>
          <cell r="B155" t="str">
            <v>小型</v>
          </cell>
          <cell r="C155" t="str">
            <v>股份有限公司</v>
          </cell>
          <cell r="D155">
            <v>84304.69</v>
          </cell>
        </row>
        <row r="156">
          <cell r="A156" t="str">
            <v>重工业</v>
          </cell>
          <cell r="B156" t="str">
            <v>小型</v>
          </cell>
          <cell r="C156" t="str">
            <v>集体企业</v>
          </cell>
          <cell r="D156">
            <v>77487.16</v>
          </cell>
        </row>
        <row r="157">
          <cell r="A157" t="str">
            <v>轻工业</v>
          </cell>
          <cell r="B157" t="str">
            <v>小型</v>
          </cell>
          <cell r="C157" t="str">
            <v>股份有限公司</v>
          </cell>
          <cell r="D157">
            <v>22522.62</v>
          </cell>
        </row>
        <row r="158">
          <cell r="A158" t="str">
            <v>轻工业</v>
          </cell>
          <cell r="B158" t="str">
            <v>中型</v>
          </cell>
          <cell r="C158" t="str">
            <v>股份有限公司</v>
          </cell>
          <cell r="D158">
            <v>15777.65</v>
          </cell>
        </row>
        <row r="159">
          <cell r="A159" t="str">
            <v>重工业</v>
          </cell>
          <cell r="B159" t="str">
            <v>中型</v>
          </cell>
          <cell r="C159" t="str">
            <v>外商投资企业</v>
          </cell>
          <cell r="D159">
            <v>73470.55</v>
          </cell>
        </row>
        <row r="160">
          <cell r="A160" t="str">
            <v>轻工业</v>
          </cell>
          <cell r="B160" t="str">
            <v>小型</v>
          </cell>
          <cell r="C160" t="str">
            <v>国有及国有控股企业</v>
          </cell>
          <cell r="D160">
            <v>75394.3</v>
          </cell>
        </row>
        <row r="161">
          <cell r="A161" t="str">
            <v>轻工业</v>
          </cell>
          <cell r="B161" t="str">
            <v>大型</v>
          </cell>
          <cell r="C161" t="str">
            <v>港澳台商投资企业</v>
          </cell>
          <cell r="D161">
            <v>68571.53</v>
          </cell>
        </row>
        <row r="162">
          <cell r="A162" t="str">
            <v>轻工业</v>
          </cell>
          <cell r="B162" t="str">
            <v>小型</v>
          </cell>
          <cell r="C162" t="str">
            <v>国有及国有控股企业</v>
          </cell>
          <cell r="D162">
            <v>62156.88</v>
          </cell>
        </row>
        <row r="163">
          <cell r="A163" t="str">
            <v>轻工业</v>
          </cell>
          <cell r="B163" t="str">
            <v>小型</v>
          </cell>
          <cell r="C163" t="str">
            <v>外商投资企业</v>
          </cell>
          <cell r="D163">
            <v>63813.31</v>
          </cell>
        </row>
        <row r="164">
          <cell r="A164" t="str">
            <v>轻工业</v>
          </cell>
          <cell r="B164" t="str">
            <v>大型</v>
          </cell>
          <cell r="C164" t="str">
            <v>股份有限公司</v>
          </cell>
          <cell r="D164">
            <v>31616.34</v>
          </cell>
        </row>
        <row r="165">
          <cell r="A165" t="str">
            <v>轻工业</v>
          </cell>
          <cell r="B165" t="str">
            <v>大型</v>
          </cell>
          <cell r="C165" t="str">
            <v>港澳台商投资企业</v>
          </cell>
          <cell r="D165">
            <v>25192.37</v>
          </cell>
        </row>
        <row r="166">
          <cell r="A166" t="str">
            <v>轻工业</v>
          </cell>
          <cell r="B166" t="str">
            <v>中型</v>
          </cell>
          <cell r="C166" t="str">
            <v>港澳台商投资企业</v>
          </cell>
          <cell r="D166">
            <v>35425.300000000003</v>
          </cell>
        </row>
        <row r="167">
          <cell r="A167" t="str">
            <v>重工业</v>
          </cell>
          <cell r="B167" t="str">
            <v>大型</v>
          </cell>
          <cell r="C167" t="str">
            <v>港澳台商投资企业</v>
          </cell>
          <cell r="D167">
            <v>32980.089999999997</v>
          </cell>
        </row>
        <row r="168">
          <cell r="A168" t="str">
            <v>轻工业</v>
          </cell>
          <cell r="B168" t="str">
            <v>中型</v>
          </cell>
          <cell r="C168" t="str">
            <v>外商投资企业</v>
          </cell>
          <cell r="D168">
            <v>18639.7</v>
          </cell>
        </row>
        <row r="169">
          <cell r="A169" t="str">
            <v>轻工业</v>
          </cell>
          <cell r="B169" t="str">
            <v>小型</v>
          </cell>
          <cell r="C169" t="str">
            <v>国有及国有控股企业</v>
          </cell>
          <cell r="D169">
            <v>81618.259999999995</v>
          </cell>
        </row>
        <row r="170">
          <cell r="A170" t="str">
            <v>重工业</v>
          </cell>
          <cell r="B170" t="str">
            <v>中型</v>
          </cell>
          <cell r="C170" t="str">
            <v>港澳台商投资企业</v>
          </cell>
          <cell r="D170">
            <v>94020.78</v>
          </cell>
        </row>
        <row r="171">
          <cell r="A171" t="str">
            <v>轻工业</v>
          </cell>
          <cell r="B171" t="str">
            <v>小型</v>
          </cell>
          <cell r="C171" t="str">
            <v>股份有限公司</v>
          </cell>
          <cell r="D171">
            <v>99243.94</v>
          </cell>
        </row>
        <row r="172">
          <cell r="A172" t="str">
            <v>重工业</v>
          </cell>
          <cell r="B172" t="str">
            <v>小型</v>
          </cell>
          <cell r="C172" t="str">
            <v>港澳台商投资企业</v>
          </cell>
          <cell r="D172">
            <v>95850.63</v>
          </cell>
        </row>
        <row r="173">
          <cell r="A173" t="str">
            <v>轻工业</v>
          </cell>
          <cell r="B173" t="str">
            <v>大型</v>
          </cell>
          <cell r="C173" t="str">
            <v>股份有限公司</v>
          </cell>
          <cell r="D173">
            <v>70143.17</v>
          </cell>
        </row>
        <row r="174">
          <cell r="A174" t="str">
            <v>轻工业</v>
          </cell>
          <cell r="B174" t="str">
            <v>小型</v>
          </cell>
          <cell r="C174" t="str">
            <v>股份有限公司</v>
          </cell>
          <cell r="D174">
            <v>97238.79</v>
          </cell>
        </row>
        <row r="175">
          <cell r="A175" t="str">
            <v>轻工业</v>
          </cell>
          <cell r="B175" t="str">
            <v>大型</v>
          </cell>
          <cell r="C175" t="str">
            <v>国有及国有控股企业</v>
          </cell>
          <cell r="D175">
            <v>3257.32</v>
          </cell>
        </row>
        <row r="176">
          <cell r="A176" t="str">
            <v>重工业</v>
          </cell>
          <cell r="B176" t="str">
            <v>大型</v>
          </cell>
          <cell r="C176" t="str">
            <v>股份有限公司</v>
          </cell>
          <cell r="D176">
            <v>11269.99</v>
          </cell>
        </row>
        <row r="177">
          <cell r="A177" t="str">
            <v>轻工业</v>
          </cell>
          <cell r="B177" t="str">
            <v>小型</v>
          </cell>
          <cell r="C177" t="str">
            <v>股份有限公司</v>
          </cell>
          <cell r="D177">
            <v>3715.15</v>
          </cell>
        </row>
        <row r="178">
          <cell r="A178" t="str">
            <v>重工业</v>
          </cell>
          <cell r="B178" t="str">
            <v>大型</v>
          </cell>
          <cell r="C178" t="str">
            <v>港澳台商投资企业</v>
          </cell>
          <cell r="D178">
            <v>7631.13</v>
          </cell>
        </row>
        <row r="179">
          <cell r="A179" t="str">
            <v>轻工业</v>
          </cell>
          <cell r="B179" t="str">
            <v>大型</v>
          </cell>
          <cell r="C179" t="str">
            <v>集体企业</v>
          </cell>
          <cell r="D179">
            <v>66459.86</v>
          </cell>
        </row>
        <row r="180">
          <cell r="A180" t="str">
            <v>重工业</v>
          </cell>
          <cell r="B180" t="str">
            <v>小型</v>
          </cell>
          <cell r="C180" t="str">
            <v>集体企业</v>
          </cell>
          <cell r="D180">
            <v>23443.63</v>
          </cell>
        </row>
        <row r="181">
          <cell r="A181" t="str">
            <v>轻工业</v>
          </cell>
          <cell r="B181" t="str">
            <v>大型</v>
          </cell>
          <cell r="C181" t="str">
            <v>国有及国有控股企业</v>
          </cell>
          <cell r="D181">
            <v>61059.73</v>
          </cell>
        </row>
        <row r="182">
          <cell r="A182" t="str">
            <v>轻工业</v>
          </cell>
          <cell r="B182" t="str">
            <v>小型</v>
          </cell>
          <cell r="C182" t="str">
            <v>股份有限公司</v>
          </cell>
          <cell r="D182">
            <v>88757.4</v>
          </cell>
        </row>
        <row r="183">
          <cell r="A183" t="str">
            <v>重工业</v>
          </cell>
          <cell r="B183" t="str">
            <v>大型</v>
          </cell>
          <cell r="C183" t="str">
            <v>外商投资企业</v>
          </cell>
          <cell r="D183">
            <v>7536.54</v>
          </cell>
        </row>
        <row r="184">
          <cell r="A184" t="str">
            <v>重工业</v>
          </cell>
          <cell r="B184" t="str">
            <v>中型</v>
          </cell>
          <cell r="C184" t="str">
            <v>集体企业</v>
          </cell>
          <cell r="D184">
            <v>37500.01</v>
          </cell>
        </row>
        <row r="185">
          <cell r="A185" t="str">
            <v>轻工业</v>
          </cell>
          <cell r="B185" t="str">
            <v>小型</v>
          </cell>
          <cell r="C185" t="str">
            <v>集体企业</v>
          </cell>
          <cell r="D185">
            <v>8714.32</v>
          </cell>
        </row>
        <row r="186">
          <cell r="A186" t="str">
            <v>重工业</v>
          </cell>
          <cell r="B186" t="str">
            <v>中型</v>
          </cell>
          <cell r="C186" t="str">
            <v>外商投资企业</v>
          </cell>
          <cell r="D186">
            <v>4502.09</v>
          </cell>
        </row>
        <row r="187">
          <cell r="A187" t="str">
            <v>重工业</v>
          </cell>
          <cell r="B187" t="str">
            <v>大型</v>
          </cell>
          <cell r="C187" t="str">
            <v>股份有限公司</v>
          </cell>
          <cell r="D187">
            <v>36126.29</v>
          </cell>
        </row>
        <row r="188">
          <cell r="A188" t="str">
            <v>轻工业</v>
          </cell>
          <cell r="B188" t="str">
            <v>中型</v>
          </cell>
          <cell r="C188" t="str">
            <v>股份有限公司</v>
          </cell>
          <cell r="D188">
            <v>17442.73</v>
          </cell>
        </row>
        <row r="189">
          <cell r="A189" t="str">
            <v>轻工业</v>
          </cell>
          <cell r="B189" t="str">
            <v>大型</v>
          </cell>
          <cell r="C189" t="str">
            <v>股份有限公司</v>
          </cell>
          <cell r="D189">
            <v>26207.02</v>
          </cell>
        </row>
        <row r="190">
          <cell r="A190" t="str">
            <v>重工业</v>
          </cell>
          <cell r="B190" t="str">
            <v>中型</v>
          </cell>
          <cell r="C190" t="str">
            <v>国有及国有控股企业</v>
          </cell>
          <cell r="D190">
            <v>304.60000000000002</v>
          </cell>
        </row>
        <row r="191">
          <cell r="A191" t="str">
            <v>轻工业</v>
          </cell>
          <cell r="B191" t="str">
            <v>小型</v>
          </cell>
          <cell r="C191" t="str">
            <v>港澳台商投资企业</v>
          </cell>
          <cell r="D191">
            <v>12625.84</v>
          </cell>
        </row>
        <row r="192">
          <cell r="A192" t="str">
            <v>重工业</v>
          </cell>
          <cell r="B192" t="str">
            <v>小型</v>
          </cell>
          <cell r="C192" t="str">
            <v>股份有限公司</v>
          </cell>
          <cell r="D192">
            <v>19540.98</v>
          </cell>
        </row>
        <row r="193">
          <cell r="A193" t="str">
            <v>重工业</v>
          </cell>
          <cell r="B193" t="str">
            <v>大型</v>
          </cell>
          <cell r="C193" t="str">
            <v>股份有限公司</v>
          </cell>
          <cell r="D193">
            <v>33061.56</v>
          </cell>
        </row>
        <row r="194">
          <cell r="A194" t="str">
            <v>重工业</v>
          </cell>
          <cell r="B194" t="str">
            <v>中型</v>
          </cell>
          <cell r="C194" t="str">
            <v>集体企业</v>
          </cell>
          <cell r="D194">
            <v>18694.79</v>
          </cell>
        </row>
        <row r="195">
          <cell r="A195" t="str">
            <v>轻工业</v>
          </cell>
          <cell r="B195" t="str">
            <v>大型</v>
          </cell>
          <cell r="C195" t="str">
            <v>港澳台商投资企业</v>
          </cell>
          <cell r="D195">
            <v>22622.52</v>
          </cell>
        </row>
        <row r="196">
          <cell r="A196" t="str">
            <v>轻工业</v>
          </cell>
          <cell r="B196" t="str">
            <v>中型</v>
          </cell>
          <cell r="C196" t="str">
            <v>集体企业</v>
          </cell>
          <cell r="D196">
            <v>96918.51</v>
          </cell>
        </row>
        <row r="197">
          <cell r="A197" t="str">
            <v>轻工业</v>
          </cell>
          <cell r="B197" t="str">
            <v>大型</v>
          </cell>
          <cell r="C197" t="str">
            <v>股份有限公司</v>
          </cell>
          <cell r="D197">
            <v>57864.66</v>
          </cell>
        </row>
        <row r="198">
          <cell r="A198" t="str">
            <v>重工业</v>
          </cell>
          <cell r="B198" t="str">
            <v>大型</v>
          </cell>
          <cell r="C198" t="str">
            <v>港澳台商投资企业</v>
          </cell>
          <cell r="D198">
            <v>9973.5</v>
          </cell>
        </row>
        <row r="199">
          <cell r="A199" t="str">
            <v>轻工业</v>
          </cell>
          <cell r="B199" t="str">
            <v>小型</v>
          </cell>
          <cell r="C199" t="str">
            <v>外商投资企业</v>
          </cell>
          <cell r="D199">
            <v>70901.440000000002</v>
          </cell>
        </row>
        <row r="200">
          <cell r="A200" t="str">
            <v>轻工业</v>
          </cell>
          <cell r="B200" t="str">
            <v>中型</v>
          </cell>
          <cell r="C200" t="str">
            <v>外商投资企业</v>
          </cell>
          <cell r="D200">
            <v>44194.67</v>
          </cell>
        </row>
        <row r="201">
          <cell r="A201" t="str">
            <v>轻工业</v>
          </cell>
          <cell r="B201" t="str">
            <v>大型</v>
          </cell>
          <cell r="C201" t="str">
            <v>外商投资企业</v>
          </cell>
          <cell r="D201">
            <v>56968.5</v>
          </cell>
        </row>
        <row r="202">
          <cell r="A202" t="str">
            <v>重工业</v>
          </cell>
          <cell r="B202" t="str">
            <v>大型</v>
          </cell>
          <cell r="C202" t="str">
            <v>国有及国有控股企业</v>
          </cell>
          <cell r="D202">
            <v>8755.67</v>
          </cell>
        </row>
        <row r="203">
          <cell r="A203" t="str">
            <v>轻工业</v>
          </cell>
          <cell r="B203" t="str">
            <v>大型</v>
          </cell>
          <cell r="C203" t="str">
            <v>外商投资企业</v>
          </cell>
          <cell r="D203">
            <v>10524.85</v>
          </cell>
        </row>
        <row r="204">
          <cell r="A204" t="str">
            <v>轻工业</v>
          </cell>
          <cell r="B204" t="str">
            <v>中型</v>
          </cell>
          <cell r="C204" t="str">
            <v>集体企业</v>
          </cell>
          <cell r="D204">
            <v>85643.26</v>
          </cell>
        </row>
        <row r="205">
          <cell r="A205" t="str">
            <v>重工业</v>
          </cell>
          <cell r="B205" t="str">
            <v>中型</v>
          </cell>
          <cell r="C205" t="str">
            <v>股份有限公司</v>
          </cell>
          <cell r="D205">
            <v>23565.4</v>
          </cell>
        </row>
        <row r="206">
          <cell r="A206" t="str">
            <v>轻工业</v>
          </cell>
          <cell r="B206" t="str">
            <v>中型</v>
          </cell>
          <cell r="C206" t="str">
            <v>集体企业</v>
          </cell>
          <cell r="D206">
            <v>56951.03</v>
          </cell>
        </row>
        <row r="207">
          <cell r="A207" t="str">
            <v>轻工业</v>
          </cell>
          <cell r="B207" t="str">
            <v>大型</v>
          </cell>
          <cell r="C207" t="str">
            <v>集体企业</v>
          </cell>
          <cell r="D207">
            <v>37158.29</v>
          </cell>
        </row>
        <row r="208">
          <cell r="A208" t="str">
            <v>重工业</v>
          </cell>
          <cell r="B208" t="str">
            <v>小型</v>
          </cell>
          <cell r="C208" t="str">
            <v>集体企业</v>
          </cell>
          <cell r="D208">
            <v>52671.72</v>
          </cell>
        </row>
        <row r="209">
          <cell r="A209" t="str">
            <v>轻工业</v>
          </cell>
          <cell r="B209" t="str">
            <v>大型</v>
          </cell>
          <cell r="C209" t="str">
            <v>外商投资企业</v>
          </cell>
          <cell r="D209">
            <v>10074.24</v>
          </cell>
        </row>
        <row r="210">
          <cell r="A210" t="str">
            <v>重工业</v>
          </cell>
          <cell r="B210" t="str">
            <v>大型</v>
          </cell>
          <cell r="C210" t="str">
            <v>外商投资企业</v>
          </cell>
          <cell r="D210">
            <v>60277.55</v>
          </cell>
        </row>
        <row r="211">
          <cell r="A211" t="str">
            <v>重工业</v>
          </cell>
          <cell r="B211" t="str">
            <v>中型</v>
          </cell>
          <cell r="C211" t="str">
            <v>港澳台商投资企业</v>
          </cell>
          <cell r="D211">
            <v>6924.83</v>
          </cell>
        </row>
        <row r="212">
          <cell r="A212" t="str">
            <v>轻工业</v>
          </cell>
          <cell r="B212" t="str">
            <v>小型</v>
          </cell>
          <cell r="C212" t="str">
            <v>集体企业</v>
          </cell>
          <cell r="D212">
            <v>29895.54</v>
          </cell>
        </row>
        <row r="213">
          <cell r="A213" t="str">
            <v>重工业</v>
          </cell>
          <cell r="B213" t="str">
            <v>小型</v>
          </cell>
          <cell r="C213" t="str">
            <v>集体企业</v>
          </cell>
          <cell r="D213">
            <v>25210.48</v>
          </cell>
        </row>
        <row r="214">
          <cell r="A214" t="str">
            <v>重工业</v>
          </cell>
          <cell r="B214" t="str">
            <v>大型</v>
          </cell>
          <cell r="C214" t="str">
            <v>集体企业</v>
          </cell>
          <cell r="D214">
            <v>13214.57</v>
          </cell>
        </row>
        <row r="215">
          <cell r="A215" t="str">
            <v>重工业</v>
          </cell>
          <cell r="B215" t="str">
            <v>小型</v>
          </cell>
          <cell r="C215" t="str">
            <v>港澳台商投资企业</v>
          </cell>
          <cell r="D215">
            <v>1382.63</v>
          </cell>
        </row>
        <row r="216">
          <cell r="A216" t="str">
            <v>轻工业</v>
          </cell>
          <cell r="B216" t="str">
            <v>大型</v>
          </cell>
          <cell r="C216" t="str">
            <v>外商投资企业</v>
          </cell>
          <cell r="D216">
            <v>99979.1</v>
          </cell>
        </row>
        <row r="217">
          <cell r="A217" t="str">
            <v>重工业</v>
          </cell>
          <cell r="B217" t="str">
            <v>中型</v>
          </cell>
          <cell r="C217" t="str">
            <v>股份有限公司</v>
          </cell>
          <cell r="D217">
            <v>15861.79</v>
          </cell>
        </row>
        <row r="218">
          <cell r="A218" t="str">
            <v>轻工业</v>
          </cell>
          <cell r="B218" t="str">
            <v>小型</v>
          </cell>
          <cell r="C218" t="str">
            <v>港澳台商投资企业</v>
          </cell>
          <cell r="D218">
            <v>99806.44</v>
          </cell>
        </row>
        <row r="219">
          <cell r="A219" t="str">
            <v>轻工业</v>
          </cell>
          <cell r="B219" t="str">
            <v>中型</v>
          </cell>
          <cell r="C219" t="str">
            <v>国有及国有控股企业</v>
          </cell>
          <cell r="D219">
            <v>20138.88</v>
          </cell>
        </row>
        <row r="220">
          <cell r="A220" t="str">
            <v>轻工业</v>
          </cell>
          <cell r="B220" t="str">
            <v>小型</v>
          </cell>
          <cell r="C220" t="str">
            <v>外商投资企业</v>
          </cell>
          <cell r="D220">
            <v>5045.21</v>
          </cell>
        </row>
        <row r="221">
          <cell r="A221" t="str">
            <v>轻工业</v>
          </cell>
          <cell r="B221" t="str">
            <v>大型</v>
          </cell>
          <cell r="C221" t="str">
            <v>国有及国有控股企业</v>
          </cell>
          <cell r="D221">
            <v>70098.09</v>
          </cell>
        </row>
        <row r="222">
          <cell r="A222" t="str">
            <v>轻工业</v>
          </cell>
          <cell r="B222" t="str">
            <v>中型</v>
          </cell>
          <cell r="C222" t="str">
            <v>港澳台商投资企业</v>
          </cell>
          <cell r="D222">
            <v>54484.36</v>
          </cell>
        </row>
        <row r="223">
          <cell r="A223" t="str">
            <v>重工业</v>
          </cell>
          <cell r="B223" t="str">
            <v>小型</v>
          </cell>
          <cell r="C223" t="str">
            <v>股份有限公司</v>
          </cell>
          <cell r="D223">
            <v>12009.02</v>
          </cell>
        </row>
        <row r="224">
          <cell r="A224" t="str">
            <v>轻工业</v>
          </cell>
          <cell r="B224" t="str">
            <v>中型</v>
          </cell>
          <cell r="C224" t="str">
            <v>外商投资企业</v>
          </cell>
          <cell r="D224">
            <v>61718.66</v>
          </cell>
        </row>
        <row r="225">
          <cell r="A225" t="str">
            <v>重工业</v>
          </cell>
          <cell r="B225" t="str">
            <v>中型</v>
          </cell>
          <cell r="C225" t="str">
            <v>股份有限公司</v>
          </cell>
          <cell r="D225">
            <v>60083.31</v>
          </cell>
        </row>
        <row r="226">
          <cell r="A226" t="str">
            <v>重工业</v>
          </cell>
          <cell r="B226" t="str">
            <v>小型</v>
          </cell>
          <cell r="C226" t="str">
            <v>国有及国有控股企业</v>
          </cell>
          <cell r="D226">
            <v>99314.23</v>
          </cell>
        </row>
        <row r="227">
          <cell r="A227" t="str">
            <v>重工业</v>
          </cell>
          <cell r="B227" t="str">
            <v>小型</v>
          </cell>
          <cell r="C227" t="str">
            <v>国有及国有控股企业</v>
          </cell>
          <cell r="D227">
            <v>86162.99</v>
          </cell>
        </row>
        <row r="228">
          <cell r="A228" t="str">
            <v>轻工业</v>
          </cell>
          <cell r="B228" t="str">
            <v>小型</v>
          </cell>
          <cell r="C228" t="str">
            <v>国有及国有控股企业</v>
          </cell>
          <cell r="D228">
            <v>27837.48</v>
          </cell>
        </row>
        <row r="229">
          <cell r="A229" t="str">
            <v>轻工业</v>
          </cell>
          <cell r="B229" t="str">
            <v>中型</v>
          </cell>
          <cell r="C229" t="str">
            <v>股份有限公司</v>
          </cell>
          <cell r="D229">
            <v>13039.96</v>
          </cell>
        </row>
        <row r="230">
          <cell r="A230" t="str">
            <v>重工业</v>
          </cell>
          <cell r="B230" t="str">
            <v>小型</v>
          </cell>
          <cell r="C230" t="str">
            <v>集体企业</v>
          </cell>
          <cell r="D230">
            <v>86567.75</v>
          </cell>
        </row>
        <row r="231">
          <cell r="A231" t="str">
            <v>重工业</v>
          </cell>
          <cell r="B231" t="str">
            <v>大型</v>
          </cell>
          <cell r="C231" t="str">
            <v>股份有限公司</v>
          </cell>
          <cell r="D231">
            <v>3034.29</v>
          </cell>
        </row>
        <row r="232">
          <cell r="A232" t="str">
            <v>重工业</v>
          </cell>
          <cell r="B232" t="str">
            <v>小型</v>
          </cell>
          <cell r="C232" t="str">
            <v>港澳台商投资企业</v>
          </cell>
          <cell r="D232">
            <v>20865.310000000001</v>
          </cell>
        </row>
        <row r="233">
          <cell r="A233" t="str">
            <v>重工业</v>
          </cell>
          <cell r="B233" t="str">
            <v>小型</v>
          </cell>
          <cell r="C233" t="str">
            <v>港澳台商投资企业</v>
          </cell>
          <cell r="D233">
            <v>39349.550000000003</v>
          </cell>
        </row>
        <row r="234">
          <cell r="A234" t="str">
            <v>轻工业</v>
          </cell>
          <cell r="B234" t="str">
            <v>中型</v>
          </cell>
          <cell r="C234" t="str">
            <v>国有及国有控股企业</v>
          </cell>
          <cell r="D234">
            <v>73020.679999999993</v>
          </cell>
        </row>
        <row r="235">
          <cell r="A235" t="str">
            <v>轻工业</v>
          </cell>
          <cell r="B235" t="str">
            <v>大型</v>
          </cell>
          <cell r="C235" t="str">
            <v>港澳台商投资企业</v>
          </cell>
          <cell r="D235">
            <v>57212.17</v>
          </cell>
        </row>
        <row r="236">
          <cell r="A236" t="str">
            <v>重工业</v>
          </cell>
          <cell r="B236" t="str">
            <v>中型</v>
          </cell>
          <cell r="C236" t="str">
            <v>集体企业</v>
          </cell>
          <cell r="D236">
            <v>1843.53</v>
          </cell>
        </row>
        <row r="237">
          <cell r="A237" t="str">
            <v>轻工业</v>
          </cell>
          <cell r="B237" t="str">
            <v>小型</v>
          </cell>
          <cell r="C237" t="str">
            <v>集体企业</v>
          </cell>
          <cell r="D237">
            <v>26450.97</v>
          </cell>
        </row>
        <row r="238">
          <cell r="A238" t="str">
            <v>轻工业</v>
          </cell>
          <cell r="B238" t="str">
            <v>大型</v>
          </cell>
          <cell r="C238" t="str">
            <v>外商投资企业</v>
          </cell>
          <cell r="D238">
            <v>96150.02</v>
          </cell>
        </row>
        <row r="239">
          <cell r="A239" t="str">
            <v>轻工业</v>
          </cell>
          <cell r="B239" t="str">
            <v>大型</v>
          </cell>
          <cell r="C239" t="str">
            <v>外商投资企业</v>
          </cell>
          <cell r="D239">
            <v>10453.82</v>
          </cell>
        </row>
        <row r="240">
          <cell r="A240" t="str">
            <v>重工业</v>
          </cell>
          <cell r="B240" t="str">
            <v>大型</v>
          </cell>
          <cell r="C240" t="str">
            <v>港澳台商投资企业</v>
          </cell>
          <cell r="D240">
            <v>88072.17</v>
          </cell>
        </row>
        <row r="241">
          <cell r="A241" t="str">
            <v>轻工业</v>
          </cell>
          <cell r="B241" t="str">
            <v>大型</v>
          </cell>
          <cell r="C241" t="str">
            <v>集体企业</v>
          </cell>
          <cell r="D241">
            <v>77933.119999999995</v>
          </cell>
        </row>
        <row r="242">
          <cell r="A242" t="str">
            <v>轻工业</v>
          </cell>
          <cell r="B242" t="str">
            <v>中型</v>
          </cell>
          <cell r="C242" t="str">
            <v>集体企业</v>
          </cell>
          <cell r="D242">
            <v>2344.62</v>
          </cell>
        </row>
        <row r="243">
          <cell r="A243" t="str">
            <v>轻工业</v>
          </cell>
          <cell r="B243" t="str">
            <v>小型</v>
          </cell>
          <cell r="C243" t="str">
            <v>集体企业</v>
          </cell>
          <cell r="D243">
            <v>47647.46</v>
          </cell>
        </row>
        <row r="244">
          <cell r="A244" t="str">
            <v>轻工业</v>
          </cell>
          <cell r="B244" t="str">
            <v>中型</v>
          </cell>
          <cell r="C244" t="str">
            <v>港澳台商投资企业</v>
          </cell>
          <cell r="D244">
            <v>66886.41</v>
          </cell>
        </row>
        <row r="245">
          <cell r="A245" t="str">
            <v>重工业</v>
          </cell>
          <cell r="B245" t="str">
            <v>小型</v>
          </cell>
          <cell r="C245" t="str">
            <v>股份有限公司</v>
          </cell>
          <cell r="D245">
            <v>12525.25</v>
          </cell>
        </row>
        <row r="246">
          <cell r="A246" t="str">
            <v>重工业</v>
          </cell>
          <cell r="B246" t="str">
            <v>小型</v>
          </cell>
          <cell r="C246" t="str">
            <v>港澳台商投资企业</v>
          </cell>
          <cell r="D246">
            <v>31589.84</v>
          </cell>
        </row>
        <row r="247">
          <cell r="A247" t="str">
            <v>重工业</v>
          </cell>
          <cell r="B247" t="str">
            <v>中型</v>
          </cell>
          <cell r="C247" t="str">
            <v>集体企业</v>
          </cell>
          <cell r="D247">
            <v>64906.65</v>
          </cell>
        </row>
        <row r="248">
          <cell r="A248" t="str">
            <v>重工业</v>
          </cell>
          <cell r="B248" t="str">
            <v>小型</v>
          </cell>
          <cell r="C248" t="str">
            <v>港澳台商投资企业</v>
          </cell>
          <cell r="D248">
            <v>69349.19</v>
          </cell>
        </row>
        <row r="249">
          <cell r="A249" t="str">
            <v>重工业</v>
          </cell>
          <cell r="B249" t="str">
            <v>中型</v>
          </cell>
          <cell r="C249" t="str">
            <v>国有及国有控股企业</v>
          </cell>
          <cell r="D249">
            <v>99499.65</v>
          </cell>
        </row>
        <row r="250">
          <cell r="A250" t="str">
            <v>轻工业</v>
          </cell>
          <cell r="B250" t="str">
            <v>大型</v>
          </cell>
          <cell r="C250" t="str">
            <v>股份有限公司</v>
          </cell>
          <cell r="D250">
            <v>7161.55</v>
          </cell>
        </row>
        <row r="251">
          <cell r="A251" t="str">
            <v>轻工业</v>
          </cell>
          <cell r="B251" t="str">
            <v>中型</v>
          </cell>
          <cell r="C251" t="str">
            <v>集体企业</v>
          </cell>
          <cell r="D251">
            <v>54678.13</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分数分布"/>
      <sheetName val="第1题"/>
      <sheetName val="第1题解答"/>
      <sheetName val="第2题"/>
      <sheetName val="第2题解答"/>
      <sheetName val="第3题"/>
      <sheetName val="第3题解答"/>
      <sheetName val="第4题"/>
      <sheetName val="第4题解答"/>
      <sheetName val="第5题"/>
      <sheetName val="第5题解答"/>
      <sheetName val="第6题"/>
      <sheetName val="第6题解答"/>
      <sheetName val="第7题"/>
      <sheetName val="第7题解答"/>
      <sheetName val="第8题"/>
      <sheetName val="第8题解答"/>
      <sheetName val="第9题"/>
      <sheetName val="第9题解答"/>
    </sheetNames>
    <sheetDataSet>
      <sheetData sheetId="0"/>
      <sheetData sheetId="1"/>
      <sheetData sheetId="2"/>
      <sheetData sheetId="3"/>
      <sheetData sheetId="4">
        <row r="1">
          <cell r="A1" t="str">
            <v>工业类型</v>
          </cell>
          <cell r="B1" t="str">
            <v>企业规模</v>
          </cell>
          <cell r="C1" t="str">
            <v>企业类型</v>
          </cell>
          <cell r="D1" t="str">
            <v>产值</v>
          </cell>
        </row>
        <row r="2">
          <cell r="A2" t="str">
            <v>轻工业</v>
          </cell>
          <cell r="B2" t="str">
            <v>小型</v>
          </cell>
          <cell r="C2" t="str">
            <v>国有及国有控股企业</v>
          </cell>
          <cell r="D2">
            <v>15008.16</v>
          </cell>
        </row>
        <row r="3">
          <cell r="A3" t="str">
            <v>轻工业</v>
          </cell>
          <cell r="B3" t="str">
            <v>小型</v>
          </cell>
          <cell r="C3" t="str">
            <v>国有及国有控股企业</v>
          </cell>
          <cell r="D3">
            <v>55788.45</v>
          </cell>
        </row>
        <row r="4">
          <cell r="A4" t="str">
            <v>重工业</v>
          </cell>
          <cell r="B4" t="str">
            <v>中型</v>
          </cell>
          <cell r="C4" t="str">
            <v>股份有限公司</v>
          </cell>
          <cell r="D4">
            <v>19514.89</v>
          </cell>
        </row>
        <row r="5">
          <cell r="A5" t="str">
            <v>重工业</v>
          </cell>
          <cell r="B5" t="str">
            <v>大型</v>
          </cell>
          <cell r="C5" t="str">
            <v>股份有限公司</v>
          </cell>
          <cell r="D5">
            <v>76910.34</v>
          </cell>
        </row>
        <row r="6">
          <cell r="A6" t="str">
            <v>轻工业</v>
          </cell>
          <cell r="B6" t="str">
            <v>大型</v>
          </cell>
          <cell r="C6" t="str">
            <v>外商投资企业</v>
          </cell>
          <cell r="D6">
            <v>57588.57</v>
          </cell>
        </row>
        <row r="7">
          <cell r="A7" t="str">
            <v>轻工业</v>
          </cell>
          <cell r="B7" t="str">
            <v>小型</v>
          </cell>
          <cell r="C7" t="str">
            <v>港澳台商投资企业</v>
          </cell>
          <cell r="D7">
            <v>98459.91</v>
          </cell>
        </row>
        <row r="8">
          <cell r="A8" t="str">
            <v>轻工业</v>
          </cell>
          <cell r="B8" t="str">
            <v>小型</v>
          </cell>
          <cell r="C8" t="str">
            <v>国有及国有控股企业</v>
          </cell>
          <cell r="D8">
            <v>95950.77</v>
          </cell>
        </row>
        <row r="9">
          <cell r="A9" t="str">
            <v>轻工业</v>
          </cell>
          <cell r="B9" t="str">
            <v>小型</v>
          </cell>
          <cell r="C9" t="str">
            <v>港澳台商投资企业</v>
          </cell>
          <cell r="D9">
            <v>53610.12</v>
          </cell>
        </row>
        <row r="10">
          <cell r="A10" t="str">
            <v>重工业</v>
          </cell>
          <cell r="B10" t="str">
            <v>小型</v>
          </cell>
          <cell r="C10" t="str">
            <v>港澳台商投资企业</v>
          </cell>
          <cell r="D10">
            <v>26083.279999999999</v>
          </cell>
        </row>
        <row r="11">
          <cell r="A11" t="str">
            <v>轻工业</v>
          </cell>
          <cell r="B11" t="str">
            <v>中型</v>
          </cell>
          <cell r="C11" t="str">
            <v>外商投资企业</v>
          </cell>
          <cell r="D11">
            <v>85073.17</v>
          </cell>
        </row>
        <row r="12">
          <cell r="A12" t="str">
            <v>重工业</v>
          </cell>
          <cell r="B12" t="str">
            <v>中型</v>
          </cell>
          <cell r="C12" t="str">
            <v>股份有限公司</v>
          </cell>
          <cell r="D12">
            <v>24690.799999999999</v>
          </cell>
        </row>
        <row r="13">
          <cell r="A13" t="str">
            <v>重工业</v>
          </cell>
          <cell r="B13" t="str">
            <v>小型</v>
          </cell>
          <cell r="C13" t="str">
            <v>港澳台商投资企业</v>
          </cell>
          <cell r="D13">
            <v>9522.1</v>
          </cell>
        </row>
        <row r="14">
          <cell r="A14" t="str">
            <v>轻工业</v>
          </cell>
          <cell r="B14" t="str">
            <v>小型</v>
          </cell>
          <cell r="C14" t="str">
            <v>国有及国有控股企业</v>
          </cell>
          <cell r="D14">
            <v>37684.04</v>
          </cell>
        </row>
        <row r="15">
          <cell r="A15" t="str">
            <v>轻工业</v>
          </cell>
          <cell r="B15" t="str">
            <v>大型</v>
          </cell>
          <cell r="C15" t="str">
            <v>国有及国有控股企业</v>
          </cell>
          <cell r="D15">
            <v>16045.63</v>
          </cell>
        </row>
        <row r="16">
          <cell r="A16" t="str">
            <v>轻工业</v>
          </cell>
          <cell r="B16" t="str">
            <v>中型</v>
          </cell>
          <cell r="C16" t="str">
            <v>股份有限公司</v>
          </cell>
          <cell r="D16">
            <v>5227.33</v>
          </cell>
        </row>
        <row r="17">
          <cell r="A17" t="str">
            <v>轻工业</v>
          </cell>
          <cell r="B17" t="str">
            <v>大型</v>
          </cell>
          <cell r="C17" t="str">
            <v>国有及国有控股企业</v>
          </cell>
          <cell r="D17">
            <v>58695.08</v>
          </cell>
        </row>
        <row r="18">
          <cell r="A18" t="str">
            <v>重工业</v>
          </cell>
          <cell r="B18" t="str">
            <v>中型</v>
          </cell>
          <cell r="C18" t="str">
            <v>集体企业</v>
          </cell>
          <cell r="D18">
            <v>65561.63</v>
          </cell>
        </row>
        <row r="19">
          <cell r="A19" t="str">
            <v>重工业</v>
          </cell>
          <cell r="B19" t="str">
            <v>小型</v>
          </cell>
          <cell r="C19" t="str">
            <v>国有及国有控股企业</v>
          </cell>
          <cell r="D19">
            <v>1873.21</v>
          </cell>
        </row>
        <row r="20">
          <cell r="A20" t="str">
            <v>重工业</v>
          </cell>
          <cell r="B20" t="str">
            <v>中型</v>
          </cell>
          <cell r="C20" t="str">
            <v>集体企业</v>
          </cell>
          <cell r="D20">
            <v>17940.259999999998</v>
          </cell>
        </row>
        <row r="21">
          <cell r="A21" t="str">
            <v>轻工业</v>
          </cell>
          <cell r="B21" t="str">
            <v>大型</v>
          </cell>
          <cell r="C21" t="str">
            <v>集体企业</v>
          </cell>
          <cell r="D21">
            <v>12431.5</v>
          </cell>
        </row>
        <row r="22">
          <cell r="A22" t="str">
            <v>重工业</v>
          </cell>
          <cell r="B22" t="str">
            <v>小型</v>
          </cell>
          <cell r="C22" t="str">
            <v>外商投资企业</v>
          </cell>
          <cell r="D22">
            <v>10913.71</v>
          </cell>
        </row>
        <row r="23">
          <cell r="A23" t="str">
            <v>轻工业</v>
          </cell>
          <cell r="B23" t="str">
            <v>大型</v>
          </cell>
          <cell r="C23" t="str">
            <v>国有及国有控股企业</v>
          </cell>
          <cell r="D23">
            <v>4630.91</v>
          </cell>
        </row>
        <row r="24">
          <cell r="A24" t="str">
            <v>轻工业</v>
          </cell>
          <cell r="B24" t="str">
            <v>小型</v>
          </cell>
          <cell r="C24" t="str">
            <v>港澳台商投资企业</v>
          </cell>
          <cell r="D24">
            <v>1296.26</v>
          </cell>
        </row>
        <row r="25">
          <cell r="A25" t="str">
            <v>轻工业</v>
          </cell>
          <cell r="B25" t="str">
            <v>大型</v>
          </cell>
          <cell r="C25" t="str">
            <v>国有及国有控股企业</v>
          </cell>
          <cell r="D25">
            <v>51686.97</v>
          </cell>
        </row>
        <row r="26">
          <cell r="A26" t="str">
            <v>轻工业</v>
          </cell>
          <cell r="B26" t="str">
            <v>小型</v>
          </cell>
          <cell r="C26" t="str">
            <v>港澳台商投资企业</v>
          </cell>
          <cell r="D26">
            <v>38875.599999999999</v>
          </cell>
        </row>
        <row r="27">
          <cell r="A27" t="str">
            <v>重工业</v>
          </cell>
          <cell r="B27" t="str">
            <v>大型</v>
          </cell>
          <cell r="C27" t="str">
            <v>国有及国有控股企业</v>
          </cell>
          <cell r="D27">
            <v>18409.88</v>
          </cell>
        </row>
        <row r="28">
          <cell r="A28" t="str">
            <v>重工业</v>
          </cell>
          <cell r="B28" t="str">
            <v>大型</v>
          </cell>
          <cell r="C28" t="str">
            <v>集体企业</v>
          </cell>
          <cell r="D28">
            <v>24532.92</v>
          </cell>
        </row>
        <row r="29">
          <cell r="A29" t="str">
            <v>重工业</v>
          </cell>
          <cell r="B29" t="str">
            <v>小型</v>
          </cell>
          <cell r="C29" t="str">
            <v>集体企业</v>
          </cell>
          <cell r="D29">
            <v>58960.84</v>
          </cell>
        </row>
        <row r="30">
          <cell r="A30" t="str">
            <v>轻工业</v>
          </cell>
          <cell r="B30" t="str">
            <v>中型</v>
          </cell>
          <cell r="C30" t="str">
            <v>股份有限公司</v>
          </cell>
          <cell r="D30">
            <v>75499.08</v>
          </cell>
        </row>
        <row r="31">
          <cell r="A31" t="str">
            <v>重工业</v>
          </cell>
          <cell r="B31" t="str">
            <v>中型</v>
          </cell>
          <cell r="C31" t="str">
            <v>集体企业</v>
          </cell>
          <cell r="D31">
            <v>97593.18</v>
          </cell>
        </row>
        <row r="32">
          <cell r="A32" t="str">
            <v>轻工业</v>
          </cell>
          <cell r="B32" t="str">
            <v>小型</v>
          </cell>
          <cell r="C32" t="str">
            <v>国有及国有控股企业</v>
          </cell>
          <cell r="D32">
            <v>83750.720000000001</v>
          </cell>
        </row>
        <row r="33">
          <cell r="A33" t="str">
            <v>轻工业</v>
          </cell>
          <cell r="B33" t="str">
            <v>中型</v>
          </cell>
          <cell r="C33" t="str">
            <v>股份有限公司</v>
          </cell>
          <cell r="D33">
            <v>36999.15</v>
          </cell>
        </row>
        <row r="34">
          <cell r="A34" t="str">
            <v>重工业</v>
          </cell>
          <cell r="B34" t="str">
            <v>中型</v>
          </cell>
          <cell r="C34" t="str">
            <v>外商投资企业</v>
          </cell>
          <cell r="D34">
            <v>89761.17</v>
          </cell>
        </row>
        <row r="35">
          <cell r="A35" t="str">
            <v>轻工业</v>
          </cell>
          <cell r="B35" t="str">
            <v>中型</v>
          </cell>
          <cell r="C35" t="str">
            <v>股份有限公司</v>
          </cell>
          <cell r="D35">
            <v>65555.11</v>
          </cell>
        </row>
        <row r="36">
          <cell r="A36" t="str">
            <v>重工业</v>
          </cell>
          <cell r="B36" t="str">
            <v>中型</v>
          </cell>
          <cell r="C36" t="str">
            <v>国有及国有控股企业</v>
          </cell>
          <cell r="D36">
            <v>37862.28</v>
          </cell>
        </row>
        <row r="37">
          <cell r="A37" t="str">
            <v>重工业</v>
          </cell>
          <cell r="B37" t="str">
            <v>小型</v>
          </cell>
          <cell r="C37" t="str">
            <v>股份有限公司</v>
          </cell>
          <cell r="D37">
            <v>66551.91</v>
          </cell>
        </row>
        <row r="38">
          <cell r="A38" t="str">
            <v>重工业</v>
          </cell>
          <cell r="B38" t="str">
            <v>大型</v>
          </cell>
          <cell r="C38" t="str">
            <v>股份有限公司</v>
          </cell>
          <cell r="D38">
            <v>27469.67</v>
          </cell>
        </row>
        <row r="39">
          <cell r="A39" t="str">
            <v>轻工业</v>
          </cell>
          <cell r="B39" t="str">
            <v>中型</v>
          </cell>
          <cell r="C39" t="str">
            <v>国有及国有控股企业</v>
          </cell>
          <cell r="D39">
            <v>804.44</v>
          </cell>
        </row>
        <row r="40">
          <cell r="A40" t="str">
            <v>轻工业</v>
          </cell>
          <cell r="B40" t="str">
            <v>大型</v>
          </cell>
          <cell r="C40" t="str">
            <v>国有及国有控股企业</v>
          </cell>
          <cell r="D40">
            <v>21530.240000000002</v>
          </cell>
        </row>
        <row r="41">
          <cell r="A41" t="str">
            <v>重工业</v>
          </cell>
          <cell r="B41" t="str">
            <v>中型</v>
          </cell>
          <cell r="C41" t="str">
            <v>国有及国有控股企业</v>
          </cell>
          <cell r="D41">
            <v>69650.320000000007</v>
          </cell>
        </row>
        <row r="42">
          <cell r="A42" t="str">
            <v>重工业</v>
          </cell>
          <cell r="B42" t="str">
            <v>大型</v>
          </cell>
          <cell r="C42" t="str">
            <v>国有及国有控股企业</v>
          </cell>
          <cell r="D42">
            <v>56947.37</v>
          </cell>
        </row>
        <row r="43">
          <cell r="A43" t="str">
            <v>重工业</v>
          </cell>
          <cell r="B43" t="str">
            <v>中型</v>
          </cell>
          <cell r="C43" t="str">
            <v>国有及国有控股企业</v>
          </cell>
          <cell r="D43">
            <v>1213.6300000000001</v>
          </cell>
        </row>
        <row r="44">
          <cell r="A44" t="str">
            <v>轻工业</v>
          </cell>
          <cell r="B44" t="str">
            <v>大型</v>
          </cell>
          <cell r="C44" t="str">
            <v>股份有限公司</v>
          </cell>
          <cell r="D44">
            <v>40162.51</v>
          </cell>
        </row>
        <row r="45">
          <cell r="A45" t="str">
            <v>轻工业</v>
          </cell>
          <cell r="B45" t="str">
            <v>小型</v>
          </cell>
          <cell r="C45" t="str">
            <v>国有及国有控股企业</v>
          </cell>
          <cell r="D45">
            <v>57128.959999999999</v>
          </cell>
        </row>
        <row r="46">
          <cell r="A46" t="str">
            <v>重工业</v>
          </cell>
          <cell r="B46" t="str">
            <v>中型</v>
          </cell>
          <cell r="C46" t="str">
            <v>集体企业</v>
          </cell>
          <cell r="D46">
            <v>84697.89</v>
          </cell>
        </row>
        <row r="47">
          <cell r="A47" t="str">
            <v>重工业</v>
          </cell>
          <cell r="B47" t="str">
            <v>小型</v>
          </cell>
          <cell r="C47" t="str">
            <v>港澳台商投资企业</v>
          </cell>
          <cell r="D47">
            <v>39062.11</v>
          </cell>
        </row>
        <row r="48">
          <cell r="A48" t="str">
            <v>重工业</v>
          </cell>
          <cell r="B48" t="str">
            <v>中型</v>
          </cell>
          <cell r="C48" t="str">
            <v>港澳台商投资企业</v>
          </cell>
          <cell r="D48">
            <v>50101.85</v>
          </cell>
        </row>
        <row r="49">
          <cell r="A49" t="str">
            <v>重工业</v>
          </cell>
          <cell r="B49" t="str">
            <v>大型</v>
          </cell>
          <cell r="C49" t="str">
            <v>股份有限公司</v>
          </cell>
          <cell r="D49">
            <v>71417.38</v>
          </cell>
        </row>
        <row r="50">
          <cell r="A50" t="str">
            <v>重工业</v>
          </cell>
          <cell r="B50" t="str">
            <v>中型</v>
          </cell>
          <cell r="C50" t="str">
            <v>股份有限公司</v>
          </cell>
          <cell r="D50">
            <v>11228.25</v>
          </cell>
        </row>
        <row r="51">
          <cell r="A51" t="str">
            <v>轻工业</v>
          </cell>
          <cell r="B51" t="str">
            <v>大型</v>
          </cell>
          <cell r="C51" t="str">
            <v>外商投资企业</v>
          </cell>
          <cell r="D51">
            <v>93794.1</v>
          </cell>
        </row>
        <row r="52">
          <cell r="A52" t="str">
            <v>轻工业</v>
          </cell>
          <cell r="B52" t="str">
            <v>大型</v>
          </cell>
          <cell r="C52" t="str">
            <v>外商投资企业</v>
          </cell>
          <cell r="D52">
            <v>72956.81</v>
          </cell>
        </row>
        <row r="53">
          <cell r="A53" t="str">
            <v>轻工业</v>
          </cell>
          <cell r="B53" t="str">
            <v>小型</v>
          </cell>
          <cell r="C53" t="str">
            <v>国有及国有控股企业</v>
          </cell>
          <cell r="D53">
            <v>29969.62</v>
          </cell>
        </row>
        <row r="54">
          <cell r="A54" t="str">
            <v>轻工业</v>
          </cell>
          <cell r="B54" t="str">
            <v>大型</v>
          </cell>
          <cell r="C54" t="str">
            <v>股份有限公司</v>
          </cell>
          <cell r="D54">
            <v>52723.33</v>
          </cell>
        </row>
        <row r="55">
          <cell r="A55" t="str">
            <v>重工业</v>
          </cell>
          <cell r="B55" t="str">
            <v>大型</v>
          </cell>
          <cell r="C55" t="str">
            <v>股份有限公司</v>
          </cell>
          <cell r="D55">
            <v>17003.34</v>
          </cell>
        </row>
        <row r="56">
          <cell r="A56" t="str">
            <v>轻工业</v>
          </cell>
          <cell r="B56" t="str">
            <v>大型</v>
          </cell>
          <cell r="C56" t="str">
            <v>外商投资企业</v>
          </cell>
          <cell r="D56">
            <v>10906.14</v>
          </cell>
        </row>
        <row r="57">
          <cell r="A57" t="str">
            <v>轻工业</v>
          </cell>
          <cell r="B57" t="str">
            <v>小型</v>
          </cell>
          <cell r="C57" t="str">
            <v>国有及国有控股企业</v>
          </cell>
          <cell r="D57">
            <v>30315.42</v>
          </cell>
        </row>
        <row r="58">
          <cell r="A58" t="str">
            <v>重工业</v>
          </cell>
          <cell r="B58" t="str">
            <v>小型</v>
          </cell>
          <cell r="C58" t="str">
            <v>外商投资企业</v>
          </cell>
          <cell r="D58">
            <v>48900.3</v>
          </cell>
        </row>
        <row r="59">
          <cell r="A59" t="str">
            <v>轻工业</v>
          </cell>
          <cell r="B59" t="str">
            <v>中型</v>
          </cell>
          <cell r="C59" t="str">
            <v>港澳台商投资企业</v>
          </cell>
          <cell r="D59">
            <v>70978.679999999993</v>
          </cell>
        </row>
        <row r="60">
          <cell r="A60" t="str">
            <v>重工业</v>
          </cell>
          <cell r="B60" t="str">
            <v>小型</v>
          </cell>
          <cell r="C60" t="str">
            <v>集体企业</v>
          </cell>
          <cell r="D60">
            <v>2725.23</v>
          </cell>
        </row>
        <row r="61">
          <cell r="A61" t="str">
            <v>轻工业</v>
          </cell>
          <cell r="B61" t="str">
            <v>小型</v>
          </cell>
          <cell r="C61" t="str">
            <v>股份有限公司</v>
          </cell>
          <cell r="D61">
            <v>85627.46</v>
          </cell>
        </row>
        <row r="62">
          <cell r="A62" t="str">
            <v>轻工业</v>
          </cell>
          <cell r="B62" t="str">
            <v>小型</v>
          </cell>
          <cell r="C62" t="str">
            <v>国有及国有控股企业</v>
          </cell>
          <cell r="D62">
            <v>68407.12</v>
          </cell>
        </row>
        <row r="63">
          <cell r="A63" t="str">
            <v>轻工业</v>
          </cell>
          <cell r="B63" t="str">
            <v>中型</v>
          </cell>
          <cell r="C63" t="str">
            <v>股份有限公司</v>
          </cell>
          <cell r="D63">
            <v>47484.26</v>
          </cell>
        </row>
        <row r="64">
          <cell r="A64" t="str">
            <v>重工业</v>
          </cell>
          <cell r="B64" t="str">
            <v>大型</v>
          </cell>
          <cell r="C64" t="str">
            <v>股份有限公司</v>
          </cell>
          <cell r="D64">
            <v>64035.98</v>
          </cell>
        </row>
        <row r="65">
          <cell r="A65" t="str">
            <v>重工业</v>
          </cell>
          <cell r="B65" t="str">
            <v>小型</v>
          </cell>
          <cell r="C65" t="str">
            <v>外商投资企业</v>
          </cell>
          <cell r="D65">
            <v>18456.32</v>
          </cell>
        </row>
        <row r="66">
          <cell r="A66" t="str">
            <v>轻工业</v>
          </cell>
          <cell r="B66" t="str">
            <v>大型</v>
          </cell>
          <cell r="C66" t="str">
            <v>国有及国有控股企业</v>
          </cell>
          <cell r="D66">
            <v>80635.100000000006</v>
          </cell>
        </row>
        <row r="67">
          <cell r="A67" t="str">
            <v>重工业</v>
          </cell>
          <cell r="B67" t="str">
            <v>大型</v>
          </cell>
          <cell r="C67" t="str">
            <v>国有及国有控股企业</v>
          </cell>
          <cell r="D67">
            <v>38460.33</v>
          </cell>
        </row>
        <row r="68">
          <cell r="A68" t="str">
            <v>重工业</v>
          </cell>
          <cell r="B68" t="str">
            <v>中型</v>
          </cell>
          <cell r="C68" t="str">
            <v>港澳台商投资企业</v>
          </cell>
          <cell r="D68">
            <v>40062.35</v>
          </cell>
        </row>
        <row r="69">
          <cell r="A69" t="str">
            <v>重工业</v>
          </cell>
          <cell r="B69" t="str">
            <v>小型</v>
          </cell>
          <cell r="C69" t="str">
            <v>集体企业</v>
          </cell>
          <cell r="D69">
            <v>73520.009999999995</v>
          </cell>
        </row>
        <row r="70">
          <cell r="A70" t="str">
            <v>轻工业</v>
          </cell>
          <cell r="B70" t="str">
            <v>小型</v>
          </cell>
          <cell r="C70" t="str">
            <v>集体企业</v>
          </cell>
          <cell r="D70">
            <v>61172.88</v>
          </cell>
        </row>
        <row r="71">
          <cell r="A71" t="str">
            <v>轻工业</v>
          </cell>
          <cell r="B71" t="str">
            <v>大型</v>
          </cell>
          <cell r="C71" t="str">
            <v>股份有限公司</v>
          </cell>
          <cell r="D71">
            <v>402.06</v>
          </cell>
        </row>
        <row r="72">
          <cell r="A72" t="str">
            <v>重工业</v>
          </cell>
          <cell r="B72" t="str">
            <v>大型</v>
          </cell>
          <cell r="C72" t="str">
            <v>国有及国有控股企业</v>
          </cell>
          <cell r="D72">
            <v>61037.07</v>
          </cell>
        </row>
        <row r="73">
          <cell r="A73" t="str">
            <v>轻工业</v>
          </cell>
          <cell r="B73" t="str">
            <v>中型</v>
          </cell>
          <cell r="C73" t="str">
            <v>国有及国有控股企业</v>
          </cell>
          <cell r="D73">
            <v>66200.12</v>
          </cell>
        </row>
        <row r="74">
          <cell r="A74" t="str">
            <v>重工业</v>
          </cell>
          <cell r="B74" t="str">
            <v>中型</v>
          </cell>
          <cell r="C74" t="str">
            <v>外商投资企业</v>
          </cell>
          <cell r="D74">
            <v>72511.45</v>
          </cell>
        </row>
        <row r="75">
          <cell r="A75" t="str">
            <v>重工业</v>
          </cell>
          <cell r="B75" t="str">
            <v>大型</v>
          </cell>
          <cell r="C75" t="str">
            <v>集体企业</v>
          </cell>
          <cell r="D75">
            <v>56101.94</v>
          </cell>
        </row>
        <row r="76">
          <cell r="A76" t="str">
            <v>轻工业</v>
          </cell>
          <cell r="B76" t="str">
            <v>大型</v>
          </cell>
          <cell r="C76" t="str">
            <v>外商投资企业</v>
          </cell>
          <cell r="D76">
            <v>98329.3</v>
          </cell>
        </row>
        <row r="77">
          <cell r="A77" t="str">
            <v>轻工业</v>
          </cell>
          <cell r="B77" t="str">
            <v>中型</v>
          </cell>
          <cell r="C77" t="str">
            <v>外商投资企业</v>
          </cell>
          <cell r="D77">
            <v>13162.02</v>
          </cell>
        </row>
        <row r="78">
          <cell r="A78" t="str">
            <v>轻工业</v>
          </cell>
          <cell r="B78" t="str">
            <v>中型</v>
          </cell>
          <cell r="C78" t="str">
            <v>集体企业</v>
          </cell>
          <cell r="D78">
            <v>85317.53</v>
          </cell>
        </row>
        <row r="79">
          <cell r="A79" t="str">
            <v>轻工业</v>
          </cell>
          <cell r="B79" t="str">
            <v>中型</v>
          </cell>
          <cell r="C79" t="str">
            <v>国有及国有控股企业</v>
          </cell>
          <cell r="D79">
            <v>24638.69</v>
          </cell>
        </row>
        <row r="80">
          <cell r="A80" t="str">
            <v>重工业</v>
          </cell>
          <cell r="B80" t="str">
            <v>大型</v>
          </cell>
          <cell r="C80" t="str">
            <v>国有及国有控股企业</v>
          </cell>
          <cell r="D80">
            <v>97692.67</v>
          </cell>
        </row>
        <row r="81">
          <cell r="A81" t="str">
            <v>重工业</v>
          </cell>
          <cell r="B81" t="str">
            <v>大型</v>
          </cell>
          <cell r="C81" t="str">
            <v>集体企业</v>
          </cell>
          <cell r="D81">
            <v>60876.03</v>
          </cell>
        </row>
        <row r="82">
          <cell r="A82" t="str">
            <v>重工业</v>
          </cell>
          <cell r="B82" t="str">
            <v>大型</v>
          </cell>
          <cell r="C82" t="str">
            <v>港澳台商投资企业</v>
          </cell>
          <cell r="D82">
            <v>84593.94</v>
          </cell>
        </row>
        <row r="83">
          <cell r="A83" t="str">
            <v>重工业</v>
          </cell>
          <cell r="B83" t="str">
            <v>小型</v>
          </cell>
          <cell r="C83" t="str">
            <v>集体企业</v>
          </cell>
          <cell r="D83">
            <v>18171.41</v>
          </cell>
        </row>
        <row r="84">
          <cell r="A84" t="str">
            <v>轻工业</v>
          </cell>
          <cell r="B84" t="str">
            <v>小型</v>
          </cell>
          <cell r="C84" t="str">
            <v>外商投资企业</v>
          </cell>
          <cell r="D84">
            <v>82533.440000000002</v>
          </cell>
        </row>
        <row r="85">
          <cell r="A85" t="str">
            <v>重工业</v>
          </cell>
          <cell r="B85" t="str">
            <v>大型</v>
          </cell>
          <cell r="C85" t="str">
            <v>国有及国有控股企业</v>
          </cell>
          <cell r="D85">
            <v>82070.52</v>
          </cell>
        </row>
        <row r="86">
          <cell r="A86" t="str">
            <v>轻工业</v>
          </cell>
          <cell r="B86" t="str">
            <v>中型</v>
          </cell>
          <cell r="C86" t="str">
            <v>集体企业</v>
          </cell>
          <cell r="D86">
            <v>35690.800000000003</v>
          </cell>
        </row>
        <row r="87">
          <cell r="A87" t="str">
            <v>重工业</v>
          </cell>
          <cell r="B87" t="str">
            <v>小型</v>
          </cell>
          <cell r="C87" t="str">
            <v>股份有限公司</v>
          </cell>
          <cell r="D87">
            <v>40459.35</v>
          </cell>
        </row>
        <row r="88">
          <cell r="A88" t="str">
            <v>轻工业</v>
          </cell>
          <cell r="B88" t="str">
            <v>小型</v>
          </cell>
          <cell r="C88" t="str">
            <v>股份有限公司</v>
          </cell>
          <cell r="D88">
            <v>72430.03</v>
          </cell>
        </row>
        <row r="89">
          <cell r="A89" t="str">
            <v>重工业</v>
          </cell>
          <cell r="B89" t="str">
            <v>中型</v>
          </cell>
          <cell r="C89" t="str">
            <v>港澳台商投资企业</v>
          </cell>
          <cell r="D89">
            <v>56427.75</v>
          </cell>
        </row>
        <row r="90">
          <cell r="A90" t="str">
            <v>轻工业</v>
          </cell>
          <cell r="B90" t="str">
            <v>中型</v>
          </cell>
          <cell r="C90" t="str">
            <v>港澳台商投资企业</v>
          </cell>
          <cell r="D90">
            <v>98044.94</v>
          </cell>
        </row>
        <row r="91">
          <cell r="A91" t="str">
            <v>轻工业</v>
          </cell>
          <cell r="B91" t="str">
            <v>中型</v>
          </cell>
          <cell r="C91" t="str">
            <v>外商投资企业</v>
          </cell>
          <cell r="D91">
            <v>20445.72</v>
          </cell>
        </row>
        <row r="92">
          <cell r="A92" t="str">
            <v>轻工业</v>
          </cell>
          <cell r="B92" t="str">
            <v>中型</v>
          </cell>
          <cell r="C92" t="str">
            <v>国有及国有控股企业</v>
          </cell>
          <cell r="D92">
            <v>18543.330000000002</v>
          </cell>
        </row>
        <row r="93">
          <cell r="A93" t="str">
            <v>轻工业</v>
          </cell>
          <cell r="B93" t="str">
            <v>中型</v>
          </cell>
          <cell r="C93" t="str">
            <v>外商投资企业</v>
          </cell>
          <cell r="D93">
            <v>35180.050000000003</v>
          </cell>
        </row>
        <row r="94">
          <cell r="A94" t="str">
            <v>重工业</v>
          </cell>
          <cell r="B94" t="str">
            <v>中型</v>
          </cell>
          <cell r="C94" t="str">
            <v>国有及国有控股企业</v>
          </cell>
          <cell r="D94">
            <v>24441.21</v>
          </cell>
        </row>
        <row r="95">
          <cell r="A95" t="str">
            <v>轻工业</v>
          </cell>
          <cell r="B95" t="str">
            <v>小型</v>
          </cell>
          <cell r="C95" t="str">
            <v>外商投资企业</v>
          </cell>
          <cell r="D95">
            <v>58244.639999999999</v>
          </cell>
        </row>
        <row r="96">
          <cell r="A96" t="str">
            <v>重工业</v>
          </cell>
          <cell r="B96" t="str">
            <v>小型</v>
          </cell>
          <cell r="C96" t="str">
            <v>港澳台商投资企业</v>
          </cell>
          <cell r="D96">
            <v>41759.379999999997</v>
          </cell>
        </row>
        <row r="97">
          <cell r="A97" t="str">
            <v>轻工业</v>
          </cell>
          <cell r="B97" t="str">
            <v>小型</v>
          </cell>
          <cell r="C97" t="str">
            <v>国有及国有控股企业</v>
          </cell>
          <cell r="D97">
            <v>40023</v>
          </cell>
        </row>
        <row r="98">
          <cell r="A98" t="str">
            <v>重工业</v>
          </cell>
          <cell r="B98" t="str">
            <v>中型</v>
          </cell>
          <cell r="C98" t="str">
            <v>股份有限公司</v>
          </cell>
          <cell r="D98">
            <v>86994.75</v>
          </cell>
        </row>
        <row r="99">
          <cell r="A99" t="str">
            <v>重工业</v>
          </cell>
          <cell r="B99" t="str">
            <v>大型</v>
          </cell>
          <cell r="C99" t="str">
            <v>国有及国有控股企业</v>
          </cell>
          <cell r="D99">
            <v>96618.05</v>
          </cell>
        </row>
        <row r="100">
          <cell r="A100" t="str">
            <v>重工业</v>
          </cell>
          <cell r="B100" t="str">
            <v>中型</v>
          </cell>
          <cell r="C100" t="str">
            <v>股份有限公司</v>
          </cell>
          <cell r="D100">
            <v>7021.26</v>
          </cell>
        </row>
        <row r="101">
          <cell r="A101" t="str">
            <v>轻工业</v>
          </cell>
          <cell r="B101" t="str">
            <v>中型</v>
          </cell>
          <cell r="C101" t="str">
            <v>集体企业</v>
          </cell>
          <cell r="D101">
            <v>76916.75</v>
          </cell>
        </row>
        <row r="102">
          <cell r="A102" t="str">
            <v>重工业</v>
          </cell>
          <cell r="B102" t="str">
            <v>中型</v>
          </cell>
          <cell r="C102" t="str">
            <v>外商投资企业</v>
          </cell>
          <cell r="D102">
            <v>20510.23</v>
          </cell>
        </row>
        <row r="103">
          <cell r="A103" t="str">
            <v>轻工业</v>
          </cell>
          <cell r="B103" t="str">
            <v>中型</v>
          </cell>
          <cell r="C103" t="str">
            <v>股份有限公司</v>
          </cell>
          <cell r="D103">
            <v>52081.35</v>
          </cell>
        </row>
        <row r="104">
          <cell r="A104" t="str">
            <v>重工业</v>
          </cell>
          <cell r="B104" t="str">
            <v>中型</v>
          </cell>
          <cell r="C104" t="str">
            <v>集体企业</v>
          </cell>
          <cell r="D104">
            <v>12040.72</v>
          </cell>
        </row>
        <row r="105">
          <cell r="A105" t="str">
            <v>轻工业</v>
          </cell>
          <cell r="B105" t="str">
            <v>中型</v>
          </cell>
          <cell r="C105" t="str">
            <v>港澳台商投资企业</v>
          </cell>
          <cell r="D105">
            <v>73051.990000000005</v>
          </cell>
        </row>
        <row r="106">
          <cell r="A106" t="str">
            <v>轻工业</v>
          </cell>
          <cell r="B106" t="str">
            <v>大型</v>
          </cell>
          <cell r="C106" t="str">
            <v>外商投资企业</v>
          </cell>
          <cell r="D106">
            <v>64698.879999999997</v>
          </cell>
        </row>
        <row r="107">
          <cell r="A107" t="str">
            <v>轻工业</v>
          </cell>
          <cell r="B107" t="str">
            <v>大型</v>
          </cell>
          <cell r="C107" t="str">
            <v>国有及国有控股企业</v>
          </cell>
          <cell r="D107">
            <v>28791.17</v>
          </cell>
        </row>
        <row r="108">
          <cell r="A108" t="str">
            <v>重工业</v>
          </cell>
          <cell r="B108" t="str">
            <v>大型</v>
          </cell>
          <cell r="C108" t="str">
            <v>集体企业</v>
          </cell>
          <cell r="D108">
            <v>79173.929999999993</v>
          </cell>
        </row>
        <row r="109">
          <cell r="A109" t="str">
            <v>轻工业</v>
          </cell>
          <cell r="B109" t="str">
            <v>中型</v>
          </cell>
          <cell r="C109" t="str">
            <v>国有及国有控股企业</v>
          </cell>
          <cell r="D109">
            <v>88266.66</v>
          </cell>
        </row>
        <row r="110">
          <cell r="A110" t="str">
            <v>轻工业</v>
          </cell>
          <cell r="B110" t="str">
            <v>大型</v>
          </cell>
          <cell r="C110" t="str">
            <v>股份有限公司</v>
          </cell>
          <cell r="D110">
            <v>88024.12</v>
          </cell>
        </row>
        <row r="111">
          <cell r="A111" t="str">
            <v>重工业</v>
          </cell>
          <cell r="B111" t="str">
            <v>大型</v>
          </cell>
          <cell r="C111" t="str">
            <v>外商投资企业</v>
          </cell>
          <cell r="D111">
            <v>5970.86</v>
          </cell>
        </row>
        <row r="112">
          <cell r="A112" t="str">
            <v>重工业</v>
          </cell>
          <cell r="B112" t="str">
            <v>大型</v>
          </cell>
          <cell r="C112" t="str">
            <v>外商投资企业</v>
          </cell>
          <cell r="D112">
            <v>60996.23</v>
          </cell>
        </row>
        <row r="113">
          <cell r="A113" t="str">
            <v>重工业</v>
          </cell>
          <cell r="B113" t="str">
            <v>大型</v>
          </cell>
          <cell r="C113" t="str">
            <v>港澳台商投资企业</v>
          </cell>
          <cell r="D113">
            <v>65077.91</v>
          </cell>
        </row>
        <row r="114">
          <cell r="A114" t="str">
            <v>重工业</v>
          </cell>
          <cell r="B114" t="str">
            <v>小型</v>
          </cell>
          <cell r="C114" t="str">
            <v>外商投资企业</v>
          </cell>
          <cell r="D114">
            <v>51271.76</v>
          </cell>
        </row>
        <row r="115">
          <cell r="A115" t="str">
            <v>轻工业</v>
          </cell>
          <cell r="B115" t="str">
            <v>小型</v>
          </cell>
          <cell r="C115" t="str">
            <v>港澳台商投资企业</v>
          </cell>
          <cell r="D115">
            <v>61059.42</v>
          </cell>
        </row>
        <row r="116">
          <cell r="A116" t="str">
            <v>轻工业</v>
          </cell>
          <cell r="B116" t="str">
            <v>大型</v>
          </cell>
          <cell r="C116" t="str">
            <v>集体企业</v>
          </cell>
          <cell r="D116">
            <v>85650.38</v>
          </cell>
        </row>
        <row r="117">
          <cell r="A117" t="str">
            <v>轻工业</v>
          </cell>
          <cell r="B117" t="str">
            <v>中型</v>
          </cell>
          <cell r="C117" t="str">
            <v>港澳台商投资企业</v>
          </cell>
          <cell r="D117">
            <v>93494.33</v>
          </cell>
        </row>
        <row r="118">
          <cell r="A118" t="str">
            <v>轻工业</v>
          </cell>
          <cell r="B118" t="str">
            <v>小型</v>
          </cell>
          <cell r="C118" t="str">
            <v>国有及国有控股企业</v>
          </cell>
          <cell r="D118">
            <v>28990.73</v>
          </cell>
        </row>
        <row r="119">
          <cell r="A119" t="str">
            <v>轻工业</v>
          </cell>
          <cell r="B119" t="str">
            <v>中型</v>
          </cell>
          <cell r="C119" t="str">
            <v>港澳台商投资企业</v>
          </cell>
          <cell r="D119">
            <v>39134.300000000003</v>
          </cell>
        </row>
        <row r="120">
          <cell r="A120" t="str">
            <v>重工业</v>
          </cell>
          <cell r="B120" t="str">
            <v>中型</v>
          </cell>
          <cell r="C120" t="str">
            <v>国有及国有控股企业</v>
          </cell>
          <cell r="D120">
            <v>59100.93</v>
          </cell>
        </row>
        <row r="121">
          <cell r="A121" t="str">
            <v>重工业</v>
          </cell>
          <cell r="B121" t="str">
            <v>小型</v>
          </cell>
          <cell r="C121" t="str">
            <v>外商投资企业</v>
          </cell>
          <cell r="D121">
            <v>51346.73</v>
          </cell>
        </row>
        <row r="122">
          <cell r="A122" t="str">
            <v>轻工业</v>
          </cell>
          <cell r="B122" t="str">
            <v>小型</v>
          </cell>
          <cell r="C122" t="str">
            <v>股份有限公司</v>
          </cell>
          <cell r="D122">
            <v>97389.19</v>
          </cell>
        </row>
        <row r="123">
          <cell r="A123" t="str">
            <v>轻工业</v>
          </cell>
          <cell r="B123" t="str">
            <v>中型</v>
          </cell>
          <cell r="C123" t="str">
            <v>外商投资企业</v>
          </cell>
          <cell r="D123">
            <v>80402.77</v>
          </cell>
        </row>
        <row r="124">
          <cell r="A124" t="str">
            <v>轻工业</v>
          </cell>
          <cell r="B124" t="str">
            <v>小型</v>
          </cell>
          <cell r="C124" t="str">
            <v>股份有限公司</v>
          </cell>
          <cell r="D124">
            <v>56729.65</v>
          </cell>
        </row>
        <row r="125">
          <cell r="A125" t="str">
            <v>轻工业</v>
          </cell>
          <cell r="B125" t="str">
            <v>小型</v>
          </cell>
          <cell r="C125" t="str">
            <v>外商投资企业</v>
          </cell>
          <cell r="D125">
            <v>63038.03</v>
          </cell>
        </row>
        <row r="126">
          <cell r="A126" t="str">
            <v>轻工业</v>
          </cell>
          <cell r="B126" t="str">
            <v>大型</v>
          </cell>
          <cell r="C126" t="str">
            <v>港澳台商投资企业</v>
          </cell>
          <cell r="D126">
            <v>17631.28</v>
          </cell>
        </row>
        <row r="127">
          <cell r="A127" t="str">
            <v>轻工业</v>
          </cell>
          <cell r="B127" t="str">
            <v>大型</v>
          </cell>
          <cell r="C127" t="str">
            <v>国有及国有控股企业</v>
          </cell>
          <cell r="D127">
            <v>77979.97</v>
          </cell>
        </row>
        <row r="128">
          <cell r="A128" t="str">
            <v>轻工业</v>
          </cell>
          <cell r="B128" t="str">
            <v>大型</v>
          </cell>
          <cell r="C128" t="str">
            <v>外商投资企业</v>
          </cell>
          <cell r="D128">
            <v>62456.34</v>
          </cell>
        </row>
        <row r="129">
          <cell r="A129" t="str">
            <v>轻工业</v>
          </cell>
          <cell r="B129" t="str">
            <v>大型</v>
          </cell>
          <cell r="C129" t="str">
            <v>港澳台商投资企业</v>
          </cell>
          <cell r="D129">
            <v>4824.6000000000004</v>
          </cell>
        </row>
        <row r="130">
          <cell r="A130" t="str">
            <v>重工业</v>
          </cell>
          <cell r="B130" t="str">
            <v>小型</v>
          </cell>
          <cell r="C130" t="str">
            <v>股份有限公司</v>
          </cell>
          <cell r="D130">
            <v>3563.57</v>
          </cell>
        </row>
        <row r="131">
          <cell r="A131" t="str">
            <v>轻工业</v>
          </cell>
          <cell r="B131" t="str">
            <v>小型</v>
          </cell>
          <cell r="C131" t="str">
            <v>国有及国有控股企业</v>
          </cell>
          <cell r="D131">
            <v>18988.759999999998</v>
          </cell>
        </row>
        <row r="132">
          <cell r="A132" t="str">
            <v>重工业</v>
          </cell>
          <cell r="B132" t="str">
            <v>小型</v>
          </cell>
          <cell r="C132" t="str">
            <v>国有及国有控股企业</v>
          </cell>
          <cell r="D132">
            <v>9784.1</v>
          </cell>
        </row>
        <row r="133">
          <cell r="A133" t="str">
            <v>重工业</v>
          </cell>
          <cell r="B133" t="str">
            <v>小型</v>
          </cell>
          <cell r="C133" t="str">
            <v>港澳台商投资企业</v>
          </cell>
          <cell r="D133">
            <v>10806.28</v>
          </cell>
        </row>
        <row r="134">
          <cell r="A134" t="str">
            <v>轻工业</v>
          </cell>
          <cell r="B134" t="str">
            <v>小型</v>
          </cell>
          <cell r="C134" t="str">
            <v>外商投资企业</v>
          </cell>
          <cell r="D134">
            <v>49647.9</v>
          </cell>
        </row>
        <row r="135">
          <cell r="A135" t="str">
            <v>重工业</v>
          </cell>
          <cell r="B135" t="str">
            <v>大型</v>
          </cell>
          <cell r="C135" t="str">
            <v>国有及国有控股企业</v>
          </cell>
          <cell r="D135">
            <v>13201.48</v>
          </cell>
        </row>
        <row r="136">
          <cell r="A136" t="str">
            <v>轻工业</v>
          </cell>
          <cell r="B136" t="str">
            <v>小型</v>
          </cell>
          <cell r="C136" t="str">
            <v>港澳台商投资企业</v>
          </cell>
          <cell r="D136">
            <v>72906.03</v>
          </cell>
        </row>
        <row r="137">
          <cell r="A137" t="str">
            <v>轻工业</v>
          </cell>
          <cell r="B137" t="str">
            <v>大型</v>
          </cell>
          <cell r="C137" t="str">
            <v>股份有限公司</v>
          </cell>
          <cell r="D137">
            <v>31277.08</v>
          </cell>
        </row>
        <row r="138">
          <cell r="A138" t="str">
            <v>重工业</v>
          </cell>
          <cell r="B138" t="str">
            <v>大型</v>
          </cell>
          <cell r="C138" t="str">
            <v>集体企业</v>
          </cell>
          <cell r="D138">
            <v>93323.68</v>
          </cell>
        </row>
        <row r="139">
          <cell r="A139" t="str">
            <v>轻工业</v>
          </cell>
          <cell r="B139" t="str">
            <v>大型</v>
          </cell>
          <cell r="C139" t="str">
            <v>国有及国有控股企业</v>
          </cell>
          <cell r="D139">
            <v>52956.639999999999</v>
          </cell>
        </row>
        <row r="140">
          <cell r="A140" t="str">
            <v>重工业</v>
          </cell>
          <cell r="B140" t="str">
            <v>中型</v>
          </cell>
          <cell r="C140" t="str">
            <v>股份有限公司</v>
          </cell>
          <cell r="D140">
            <v>8260.58</v>
          </cell>
        </row>
        <row r="141">
          <cell r="A141" t="str">
            <v>轻工业</v>
          </cell>
          <cell r="B141" t="str">
            <v>中型</v>
          </cell>
          <cell r="C141" t="str">
            <v>港澳台商投资企业</v>
          </cell>
          <cell r="D141">
            <v>48322.31</v>
          </cell>
        </row>
        <row r="142">
          <cell r="A142" t="str">
            <v>重工业</v>
          </cell>
          <cell r="B142" t="str">
            <v>大型</v>
          </cell>
          <cell r="C142" t="str">
            <v>港澳台商投资企业</v>
          </cell>
          <cell r="D142">
            <v>94563.72</v>
          </cell>
        </row>
        <row r="143">
          <cell r="A143" t="str">
            <v>重工业</v>
          </cell>
          <cell r="B143" t="str">
            <v>中型</v>
          </cell>
          <cell r="C143" t="str">
            <v>国有及国有控股企业</v>
          </cell>
          <cell r="D143">
            <v>31410.19</v>
          </cell>
        </row>
        <row r="144">
          <cell r="A144" t="str">
            <v>轻工业</v>
          </cell>
          <cell r="B144" t="str">
            <v>中型</v>
          </cell>
          <cell r="C144" t="str">
            <v>国有及国有控股企业</v>
          </cell>
          <cell r="D144">
            <v>580.66</v>
          </cell>
        </row>
        <row r="145">
          <cell r="A145" t="str">
            <v>重工业</v>
          </cell>
          <cell r="B145" t="str">
            <v>大型</v>
          </cell>
          <cell r="C145" t="str">
            <v>集体企业</v>
          </cell>
          <cell r="D145">
            <v>23815.87</v>
          </cell>
        </row>
        <row r="146">
          <cell r="A146" t="str">
            <v>重工业</v>
          </cell>
          <cell r="B146" t="str">
            <v>小型</v>
          </cell>
          <cell r="C146" t="str">
            <v>外商投资企业</v>
          </cell>
          <cell r="D146">
            <v>16824.98</v>
          </cell>
        </row>
        <row r="147">
          <cell r="A147" t="str">
            <v>重工业</v>
          </cell>
          <cell r="B147" t="str">
            <v>小型</v>
          </cell>
          <cell r="C147" t="str">
            <v>国有及国有控股企业</v>
          </cell>
          <cell r="D147">
            <v>59300.17</v>
          </cell>
        </row>
        <row r="148">
          <cell r="A148" t="str">
            <v>重工业</v>
          </cell>
          <cell r="B148" t="str">
            <v>大型</v>
          </cell>
          <cell r="C148" t="str">
            <v>股份有限公司</v>
          </cell>
          <cell r="D148">
            <v>8134.72</v>
          </cell>
        </row>
        <row r="149">
          <cell r="A149" t="str">
            <v>轻工业</v>
          </cell>
          <cell r="B149" t="str">
            <v>中型</v>
          </cell>
          <cell r="C149" t="str">
            <v>集体企业</v>
          </cell>
          <cell r="D149">
            <v>12173.9</v>
          </cell>
        </row>
        <row r="150">
          <cell r="A150" t="str">
            <v>轻工业</v>
          </cell>
          <cell r="B150" t="str">
            <v>中型</v>
          </cell>
          <cell r="C150" t="str">
            <v>外商投资企业</v>
          </cell>
          <cell r="D150">
            <v>81019.95</v>
          </cell>
        </row>
        <row r="151">
          <cell r="A151" t="str">
            <v>轻工业</v>
          </cell>
          <cell r="B151" t="str">
            <v>小型</v>
          </cell>
          <cell r="C151" t="str">
            <v>港澳台商投资企业</v>
          </cell>
          <cell r="D151">
            <v>18074.650000000001</v>
          </cell>
        </row>
        <row r="152">
          <cell r="A152" t="str">
            <v>重工业</v>
          </cell>
          <cell r="B152" t="str">
            <v>小型</v>
          </cell>
          <cell r="C152" t="str">
            <v>港澳台商投资企业</v>
          </cell>
          <cell r="D152">
            <v>32319.29</v>
          </cell>
        </row>
        <row r="153">
          <cell r="A153" t="str">
            <v>重工业</v>
          </cell>
          <cell r="B153" t="str">
            <v>大型</v>
          </cell>
          <cell r="C153" t="str">
            <v>港澳台商投资企业</v>
          </cell>
          <cell r="D153">
            <v>28917.200000000001</v>
          </cell>
        </row>
        <row r="154">
          <cell r="A154" t="str">
            <v>轻工业</v>
          </cell>
          <cell r="B154" t="str">
            <v>大型</v>
          </cell>
          <cell r="C154" t="str">
            <v>集体企业</v>
          </cell>
          <cell r="D154">
            <v>16939.53</v>
          </cell>
        </row>
        <row r="155">
          <cell r="A155" t="str">
            <v>轻工业</v>
          </cell>
          <cell r="B155" t="str">
            <v>小型</v>
          </cell>
          <cell r="C155" t="str">
            <v>股份有限公司</v>
          </cell>
          <cell r="D155">
            <v>84304.69</v>
          </cell>
        </row>
        <row r="156">
          <cell r="A156" t="str">
            <v>重工业</v>
          </cell>
          <cell r="B156" t="str">
            <v>小型</v>
          </cell>
          <cell r="C156" t="str">
            <v>集体企业</v>
          </cell>
          <cell r="D156">
            <v>77487.16</v>
          </cell>
        </row>
        <row r="157">
          <cell r="A157" t="str">
            <v>轻工业</v>
          </cell>
          <cell r="B157" t="str">
            <v>小型</v>
          </cell>
          <cell r="C157" t="str">
            <v>股份有限公司</v>
          </cell>
          <cell r="D157">
            <v>22522.62</v>
          </cell>
        </row>
        <row r="158">
          <cell r="A158" t="str">
            <v>轻工业</v>
          </cell>
          <cell r="B158" t="str">
            <v>中型</v>
          </cell>
          <cell r="C158" t="str">
            <v>股份有限公司</v>
          </cell>
          <cell r="D158">
            <v>15777.65</v>
          </cell>
        </row>
        <row r="159">
          <cell r="A159" t="str">
            <v>重工业</v>
          </cell>
          <cell r="B159" t="str">
            <v>中型</v>
          </cell>
          <cell r="C159" t="str">
            <v>外商投资企业</v>
          </cell>
          <cell r="D159">
            <v>73470.55</v>
          </cell>
        </row>
        <row r="160">
          <cell r="A160" t="str">
            <v>轻工业</v>
          </cell>
          <cell r="B160" t="str">
            <v>小型</v>
          </cell>
          <cell r="C160" t="str">
            <v>国有及国有控股企业</v>
          </cell>
          <cell r="D160">
            <v>75394.3</v>
          </cell>
        </row>
        <row r="161">
          <cell r="A161" t="str">
            <v>轻工业</v>
          </cell>
          <cell r="B161" t="str">
            <v>大型</v>
          </cell>
          <cell r="C161" t="str">
            <v>港澳台商投资企业</v>
          </cell>
          <cell r="D161">
            <v>68571.53</v>
          </cell>
        </row>
        <row r="162">
          <cell r="A162" t="str">
            <v>轻工业</v>
          </cell>
          <cell r="B162" t="str">
            <v>小型</v>
          </cell>
          <cell r="C162" t="str">
            <v>国有及国有控股企业</v>
          </cell>
          <cell r="D162">
            <v>62156.88</v>
          </cell>
        </row>
        <row r="163">
          <cell r="A163" t="str">
            <v>轻工业</v>
          </cell>
          <cell r="B163" t="str">
            <v>小型</v>
          </cell>
          <cell r="C163" t="str">
            <v>外商投资企业</v>
          </cell>
          <cell r="D163">
            <v>63813.31</v>
          </cell>
        </row>
        <row r="164">
          <cell r="A164" t="str">
            <v>轻工业</v>
          </cell>
          <cell r="B164" t="str">
            <v>大型</v>
          </cell>
          <cell r="C164" t="str">
            <v>股份有限公司</v>
          </cell>
          <cell r="D164">
            <v>31616.34</v>
          </cell>
        </row>
        <row r="165">
          <cell r="A165" t="str">
            <v>轻工业</v>
          </cell>
          <cell r="B165" t="str">
            <v>大型</v>
          </cell>
          <cell r="C165" t="str">
            <v>港澳台商投资企业</v>
          </cell>
          <cell r="D165">
            <v>25192.37</v>
          </cell>
        </row>
        <row r="166">
          <cell r="A166" t="str">
            <v>轻工业</v>
          </cell>
          <cell r="B166" t="str">
            <v>中型</v>
          </cell>
          <cell r="C166" t="str">
            <v>港澳台商投资企业</v>
          </cell>
          <cell r="D166">
            <v>35425.300000000003</v>
          </cell>
        </row>
        <row r="167">
          <cell r="A167" t="str">
            <v>重工业</v>
          </cell>
          <cell r="B167" t="str">
            <v>大型</v>
          </cell>
          <cell r="C167" t="str">
            <v>港澳台商投资企业</v>
          </cell>
          <cell r="D167">
            <v>32980.089999999997</v>
          </cell>
        </row>
        <row r="168">
          <cell r="A168" t="str">
            <v>轻工业</v>
          </cell>
          <cell r="B168" t="str">
            <v>中型</v>
          </cell>
          <cell r="C168" t="str">
            <v>外商投资企业</v>
          </cell>
          <cell r="D168">
            <v>18639.7</v>
          </cell>
        </row>
        <row r="169">
          <cell r="A169" t="str">
            <v>轻工业</v>
          </cell>
          <cell r="B169" t="str">
            <v>小型</v>
          </cell>
          <cell r="C169" t="str">
            <v>国有及国有控股企业</v>
          </cell>
          <cell r="D169">
            <v>81618.259999999995</v>
          </cell>
        </row>
        <row r="170">
          <cell r="A170" t="str">
            <v>重工业</v>
          </cell>
          <cell r="B170" t="str">
            <v>中型</v>
          </cell>
          <cell r="C170" t="str">
            <v>港澳台商投资企业</v>
          </cell>
          <cell r="D170">
            <v>94020.78</v>
          </cell>
        </row>
        <row r="171">
          <cell r="A171" t="str">
            <v>轻工业</v>
          </cell>
          <cell r="B171" t="str">
            <v>小型</v>
          </cell>
          <cell r="C171" t="str">
            <v>股份有限公司</v>
          </cell>
          <cell r="D171">
            <v>99243.94</v>
          </cell>
        </row>
        <row r="172">
          <cell r="A172" t="str">
            <v>重工业</v>
          </cell>
          <cell r="B172" t="str">
            <v>小型</v>
          </cell>
          <cell r="C172" t="str">
            <v>港澳台商投资企业</v>
          </cell>
          <cell r="D172">
            <v>95850.63</v>
          </cell>
        </row>
        <row r="173">
          <cell r="A173" t="str">
            <v>轻工业</v>
          </cell>
          <cell r="B173" t="str">
            <v>大型</v>
          </cell>
          <cell r="C173" t="str">
            <v>股份有限公司</v>
          </cell>
          <cell r="D173">
            <v>70143.17</v>
          </cell>
        </row>
        <row r="174">
          <cell r="A174" t="str">
            <v>轻工业</v>
          </cell>
          <cell r="B174" t="str">
            <v>小型</v>
          </cell>
          <cell r="C174" t="str">
            <v>股份有限公司</v>
          </cell>
          <cell r="D174">
            <v>97238.79</v>
          </cell>
        </row>
        <row r="175">
          <cell r="A175" t="str">
            <v>轻工业</v>
          </cell>
          <cell r="B175" t="str">
            <v>大型</v>
          </cell>
          <cell r="C175" t="str">
            <v>国有及国有控股企业</v>
          </cell>
          <cell r="D175">
            <v>3257.32</v>
          </cell>
        </row>
        <row r="176">
          <cell r="A176" t="str">
            <v>重工业</v>
          </cell>
          <cell r="B176" t="str">
            <v>大型</v>
          </cell>
          <cell r="C176" t="str">
            <v>股份有限公司</v>
          </cell>
          <cell r="D176">
            <v>11269.99</v>
          </cell>
        </row>
        <row r="177">
          <cell r="A177" t="str">
            <v>轻工业</v>
          </cell>
          <cell r="B177" t="str">
            <v>小型</v>
          </cell>
          <cell r="C177" t="str">
            <v>股份有限公司</v>
          </cell>
          <cell r="D177">
            <v>3715.15</v>
          </cell>
        </row>
        <row r="178">
          <cell r="A178" t="str">
            <v>重工业</v>
          </cell>
          <cell r="B178" t="str">
            <v>大型</v>
          </cell>
          <cell r="C178" t="str">
            <v>港澳台商投资企业</v>
          </cell>
          <cell r="D178">
            <v>7631.13</v>
          </cell>
        </row>
        <row r="179">
          <cell r="A179" t="str">
            <v>轻工业</v>
          </cell>
          <cell r="B179" t="str">
            <v>大型</v>
          </cell>
          <cell r="C179" t="str">
            <v>集体企业</v>
          </cell>
          <cell r="D179">
            <v>66459.86</v>
          </cell>
        </row>
        <row r="180">
          <cell r="A180" t="str">
            <v>重工业</v>
          </cell>
          <cell r="B180" t="str">
            <v>小型</v>
          </cell>
          <cell r="C180" t="str">
            <v>集体企业</v>
          </cell>
          <cell r="D180">
            <v>23443.63</v>
          </cell>
        </row>
        <row r="181">
          <cell r="A181" t="str">
            <v>轻工业</v>
          </cell>
          <cell r="B181" t="str">
            <v>大型</v>
          </cell>
          <cell r="C181" t="str">
            <v>国有及国有控股企业</v>
          </cell>
          <cell r="D181">
            <v>61059.73</v>
          </cell>
        </row>
        <row r="182">
          <cell r="A182" t="str">
            <v>轻工业</v>
          </cell>
          <cell r="B182" t="str">
            <v>小型</v>
          </cell>
          <cell r="C182" t="str">
            <v>股份有限公司</v>
          </cell>
          <cell r="D182">
            <v>88757.4</v>
          </cell>
        </row>
        <row r="183">
          <cell r="A183" t="str">
            <v>重工业</v>
          </cell>
          <cell r="B183" t="str">
            <v>大型</v>
          </cell>
          <cell r="C183" t="str">
            <v>外商投资企业</v>
          </cell>
          <cell r="D183">
            <v>7536.54</v>
          </cell>
        </row>
        <row r="184">
          <cell r="A184" t="str">
            <v>重工业</v>
          </cell>
          <cell r="B184" t="str">
            <v>中型</v>
          </cell>
          <cell r="C184" t="str">
            <v>集体企业</v>
          </cell>
          <cell r="D184">
            <v>37500.01</v>
          </cell>
        </row>
        <row r="185">
          <cell r="A185" t="str">
            <v>轻工业</v>
          </cell>
          <cell r="B185" t="str">
            <v>小型</v>
          </cell>
          <cell r="C185" t="str">
            <v>集体企业</v>
          </cell>
          <cell r="D185">
            <v>8714.32</v>
          </cell>
        </row>
        <row r="186">
          <cell r="A186" t="str">
            <v>重工业</v>
          </cell>
          <cell r="B186" t="str">
            <v>中型</v>
          </cell>
          <cell r="C186" t="str">
            <v>外商投资企业</v>
          </cell>
          <cell r="D186">
            <v>4502.09</v>
          </cell>
        </row>
        <row r="187">
          <cell r="A187" t="str">
            <v>重工业</v>
          </cell>
          <cell r="B187" t="str">
            <v>大型</v>
          </cell>
          <cell r="C187" t="str">
            <v>股份有限公司</v>
          </cell>
          <cell r="D187">
            <v>36126.29</v>
          </cell>
        </row>
        <row r="188">
          <cell r="A188" t="str">
            <v>轻工业</v>
          </cell>
          <cell r="B188" t="str">
            <v>中型</v>
          </cell>
          <cell r="C188" t="str">
            <v>股份有限公司</v>
          </cell>
          <cell r="D188">
            <v>17442.73</v>
          </cell>
        </row>
        <row r="189">
          <cell r="A189" t="str">
            <v>轻工业</v>
          </cell>
          <cell r="B189" t="str">
            <v>大型</v>
          </cell>
          <cell r="C189" t="str">
            <v>股份有限公司</v>
          </cell>
          <cell r="D189">
            <v>26207.02</v>
          </cell>
        </row>
        <row r="190">
          <cell r="A190" t="str">
            <v>重工业</v>
          </cell>
          <cell r="B190" t="str">
            <v>中型</v>
          </cell>
          <cell r="C190" t="str">
            <v>国有及国有控股企业</v>
          </cell>
          <cell r="D190">
            <v>304.60000000000002</v>
          </cell>
        </row>
        <row r="191">
          <cell r="A191" t="str">
            <v>轻工业</v>
          </cell>
          <cell r="B191" t="str">
            <v>小型</v>
          </cell>
          <cell r="C191" t="str">
            <v>港澳台商投资企业</v>
          </cell>
          <cell r="D191">
            <v>12625.84</v>
          </cell>
        </row>
        <row r="192">
          <cell r="A192" t="str">
            <v>重工业</v>
          </cell>
          <cell r="B192" t="str">
            <v>小型</v>
          </cell>
          <cell r="C192" t="str">
            <v>股份有限公司</v>
          </cell>
          <cell r="D192">
            <v>19540.98</v>
          </cell>
        </row>
        <row r="193">
          <cell r="A193" t="str">
            <v>重工业</v>
          </cell>
          <cell r="B193" t="str">
            <v>大型</v>
          </cell>
          <cell r="C193" t="str">
            <v>股份有限公司</v>
          </cell>
          <cell r="D193">
            <v>33061.56</v>
          </cell>
        </row>
        <row r="194">
          <cell r="A194" t="str">
            <v>重工业</v>
          </cell>
          <cell r="B194" t="str">
            <v>中型</v>
          </cell>
          <cell r="C194" t="str">
            <v>集体企业</v>
          </cell>
          <cell r="D194">
            <v>18694.79</v>
          </cell>
        </row>
        <row r="195">
          <cell r="A195" t="str">
            <v>轻工业</v>
          </cell>
          <cell r="B195" t="str">
            <v>大型</v>
          </cell>
          <cell r="C195" t="str">
            <v>港澳台商投资企业</v>
          </cell>
          <cell r="D195">
            <v>22622.52</v>
          </cell>
        </row>
        <row r="196">
          <cell r="A196" t="str">
            <v>轻工业</v>
          </cell>
          <cell r="B196" t="str">
            <v>中型</v>
          </cell>
          <cell r="C196" t="str">
            <v>集体企业</v>
          </cell>
          <cell r="D196">
            <v>96918.51</v>
          </cell>
        </row>
        <row r="197">
          <cell r="A197" t="str">
            <v>轻工业</v>
          </cell>
          <cell r="B197" t="str">
            <v>大型</v>
          </cell>
          <cell r="C197" t="str">
            <v>股份有限公司</v>
          </cell>
          <cell r="D197">
            <v>57864.66</v>
          </cell>
        </row>
        <row r="198">
          <cell r="A198" t="str">
            <v>重工业</v>
          </cell>
          <cell r="B198" t="str">
            <v>大型</v>
          </cell>
          <cell r="C198" t="str">
            <v>港澳台商投资企业</v>
          </cell>
          <cell r="D198">
            <v>9973.5</v>
          </cell>
        </row>
        <row r="199">
          <cell r="A199" t="str">
            <v>轻工业</v>
          </cell>
          <cell r="B199" t="str">
            <v>小型</v>
          </cell>
          <cell r="C199" t="str">
            <v>外商投资企业</v>
          </cell>
          <cell r="D199">
            <v>70901.440000000002</v>
          </cell>
        </row>
        <row r="200">
          <cell r="A200" t="str">
            <v>轻工业</v>
          </cell>
          <cell r="B200" t="str">
            <v>中型</v>
          </cell>
          <cell r="C200" t="str">
            <v>外商投资企业</v>
          </cell>
          <cell r="D200">
            <v>44194.67</v>
          </cell>
        </row>
        <row r="201">
          <cell r="A201" t="str">
            <v>轻工业</v>
          </cell>
          <cell r="B201" t="str">
            <v>大型</v>
          </cell>
          <cell r="C201" t="str">
            <v>外商投资企业</v>
          </cell>
          <cell r="D201">
            <v>56968.5</v>
          </cell>
        </row>
        <row r="202">
          <cell r="A202" t="str">
            <v>重工业</v>
          </cell>
          <cell r="B202" t="str">
            <v>大型</v>
          </cell>
          <cell r="C202" t="str">
            <v>国有及国有控股企业</v>
          </cell>
          <cell r="D202">
            <v>8755.67</v>
          </cell>
        </row>
        <row r="203">
          <cell r="A203" t="str">
            <v>轻工业</v>
          </cell>
          <cell r="B203" t="str">
            <v>大型</v>
          </cell>
          <cell r="C203" t="str">
            <v>外商投资企业</v>
          </cell>
          <cell r="D203">
            <v>10524.85</v>
          </cell>
        </row>
        <row r="204">
          <cell r="A204" t="str">
            <v>轻工业</v>
          </cell>
          <cell r="B204" t="str">
            <v>中型</v>
          </cell>
          <cell r="C204" t="str">
            <v>集体企业</v>
          </cell>
          <cell r="D204">
            <v>85643.26</v>
          </cell>
        </row>
        <row r="205">
          <cell r="A205" t="str">
            <v>重工业</v>
          </cell>
          <cell r="B205" t="str">
            <v>中型</v>
          </cell>
          <cell r="C205" t="str">
            <v>股份有限公司</v>
          </cell>
          <cell r="D205">
            <v>23565.4</v>
          </cell>
        </row>
        <row r="206">
          <cell r="A206" t="str">
            <v>轻工业</v>
          </cell>
          <cell r="B206" t="str">
            <v>中型</v>
          </cell>
          <cell r="C206" t="str">
            <v>集体企业</v>
          </cell>
          <cell r="D206">
            <v>56951.03</v>
          </cell>
        </row>
        <row r="207">
          <cell r="A207" t="str">
            <v>轻工业</v>
          </cell>
          <cell r="B207" t="str">
            <v>大型</v>
          </cell>
          <cell r="C207" t="str">
            <v>集体企业</v>
          </cell>
          <cell r="D207">
            <v>37158.29</v>
          </cell>
        </row>
        <row r="208">
          <cell r="A208" t="str">
            <v>重工业</v>
          </cell>
          <cell r="B208" t="str">
            <v>小型</v>
          </cell>
          <cell r="C208" t="str">
            <v>集体企业</v>
          </cell>
          <cell r="D208">
            <v>52671.72</v>
          </cell>
        </row>
        <row r="209">
          <cell r="A209" t="str">
            <v>轻工业</v>
          </cell>
          <cell r="B209" t="str">
            <v>大型</v>
          </cell>
          <cell r="C209" t="str">
            <v>外商投资企业</v>
          </cell>
          <cell r="D209">
            <v>10074.24</v>
          </cell>
        </row>
        <row r="210">
          <cell r="A210" t="str">
            <v>重工业</v>
          </cell>
          <cell r="B210" t="str">
            <v>大型</v>
          </cell>
          <cell r="C210" t="str">
            <v>外商投资企业</v>
          </cell>
          <cell r="D210">
            <v>60277.55</v>
          </cell>
        </row>
        <row r="211">
          <cell r="A211" t="str">
            <v>重工业</v>
          </cell>
          <cell r="B211" t="str">
            <v>中型</v>
          </cell>
          <cell r="C211" t="str">
            <v>港澳台商投资企业</v>
          </cell>
          <cell r="D211">
            <v>6924.83</v>
          </cell>
        </row>
        <row r="212">
          <cell r="A212" t="str">
            <v>轻工业</v>
          </cell>
          <cell r="B212" t="str">
            <v>小型</v>
          </cell>
          <cell r="C212" t="str">
            <v>集体企业</v>
          </cell>
          <cell r="D212">
            <v>29895.54</v>
          </cell>
        </row>
        <row r="213">
          <cell r="A213" t="str">
            <v>重工业</v>
          </cell>
          <cell r="B213" t="str">
            <v>小型</v>
          </cell>
          <cell r="C213" t="str">
            <v>集体企业</v>
          </cell>
          <cell r="D213">
            <v>25210.48</v>
          </cell>
        </row>
        <row r="214">
          <cell r="A214" t="str">
            <v>重工业</v>
          </cell>
          <cell r="B214" t="str">
            <v>大型</v>
          </cell>
          <cell r="C214" t="str">
            <v>集体企业</v>
          </cell>
          <cell r="D214">
            <v>13214.57</v>
          </cell>
        </row>
        <row r="215">
          <cell r="A215" t="str">
            <v>重工业</v>
          </cell>
          <cell r="B215" t="str">
            <v>小型</v>
          </cell>
          <cell r="C215" t="str">
            <v>港澳台商投资企业</v>
          </cell>
          <cell r="D215">
            <v>1382.63</v>
          </cell>
        </row>
        <row r="216">
          <cell r="A216" t="str">
            <v>轻工业</v>
          </cell>
          <cell r="B216" t="str">
            <v>大型</v>
          </cell>
          <cell r="C216" t="str">
            <v>外商投资企业</v>
          </cell>
          <cell r="D216">
            <v>99979.1</v>
          </cell>
        </row>
        <row r="217">
          <cell r="A217" t="str">
            <v>重工业</v>
          </cell>
          <cell r="B217" t="str">
            <v>中型</v>
          </cell>
          <cell r="C217" t="str">
            <v>股份有限公司</v>
          </cell>
          <cell r="D217">
            <v>15861.79</v>
          </cell>
        </row>
        <row r="218">
          <cell r="A218" t="str">
            <v>轻工业</v>
          </cell>
          <cell r="B218" t="str">
            <v>小型</v>
          </cell>
          <cell r="C218" t="str">
            <v>港澳台商投资企业</v>
          </cell>
          <cell r="D218">
            <v>99806.44</v>
          </cell>
        </row>
        <row r="219">
          <cell r="A219" t="str">
            <v>轻工业</v>
          </cell>
          <cell r="B219" t="str">
            <v>中型</v>
          </cell>
          <cell r="C219" t="str">
            <v>国有及国有控股企业</v>
          </cell>
          <cell r="D219">
            <v>20138.88</v>
          </cell>
        </row>
        <row r="220">
          <cell r="A220" t="str">
            <v>轻工业</v>
          </cell>
          <cell r="B220" t="str">
            <v>小型</v>
          </cell>
          <cell r="C220" t="str">
            <v>外商投资企业</v>
          </cell>
          <cell r="D220">
            <v>5045.21</v>
          </cell>
        </row>
        <row r="221">
          <cell r="A221" t="str">
            <v>轻工业</v>
          </cell>
          <cell r="B221" t="str">
            <v>大型</v>
          </cell>
          <cell r="C221" t="str">
            <v>国有及国有控股企业</v>
          </cell>
          <cell r="D221">
            <v>70098.09</v>
          </cell>
        </row>
        <row r="222">
          <cell r="A222" t="str">
            <v>轻工业</v>
          </cell>
          <cell r="B222" t="str">
            <v>中型</v>
          </cell>
          <cell r="C222" t="str">
            <v>港澳台商投资企业</v>
          </cell>
          <cell r="D222">
            <v>54484.36</v>
          </cell>
        </row>
        <row r="223">
          <cell r="A223" t="str">
            <v>重工业</v>
          </cell>
          <cell r="B223" t="str">
            <v>小型</v>
          </cell>
          <cell r="C223" t="str">
            <v>股份有限公司</v>
          </cell>
          <cell r="D223">
            <v>12009.02</v>
          </cell>
        </row>
        <row r="224">
          <cell r="A224" t="str">
            <v>轻工业</v>
          </cell>
          <cell r="B224" t="str">
            <v>中型</v>
          </cell>
          <cell r="C224" t="str">
            <v>外商投资企业</v>
          </cell>
          <cell r="D224">
            <v>61718.66</v>
          </cell>
        </row>
        <row r="225">
          <cell r="A225" t="str">
            <v>重工业</v>
          </cell>
          <cell r="B225" t="str">
            <v>中型</v>
          </cell>
          <cell r="C225" t="str">
            <v>股份有限公司</v>
          </cell>
          <cell r="D225">
            <v>60083.31</v>
          </cell>
        </row>
        <row r="226">
          <cell r="A226" t="str">
            <v>重工业</v>
          </cell>
          <cell r="B226" t="str">
            <v>小型</v>
          </cell>
          <cell r="C226" t="str">
            <v>国有及国有控股企业</v>
          </cell>
          <cell r="D226">
            <v>99314.23</v>
          </cell>
        </row>
        <row r="227">
          <cell r="A227" t="str">
            <v>重工业</v>
          </cell>
          <cell r="B227" t="str">
            <v>小型</v>
          </cell>
          <cell r="C227" t="str">
            <v>国有及国有控股企业</v>
          </cell>
          <cell r="D227">
            <v>86162.99</v>
          </cell>
        </row>
        <row r="228">
          <cell r="A228" t="str">
            <v>轻工业</v>
          </cell>
          <cell r="B228" t="str">
            <v>小型</v>
          </cell>
          <cell r="C228" t="str">
            <v>国有及国有控股企业</v>
          </cell>
          <cell r="D228">
            <v>27837.48</v>
          </cell>
        </row>
        <row r="229">
          <cell r="A229" t="str">
            <v>轻工业</v>
          </cell>
          <cell r="B229" t="str">
            <v>中型</v>
          </cell>
          <cell r="C229" t="str">
            <v>股份有限公司</v>
          </cell>
          <cell r="D229">
            <v>13039.96</v>
          </cell>
        </row>
        <row r="230">
          <cell r="A230" t="str">
            <v>重工业</v>
          </cell>
          <cell r="B230" t="str">
            <v>小型</v>
          </cell>
          <cell r="C230" t="str">
            <v>集体企业</v>
          </cell>
          <cell r="D230">
            <v>86567.75</v>
          </cell>
        </row>
        <row r="231">
          <cell r="A231" t="str">
            <v>重工业</v>
          </cell>
          <cell r="B231" t="str">
            <v>大型</v>
          </cell>
          <cell r="C231" t="str">
            <v>股份有限公司</v>
          </cell>
          <cell r="D231">
            <v>3034.29</v>
          </cell>
        </row>
        <row r="232">
          <cell r="A232" t="str">
            <v>重工业</v>
          </cell>
          <cell r="B232" t="str">
            <v>小型</v>
          </cell>
          <cell r="C232" t="str">
            <v>港澳台商投资企业</v>
          </cell>
          <cell r="D232">
            <v>20865.310000000001</v>
          </cell>
        </row>
        <row r="233">
          <cell r="A233" t="str">
            <v>重工业</v>
          </cell>
          <cell r="B233" t="str">
            <v>小型</v>
          </cell>
          <cell r="C233" t="str">
            <v>港澳台商投资企业</v>
          </cell>
          <cell r="D233">
            <v>39349.550000000003</v>
          </cell>
        </row>
        <row r="234">
          <cell r="A234" t="str">
            <v>轻工业</v>
          </cell>
          <cell r="B234" t="str">
            <v>中型</v>
          </cell>
          <cell r="C234" t="str">
            <v>国有及国有控股企业</v>
          </cell>
          <cell r="D234">
            <v>73020.679999999993</v>
          </cell>
        </row>
        <row r="235">
          <cell r="A235" t="str">
            <v>轻工业</v>
          </cell>
          <cell r="B235" t="str">
            <v>大型</v>
          </cell>
          <cell r="C235" t="str">
            <v>港澳台商投资企业</v>
          </cell>
          <cell r="D235">
            <v>57212.17</v>
          </cell>
        </row>
        <row r="236">
          <cell r="A236" t="str">
            <v>重工业</v>
          </cell>
          <cell r="B236" t="str">
            <v>中型</v>
          </cell>
          <cell r="C236" t="str">
            <v>集体企业</v>
          </cell>
          <cell r="D236">
            <v>1843.53</v>
          </cell>
        </row>
        <row r="237">
          <cell r="A237" t="str">
            <v>轻工业</v>
          </cell>
          <cell r="B237" t="str">
            <v>小型</v>
          </cell>
          <cell r="C237" t="str">
            <v>集体企业</v>
          </cell>
          <cell r="D237">
            <v>26450.97</v>
          </cell>
        </row>
        <row r="238">
          <cell r="A238" t="str">
            <v>轻工业</v>
          </cell>
          <cell r="B238" t="str">
            <v>大型</v>
          </cell>
          <cell r="C238" t="str">
            <v>外商投资企业</v>
          </cell>
          <cell r="D238">
            <v>96150.02</v>
          </cell>
        </row>
        <row r="239">
          <cell r="A239" t="str">
            <v>轻工业</v>
          </cell>
          <cell r="B239" t="str">
            <v>大型</v>
          </cell>
          <cell r="C239" t="str">
            <v>外商投资企业</v>
          </cell>
          <cell r="D239">
            <v>10453.82</v>
          </cell>
        </row>
        <row r="240">
          <cell r="A240" t="str">
            <v>重工业</v>
          </cell>
          <cell r="B240" t="str">
            <v>大型</v>
          </cell>
          <cell r="C240" t="str">
            <v>港澳台商投资企业</v>
          </cell>
          <cell r="D240">
            <v>88072.17</v>
          </cell>
        </row>
        <row r="241">
          <cell r="A241" t="str">
            <v>轻工业</v>
          </cell>
          <cell r="B241" t="str">
            <v>大型</v>
          </cell>
          <cell r="C241" t="str">
            <v>集体企业</v>
          </cell>
          <cell r="D241">
            <v>77933.119999999995</v>
          </cell>
        </row>
        <row r="242">
          <cell r="A242" t="str">
            <v>轻工业</v>
          </cell>
          <cell r="B242" t="str">
            <v>中型</v>
          </cell>
          <cell r="C242" t="str">
            <v>集体企业</v>
          </cell>
          <cell r="D242">
            <v>2344.62</v>
          </cell>
        </row>
        <row r="243">
          <cell r="A243" t="str">
            <v>轻工业</v>
          </cell>
          <cell r="B243" t="str">
            <v>小型</v>
          </cell>
          <cell r="C243" t="str">
            <v>集体企业</v>
          </cell>
          <cell r="D243">
            <v>47647.46</v>
          </cell>
        </row>
        <row r="244">
          <cell r="A244" t="str">
            <v>轻工业</v>
          </cell>
          <cell r="B244" t="str">
            <v>中型</v>
          </cell>
          <cell r="C244" t="str">
            <v>港澳台商投资企业</v>
          </cell>
          <cell r="D244">
            <v>66886.41</v>
          </cell>
        </row>
        <row r="245">
          <cell r="A245" t="str">
            <v>重工业</v>
          </cell>
          <cell r="B245" t="str">
            <v>小型</v>
          </cell>
          <cell r="C245" t="str">
            <v>股份有限公司</v>
          </cell>
          <cell r="D245">
            <v>12525.25</v>
          </cell>
        </row>
        <row r="246">
          <cell r="A246" t="str">
            <v>重工业</v>
          </cell>
          <cell r="B246" t="str">
            <v>小型</v>
          </cell>
          <cell r="C246" t="str">
            <v>港澳台商投资企业</v>
          </cell>
          <cell r="D246">
            <v>31589.84</v>
          </cell>
        </row>
        <row r="247">
          <cell r="A247" t="str">
            <v>重工业</v>
          </cell>
          <cell r="B247" t="str">
            <v>中型</v>
          </cell>
          <cell r="C247" t="str">
            <v>集体企业</v>
          </cell>
          <cell r="D247">
            <v>64906.65</v>
          </cell>
        </row>
        <row r="248">
          <cell r="A248" t="str">
            <v>重工业</v>
          </cell>
          <cell r="B248" t="str">
            <v>小型</v>
          </cell>
          <cell r="C248" t="str">
            <v>港澳台商投资企业</v>
          </cell>
          <cell r="D248">
            <v>69349.19</v>
          </cell>
        </row>
        <row r="249">
          <cell r="A249" t="str">
            <v>重工业</v>
          </cell>
          <cell r="B249" t="str">
            <v>中型</v>
          </cell>
          <cell r="C249" t="str">
            <v>国有及国有控股企业</v>
          </cell>
          <cell r="D249">
            <v>99499.65</v>
          </cell>
        </row>
        <row r="250">
          <cell r="A250" t="str">
            <v>轻工业</v>
          </cell>
          <cell r="B250" t="str">
            <v>大型</v>
          </cell>
          <cell r="C250" t="str">
            <v>股份有限公司</v>
          </cell>
          <cell r="D250">
            <v>7161.55</v>
          </cell>
        </row>
        <row r="251">
          <cell r="A251" t="str">
            <v>轻工业</v>
          </cell>
          <cell r="B251" t="str">
            <v>中型</v>
          </cell>
          <cell r="C251" t="str">
            <v>集体企业</v>
          </cell>
          <cell r="D251">
            <v>54678.13</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第1套"/>
      <sheetName val="第1套答案"/>
      <sheetName val="第2套"/>
      <sheetName val="第2套答案"/>
      <sheetName val="第3套"/>
      <sheetName val="第3套答案"/>
    </sheetNames>
    <sheetDataSet>
      <sheetData sheetId="0">
        <row r="1">
          <cell r="A1" t="str">
            <v>项目</v>
          </cell>
          <cell r="B1" t="str">
            <v>产量</v>
          </cell>
          <cell r="C1" t="str">
            <v>月份</v>
          </cell>
        </row>
        <row r="2">
          <cell r="A2" t="str">
            <v>彩色电视机</v>
          </cell>
          <cell r="B2">
            <v>374</v>
          </cell>
          <cell r="C2">
            <v>36526</v>
          </cell>
        </row>
        <row r="3">
          <cell r="A3" t="str">
            <v>程控交换机</v>
          </cell>
          <cell r="B3">
            <v>351</v>
          </cell>
          <cell r="C3">
            <v>36526</v>
          </cell>
        </row>
        <row r="4">
          <cell r="A4" t="str">
            <v>家用洗衣机</v>
          </cell>
          <cell r="B4">
            <v>149</v>
          </cell>
          <cell r="C4">
            <v>36526</v>
          </cell>
        </row>
        <row r="5">
          <cell r="A5" t="str">
            <v>家用电冰箱</v>
          </cell>
          <cell r="B5">
            <v>88</v>
          </cell>
          <cell r="C5">
            <v>36526</v>
          </cell>
        </row>
        <row r="6">
          <cell r="A6" t="str">
            <v>微型计算机</v>
          </cell>
          <cell r="B6">
            <v>43</v>
          </cell>
          <cell r="C6">
            <v>36526</v>
          </cell>
        </row>
        <row r="7">
          <cell r="A7" t="str">
            <v>汽车</v>
          </cell>
          <cell r="B7">
            <v>14</v>
          </cell>
          <cell r="C7">
            <v>36526</v>
          </cell>
        </row>
        <row r="8">
          <cell r="A8" t="str">
            <v>彩色电视机</v>
          </cell>
          <cell r="B8">
            <v>283</v>
          </cell>
          <cell r="C8">
            <v>36557</v>
          </cell>
        </row>
        <row r="9">
          <cell r="A9" t="str">
            <v>程控交换机</v>
          </cell>
          <cell r="B9">
            <v>249</v>
          </cell>
          <cell r="C9">
            <v>36557</v>
          </cell>
        </row>
        <row r="10">
          <cell r="A10" t="str">
            <v>家用洗衣机</v>
          </cell>
          <cell r="B10">
            <v>114</v>
          </cell>
          <cell r="C10">
            <v>36557</v>
          </cell>
        </row>
        <row r="11">
          <cell r="A11" t="str">
            <v>家用电冰箱</v>
          </cell>
          <cell r="B11">
            <v>80</v>
          </cell>
          <cell r="C11">
            <v>36557</v>
          </cell>
        </row>
        <row r="12">
          <cell r="A12" t="str">
            <v>微型计算机</v>
          </cell>
          <cell r="B12">
            <v>37</v>
          </cell>
          <cell r="C12">
            <v>36557</v>
          </cell>
        </row>
        <row r="13">
          <cell r="A13" t="str">
            <v>汽车</v>
          </cell>
          <cell r="B13">
            <v>12</v>
          </cell>
          <cell r="C13">
            <v>36557</v>
          </cell>
        </row>
        <row r="14">
          <cell r="A14" t="str">
            <v>程控交换机</v>
          </cell>
          <cell r="B14">
            <v>423</v>
          </cell>
          <cell r="C14">
            <v>36586</v>
          </cell>
        </row>
        <row r="15">
          <cell r="A15" t="str">
            <v>彩色电视机</v>
          </cell>
          <cell r="B15">
            <v>365</v>
          </cell>
          <cell r="C15">
            <v>36586</v>
          </cell>
        </row>
        <row r="16">
          <cell r="A16" t="str">
            <v>家用洗衣机</v>
          </cell>
          <cell r="B16">
            <v>146</v>
          </cell>
          <cell r="C16">
            <v>36586</v>
          </cell>
        </row>
        <row r="17">
          <cell r="A17" t="str">
            <v>家用电冰箱</v>
          </cell>
          <cell r="B17">
            <v>129</v>
          </cell>
          <cell r="C17">
            <v>36586</v>
          </cell>
        </row>
        <row r="18">
          <cell r="A18" t="str">
            <v>微型计算机</v>
          </cell>
          <cell r="B18">
            <v>64</v>
          </cell>
          <cell r="C18">
            <v>36586</v>
          </cell>
        </row>
        <row r="19">
          <cell r="A19" t="str">
            <v>汽车</v>
          </cell>
          <cell r="B19">
            <v>21</v>
          </cell>
          <cell r="C19">
            <v>36586</v>
          </cell>
        </row>
        <row r="20">
          <cell r="A20" t="str">
            <v>程控交换机</v>
          </cell>
          <cell r="B20">
            <v>472</v>
          </cell>
          <cell r="C20">
            <v>36617</v>
          </cell>
        </row>
        <row r="21">
          <cell r="A21" t="str">
            <v>彩色电视机</v>
          </cell>
          <cell r="B21">
            <v>363</v>
          </cell>
          <cell r="C21">
            <v>36617</v>
          </cell>
        </row>
        <row r="22">
          <cell r="A22" t="str">
            <v>家用电冰箱</v>
          </cell>
          <cell r="B22">
            <v>139</v>
          </cell>
          <cell r="C22">
            <v>36617</v>
          </cell>
        </row>
        <row r="23">
          <cell r="A23" t="str">
            <v>家用洗衣机</v>
          </cell>
          <cell r="B23">
            <v>106</v>
          </cell>
          <cell r="C23">
            <v>36617</v>
          </cell>
        </row>
        <row r="24">
          <cell r="A24" t="str">
            <v>微型计算机</v>
          </cell>
          <cell r="B24">
            <v>68</v>
          </cell>
          <cell r="C24">
            <v>36617</v>
          </cell>
        </row>
        <row r="25">
          <cell r="A25" t="str">
            <v>汽车</v>
          </cell>
          <cell r="B25">
            <v>22</v>
          </cell>
          <cell r="C25">
            <v>36617</v>
          </cell>
        </row>
        <row r="26">
          <cell r="A26" t="str">
            <v>程控交换机</v>
          </cell>
          <cell r="B26">
            <v>441</v>
          </cell>
          <cell r="C26">
            <v>36647</v>
          </cell>
        </row>
        <row r="27">
          <cell r="A27" t="str">
            <v>彩色电视机</v>
          </cell>
          <cell r="B27">
            <v>297</v>
          </cell>
          <cell r="C27">
            <v>36647</v>
          </cell>
        </row>
        <row r="28">
          <cell r="A28" t="str">
            <v>家用电冰箱</v>
          </cell>
          <cell r="B28">
            <v>139</v>
          </cell>
          <cell r="C28">
            <v>36647</v>
          </cell>
        </row>
        <row r="29">
          <cell r="A29" t="str">
            <v>家用洗衣机</v>
          </cell>
          <cell r="B29">
            <v>82</v>
          </cell>
          <cell r="C29">
            <v>36647</v>
          </cell>
        </row>
        <row r="30">
          <cell r="A30" t="str">
            <v>微型计算机</v>
          </cell>
          <cell r="B30">
            <v>58</v>
          </cell>
          <cell r="C30">
            <v>36647</v>
          </cell>
        </row>
        <row r="31">
          <cell r="A31" t="str">
            <v>汽车</v>
          </cell>
          <cell r="B31">
            <v>20</v>
          </cell>
          <cell r="C31">
            <v>36647</v>
          </cell>
        </row>
        <row r="32">
          <cell r="A32" t="str">
            <v>程控交换机</v>
          </cell>
          <cell r="B32">
            <v>709</v>
          </cell>
          <cell r="C32">
            <v>36678</v>
          </cell>
        </row>
        <row r="33">
          <cell r="A33" t="str">
            <v>彩色电视机</v>
          </cell>
          <cell r="B33">
            <v>202</v>
          </cell>
          <cell r="C33">
            <v>36678</v>
          </cell>
        </row>
        <row r="34">
          <cell r="A34" t="str">
            <v>家用电冰箱</v>
          </cell>
          <cell r="B34">
            <v>158</v>
          </cell>
          <cell r="C34">
            <v>36678</v>
          </cell>
        </row>
        <row r="35">
          <cell r="A35" t="str">
            <v>家用洗衣机</v>
          </cell>
          <cell r="B35">
            <v>79</v>
          </cell>
          <cell r="C35">
            <v>36678</v>
          </cell>
        </row>
        <row r="36">
          <cell r="A36" t="str">
            <v>微型计算机</v>
          </cell>
          <cell r="B36">
            <v>51</v>
          </cell>
          <cell r="C36">
            <v>36678</v>
          </cell>
        </row>
        <row r="37">
          <cell r="A37" t="str">
            <v>汽车</v>
          </cell>
          <cell r="B37">
            <v>19</v>
          </cell>
          <cell r="C37">
            <v>36678</v>
          </cell>
        </row>
        <row r="38">
          <cell r="A38" t="str">
            <v>程控交换机</v>
          </cell>
          <cell r="B38">
            <v>728</v>
          </cell>
          <cell r="C38">
            <v>36892</v>
          </cell>
        </row>
        <row r="39">
          <cell r="A39" t="str">
            <v>彩色电视机</v>
          </cell>
          <cell r="B39">
            <v>341.6</v>
          </cell>
          <cell r="C39">
            <v>36892</v>
          </cell>
        </row>
        <row r="40">
          <cell r="A40" t="str">
            <v>家用洗衣机</v>
          </cell>
          <cell r="B40">
            <v>124.4</v>
          </cell>
          <cell r="C40">
            <v>36892</v>
          </cell>
        </row>
        <row r="41">
          <cell r="A41" t="str">
            <v>家用电冰箱</v>
          </cell>
          <cell r="B41">
            <v>98.4</v>
          </cell>
          <cell r="C41">
            <v>36892</v>
          </cell>
        </row>
        <row r="42">
          <cell r="A42" t="str">
            <v>微型计算机</v>
          </cell>
          <cell r="B42">
            <v>42.5</v>
          </cell>
          <cell r="C42">
            <v>36892</v>
          </cell>
        </row>
        <row r="43">
          <cell r="A43" t="str">
            <v>汽车</v>
          </cell>
          <cell r="B43">
            <v>18.7</v>
          </cell>
          <cell r="C43">
            <v>36892</v>
          </cell>
        </row>
        <row r="44">
          <cell r="A44" t="str">
            <v>程控交换机</v>
          </cell>
          <cell r="B44">
            <v>728</v>
          </cell>
          <cell r="C44">
            <v>36923</v>
          </cell>
        </row>
        <row r="45">
          <cell r="A45" t="str">
            <v>彩色电视机</v>
          </cell>
          <cell r="B45">
            <v>341.6</v>
          </cell>
          <cell r="C45">
            <v>36923</v>
          </cell>
        </row>
        <row r="46">
          <cell r="A46" t="str">
            <v>家用洗衣机</v>
          </cell>
          <cell r="B46">
            <v>124.4</v>
          </cell>
          <cell r="C46">
            <v>36923</v>
          </cell>
        </row>
        <row r="47">
          <cell r="A47" t="str">
            <v>家用电冰箱</v>
          </cell>
          <cell r="B47">
            <v>98.4</v>
          </cell>
          <cell r="C47">
            <v>36923</v>
          </cell>
        </row>
        <row r="48">
          <cell r="A48" t="str">
            <v>微型计算机</v>
          </cell>
          <cell r="B48">
            <v>42.5</v>
          </cell>
          <cell r="C48">
            <v>36923</v>
          </cell>
        </row>
        <row r="49">
          <cell r="A49" t="str">
            <v>汽车</v>
          </cell>
          <cell r="B49">
            <v>18.7</v>
          </cell>
          <cell r="C49">
            <v>36923</v>
          </cell>
        </row>
        <row r="50">
          <cell r="A50" t="str">
            <v>程控交换机</v>
          </cell>
          <cell r="B50">
            <v>571</v>
          </cell>
          <cell r="C50">
            <v>36951</v>
          </cell>
        </row>
        <row r="51">
          <cell r="A51" t="str">
            <v>彩色电视机</v>
          </cell>
          <cell r="B51">
            <v>317.89999999999998</v>
          </cell>
          <cell r="C51">
            <v>36951</v>
          </cell>
        </row>
        <row r="52">
          <cell r="A52" t="str">
            <v>家用电冰箱</v>
          </cell>
          <cell r="B52">
            <v>143</v>
          </cell>
          <cell r="C52">
            <v>36951</v>
          </cell>
        </row>
        <row r="53">
          <cell r="A53" t="str">
            <v>家用洗衣机</v>
          </cell>
          <cell r="B53">
            <v>110.5</v>
          </cell>
          <cell r="C53">
            <v>36951</v>
          </cell>
        </row>
        <row r="54">
          <cell r="A54" t="str">
            <v>微型计算机</v>
          </cell>
          <cell r="B54">
            <v>58.5</v>
          </cell>
          <cell r="C54">
            <v>36951</v>
          </cell>
        </row>
        <row r="55">
          <cell r="A55" t="str">
            <v>汽车</v>
          </cell>
          <cell r="B55">
            <v>26.6</v>
          </cell>
          <cell r="C55">
            <v>36951</v>
          </cell>
        </row>
        <row r="56">
          <cell r="A56" t="str">
            <v>程控交换机</v>
          </cell>
          <cell r="B56">
            <v>634.9</v>
          </cell>
          <cell r="C56">
            <v>36982</v>
          </cell>
        </row>
        <row r="57">
          <cell r="A57" t="str">
            <v>彩色电视机</v>
          </cell>
          <cell r="B57">
            <v>305.89999999999998</v>
          </cell>
          <cell r="C57">
            <v>36982</v>
          </cell>
        </row>
        <row r="58">
          <cell r="A58" t="str">
            <v>家用电冰箱</v>
          </cell>
          <cell r="B58">
            <v>135.19999999999999</v>
          </cell>
          <cell r="C58">
            <v>36982</v>
          </cell>
        </row>
        <row r="59">
          <cell r="A59" t="str">
            <v>家用洗衣机</v>
          </cell>
          <cell r="B59">
            <v>98.7</v>
          </cell>
          <cell r="C59">
            <v>36982</v>
          </cell>
        </row>
        <row r="60">
          <cell r="A60" t="str">
            <v>微型计算机</v>
          </cell>
          <cell r="B60">
            <v>63.2</v>
          </cell>
          <cell r="C60">
            <v>36982</v>
          </cell>
        </row>
        <row r="61">
          <cell r="A61" t="str">
            <v>汽车</v>
          </cell>
          <cell r="B61">
            <v>24.9</v>
          </cell>
          <cell r="C61">
            <v>36982</v>
          </cell>
        </row>
        <row r="62">
          <cell r="A62" t="str">
            <v>程控交换机</v>
          </cell>
          <cell r="B62">
            <v>808</v>
          </cell>
          <cell r="C62">
            <v>37012</v>
          </cell>
        </row>
        <row r="63">
          <cell r="A63" t="str">
            <v>彩色电视机</v>
          </cell>
          <cell r="B63">
            <v>294.5</v>
          </cell>
          <cell r="C63">
            <v>37012</v>
          </cell>
        </row>
        <row r="64">
          <cell r="A64" t="str">
            <v>家用电冰箱</v>
          </cell>
          <cell r="B64">
            <v>155.19999999999999</v>
          </cell>
          <cell r="C64">
            <v>37012</v>
          </cell>
        </row>
        <row r="65">
          <cell r="A65" t="str">
            <v>家用洗衣机</v>
          </cell>
          <cell r="B65">
            <v>78.2</v>
          </cell>
          <cell r="C65">
            <v>37012</v>
          </cell>
        </row>
        <row r="66">
          <cell r="A66" t="str">
            <v>微型计算机</v>
          </cell>
          <cell r="B66">
            <v>63.4</v>
          </cell>
          <cell r="C66">
            <v>37012</v>
          </cell>
        </row>
        <row r="67">
          <cell r="A67" t="str">
            <v>汽车</v>
          </cell>
          <cell r="B67">
            <v>20.8</v>
          </cell>
          <cell r="C67">
            <v>37012</v>
          </cell>
        </row>
        <row r="68">
          <cell r="A68" t="str">
            <v>程控交换机</v>
          </cell>
          <cell r="B68">
            <v>875.1</v>
          </cell>
          <cell r="C68">
            <v>37043</v>
          </cell>
        </row>
        <row r="69">
          <cell r="A69" t="str">
            <v>彩色电视机</v>
          </cell>
          <cell r="B69">
            <v>256.39999999999998</v>
          </cell>
          <cell r="C69">
            <v>37043</v>
          </cell>
        </row>
        <row r="70">
          <cell r="A70" t="str">
            <v>家用电冰箱</v>
          </cell>
          <cell r="B70">
            <v>168.7</v>
          </cell>
          <cell r="C70">
            <v>37043</v>
          </cell>
        </row>
        <row r="71">
          <cell r="A71" t="str">
            <v>家用洗衣机</v>
          </cell>
          <cell r="B71">
            <v>82.9</v>
          </cell>
          <cell r="C71">
            <v>37043</v>
          </cell>
        </row>
        <row r="72">
          <cell r="A72" t="str">
            <v>微型计算机</v>
          </cell>
          <cell r="B72">
            <v>64.599999999999994</v>
          </cell>
          <cell r="C72">
            <v>37043</v>
          </cell>
        </row>
        <row r="73">
          <cell r="A73" t="str">
            <v>汽车</v>
          </cell>
          <cell r="B73">
            <v>20.8</v>
          </cell>
          <cell r="C73">
            <v>37043</v>
          </cell>
        </row>
      </sheetData>
      <sheetData sheetId="1"/>
      <sheetData sheetId="2">
        <row r="1">
          <cell r="A1" t="str">
            <v>工业类型</v>
          </cell>
          <cell r="B1" t="str">
            <v>企业规模</v>
          </cell>
          <cell r="C1" t="str">
            <v>企业类型</v>
          </cell>
          <cell r="D1" t="str">
            <v>产值</v>
          </cell>
        </row>
        <row r="2">
          <cell r="A2" t="str">
            <v>轻工业</v>
          </cell>
          <cell r="B2" t="str">
            <v>小型</v>
          </cell>
          <cell r="C2" t="str">
            <v>国有及国有控股企业</v>
          </cell>
          <cell r="D2">
            <v>15008.16</v>
          </cell>
        </row>
        <row r="3">
          <cell r="A3" t="str">
            <v>轻工业</v>
          </cell>
          <cell r="B3" t="str">
            <v>小型</v>
          </cell>
          <cell r="C3" t="str">
            <v>国有及国有控股企业</v>
          </cell>
          <cell r="D3">
            <v>55788.45</v>
          </cell>
        </row>
        <row r="4">
          <cell r="A4" t="str">
            <v>重工业</v>
          </cell>
          <cell r="B4" t="str">
            <v>中型</v>
          </cell>
          <cell r="C4" t="str">
            <v>股份有限公司</v>
          </cell>
          <cell r="D4">
            <v>19514.89</v>
          </cell>
        </row>
        <row r="5">
          <cell r="A5" t="str">
            <v>重工业</v>
          </cell>
          <cell r="B5" t="str">
            <v>大型</v>
          </cell>
          <cell r="C5" t="str">
            <v>股份有限公司</v>
          </cell>
          <cell r="D5">
            <v>76910.34</v>
          </cell>
        </row>
        <row r="6">
          <cell r="A6" t="str">
            <v>轻工业</v>
          </cell>
          <cell r="B6" t="str">
            <v>大型</v>
          </cell>
          <cell r="C6" t="str">
            <v>外商投资企业</v>
          </cell>
          <cell r="D6">
            <v>57588.57</v>
          </cell>
        </row>
        <row r="7">
          <cell r="A7" t="str">
            <v>轻工业</v>
          </cell>
          <cell r="B7" t="str">
            <v>小型</v>
          </cell>
          <cell r="C7" t="str">
            <v>港澳台商投资企业</v>
          </cell>
          <cell r="D7">
            <v>98459.91</v>
          </cell>
        </row>
        <row r="8">
          <cell r="A8" t="str">
            <v>轻工业</v>
          </cell>
          <cell r="B8" t="str">
            <v>小型</v>
          </cell>
          <cell r="C8" t="str">
            <v>国有及国有控股企业</v>
          </cell>
          <cell r="D8">
            <v>95950.77</v>
          </cell>
        </row>
        <row r="9">
          <cell r="A9" t="str">
            <v>轻工业</v>
          </cell>
          <cell r="B9" t="str">
            <v>小型</v>
          </cell>
          <cell r="C9" t="str">
            <v>港澳台商投资企业</v>
          </cell>
          <cell r="D9">
            <v>53610.12</v>
          </cell>
        </row>
        <row r="10">
          <cell r="A10" t="str">
            <v>重工业</v>
          </cell>
          <cell r="B10" t="str">
            <v>小型</v>
          </cell>
          <cell r="C10" t="str">
            <v>港澳台商投资企业</v>
          </cell>
          <cell r="D10">
            <v>26083.279999999999</v>
          </cell>
        </row>
        <row r="11">
          <cell r="A11" t="str">
            <v>轻工业</v>
          </cell>
          <cell r="B11" t="str">
            <v>中型</v>
          </cell>
          <cell r="C11" t="str">
            <v>外商投资企业</v>
          </cell>
          <cell r="D11">
            <v>85073.17</v>
          </cell>
        </row>
        <row r="12">
          <cell r="A12" t="str">
            <v>重工业</v>
          </cell>
          <cell r="B12" t="str">
            <v>中型</v>
          </cell>
          <cell r="C12" t="str">
            <v>股份有限公司</v>
          </cell>
          <cell r="D12">
            <v>24690.799999999999</v>
          </cell>
        </row>
        <row r="13">
          <cell r="A13" t="str">
            <v>重工业</v>
          </cell>
          <cell r="B13" t="str">
            <v>小型</v>
          </cell>
          <cell r="C13" t="str">
            <v>港澳台商投资企业</v>
          </cell>
          <cell r="D13">
            <v>9522.1</v>
          </cell>
        </row>
        <row r="14">
          <cell r="A14" t="str">
            <v>轻工业</v>
          </cell>
          <cell r="B14" t="str">
            <v>小型</v>
          </cell>
          <cell r="C14" t="str">
            <v>国有及国有控股企业</v>
          </cell>
          <cell r="D14">
            <v>37684.04</v>
          </cell>
        </row>
        <row r="15">
          <cell r="A15" t="str">
            <v>轻工业</v>
          </cell>
          <cell r="B15" t="str">
            <v>大型</v>
          </cell>
          <cell r="C15" t="str">
            <v>国有及国有控股企业</v>
          </cell>
          <cell r="D15">
            <v>16045.63</v>
          </cell>
        </row>
        <row r="16">
          <cell r="A16" t="str">
            <v>轻工业</v>
          </cell>
          <cell r="B16" t="str">
            <v>中型</v>
          </cell>
          <cell r="C16" t="str">
            <v>股份有限公司</v>
          </cell>
          <cell r="D16">
            <v>5227.33</v>
          </cell>
        </row>
        <row r="17">
          <cell r="A17" t="str">
            <v>轻工业</v>
          </cell>
          <cell r="B17" t="str">
            <v>大型</v>
          </cell>
          <cell r="C17" t="str">
            <v>国有及国有控股企业</v>
          </cell>
          <cell r="D17">
            <v>58695.08</v>
          </cell>
        </row>
        <row r="18">
          <cell r="A18" t="str">
            <v>重工业</v>
          </cell>
          <cell r="B18" t="str">
            <v>中型</v>
          </cell>
          <cell r="C18" t="str">
            <v>集体企业</v>
          </cell>
          <cell r="D18">
            <v>65561.63</v>
          </cell>
        </row>
        <row r="19">
          <cell r="A19" t="str">
            <v>重工业</v>
          </cell>
          <cell r="B19" t="str">
            <v>小型</v>
          </cell>
          <cell r="C19" t="str">
            <v>国有及国有控股企业</v>
          </cell>
          <cell r="D19">
            <v>1873.21</v>
          </cell>
        </row>
        <row r="20">
          <cell r="A20" t="str">
            <v>重工业</v>
          </cell>
          <cell r="B20" t="str">
            <v>中型</v>
          </cell>
          <cell r="C20" t="str">
            <v>集体企业</v>
          </cell>
          <cell r="D20">
            <v>17940.259999999998</v>
          </cell>
        </row>
        <row r="21">
          <cell r="A21" t="str">
            <v>轻工业</v>
          </cell>
          <cell r="B21" t="str">
            <v>大型</v>
          </cell>
          <cell r="C21" t="str">
            <v>集体企业</v>
          </cell>
          <cell r="D21">
            <v>12431.5</v>
          </cell>
        </row>
        <row r="22">
          <cell r="A22" t="str">
            <v>重工业</v>
          </cell>
          <cell r="B22" t="str">
            <v>小型</v>
          </cell>
          <cell r="C22" t="str">
            <v>外商投资企业</v>
          </cell>
          <cell r="D22">
            <v>10913.71</v>
          </cell>
        </row>
        <row r="23">
          <cell r="A23" t="str">
            <v>轻工业</v>
          </cell>
          <cell r="B23" t="str">
            <v>大型</v>
          </cell>
          <cell r="C23" t="str">
            <v>国有及国有控股企业</v>
          </cell>
          <cell r="D23">
            <v>4630.91</v>
          </cell>
        </row>
        <row r="24">
          <cell r="A24" t="str">
            <v>轻工业</v>
          </cell>
          <cell r="B24" t="str">
            <v>小型</v>
          </cell>
          <cell r="C24" t="str">
            <v>港澳台商投资企业</v>
          </cell>
          <cell r="D24">
            <v>1296.26</v>
          </cell>
        </row>
        <row r="25">
          <cell r="A25" t="str">
            <v>轻工业</v>
          </cell>
          <cell r="B25" t="str">
            <v>大型</v>
          </cell>
          <cell r="C25" t="str">
            <v>国有及国有控股企业</v>
          </cell>
          <cell r="D25">
            <v>51686.97</v>
          </cell>
        </row>
        <row r="26">
          <cell r="A26" t="str">
            <v>轻工业</v>
          </cell>
          <cell r="B26" t="str">
            <v>小型</v>
          </cell>
          <cell r="C26" t="str">
            <v>港澳台商投资企业</v>
          </cell>
          <cell r="D26">
            <v>38875.599999999999</v>
          </cell>
        </row>
        <row r="27">
          <cell r="A27" t="str">
            <v>重工业</v>
          </cell>
          <cell r="B27" t="str">
            <v>大型</v>
          </cell>
          <cell r="C27" t="str">
            <v>国有及国有控股企业</v>
          </cell>
          <cell r="D27">
            <v>18409.88</v>
          </cell>
        </row>
        <row r="28">
          <cell r="A28" t="str">
            <v>重工业</v>
          </cell>
          <cell r="B28" t="str">
            <v>大型</v>
          </cell>
          <cell r="C28" t="str">
            <v>集体企业</v>
          </cell>
          <cell r="D28">
            <v>24532.92</v>
          </cell>
        </row>
        <row r="29">
          <cell r="A29" t="str">
            <v>重工业</v>
          </cell>
          <cell r="B29" t="str">
            <v>小型</v>
          </cell>
          <cell r="C29" t="str">
            <v>集体企业</v>
          </cell>
          <cell r="D29">
            <v>58960.84</v>
          </cell>
        </row>
        <row r="30">
          <cell r="A30" t="str">
            <v>轻工业</v>
          </cell>
          <cell r="B30" t="str">
            <v>中型</v>
          </cell>
          <cell r="C30" t="str">
            <v>股份有限公司</v>
          </cell>
          <cell r="D30">
            <v>75499.08</v>
          </cell>
        </row>
        <row r="31">
          <cell r="A31" t="str">
            <v>重工业</v>
          </cell>
          <cell r="B31" t="str">
            <v>中型</v>
          </cell>
          <cell r="C31" t="str">
            <v>集体企业</v>
          </cell>
          <cell r="D31">
            <v>97593.18</v>
          </cell>
        </row>
        <row r="32">
          <cell r="A32" t="str">
            <v>轻工业</v>
          </cell>
          <cell r="B32" t="str">
            <v>小型</v>
          </cell>
          <cell r="C32" t="str">
            <v>国有及国有控股企业</v>
          </cell>
          <cell r="D32">
            <v>83750.720000000001</v>
          </cell>
        </row>
        <row r="33">
          <cell r="A33" t="str">
            <v>轻工业</v>
          </cell>
          <cell r="B33" t="str">
            <v>中型</v>
          </cell>
          <cell r="C33" t="str">
            <v>股份有限公司</v>
          </cell>
          <cell r="D33">
            <v>36999.15</v>
          </cell>
        </row>
        <row r="34">
          <cell r="A34" t="str">
            <v>重工业</v>
          </cell>
          <cell r="B34" t="str">
            <v>中型</v>
          </cell>
          <cell r="C34" t="str">
            <v>外商投资企业</v>
          </cell>
          <cell r="D34">
            <v>89761.17</v>
          </cell>
        </row>
        <row r="35">
          <cell r="A35" t="str">
            <v>轻工业</v>
          </cell>
          <cell r="B35" t="str">
            <v>中型</v>
          </cell>
          <cell r="C35" t="str">
            <v>股份有限公司</v>
          </cell>
          <cell r="D35">
            <v>65555.11</v>
          </cell>
        </row>
        <row r="36">
          <cell r="A36" t="str">
            <v>重工业</v>
          </cell>
          <cell r="B36" t="str">
            <v>中型</v>
          </cell>
          <cell r="C36" t="str">
            <v>国有及国有控股企业</v>
          </cell>
          <cell r="D36">
            <v>37862.28</v>
          </cell>
        </row>
        <row r="37">
          <cell r="A37" t="str">
            <v>重工业</v>
          </cell>
          <cell r="B37" t="str">
            <v>小型</v>
          </cell>
          <cell r="C37" t="str">
            <v>股份有限公司</v>
          </cell>
          <cell r="D37">
            <v>66551.91</v>
          </cell>
        </row>
        <row r="38">
          <cell r="A38" t="str">
            <v>重工业</v>
          </cell>
          <cell r="B38" t="str">
            <v>大型</v>
          </cell>
          <cell r="C38" t="str">
            <v>股份有限公司</v>
          </cell>
          <cell r="D38">
            <v>27469.67</v>
          </cell>
        </row>
        <row r="39">
          <cell r="A39" t="str">
            <v>轻工业</v>
          </cell>
          <cell r="B39" t="str">
            <v>中型</v>
          </cell>
          <cell r="C39" t="str">
            <v>国有及国有控股企业</v>
          </cell>
          <cell r="D39">
            <v>804.44</v>
          </cell>
        </row>
        <row r="40">
          <cell r="A40" t="str">
            <v>轻工业</v>
          </cell>
          <cell r="B40" t="str">
            <v>大型</v>
          </cell>
          <cell r="C40" t="str">
            <v>国有及国有控股企业</v>
          </cell>
          <cell r="D40">
            <v>21530.240000000002</v>
          </cell>
        </row>
        <row r="41">
          <cell r="A41" t="str">
            <v>重工业</v>
          </cell>
          <cell r="B41" t="str">
            <v>中型</v>
          </cell>
          <cell r="C41" t="str">
            <v>国有及国有控股企业</v>
          </cell>
          <cell r="D41">
            <v>69650.320000000007</v>
          </cell>
        </row>
        <row r="42">
          <cell r="A42" t="str">
            <v>重工业</v>
          </cell>
          <cell r="B42" t="str">
            <v>大型</v>
          </cell>
          <cell r="C42" t="str">
            <v>国有及国有控股企业</v>
          </cell>
          <cell r="D42">
            <v>56947.37</v>
          </cell>
        </row>
        <row r="43">
          <cell r="A43" t="str">
            <v>重工业</v>
          </cell>
          <cell r="B43" t="str">
            <v>中型</v>
          </cell>
          <cell r="C43" t="str">
            <v>国有及国有控股企业</v>
          </cell>
          <cell r="D43">
            <v>1213.6300000000001</v>
          </cell>
        </row>
        <row r="44">
          <cell r="A44" t="str">
            <v>轻工业</v>
          </cell>
          <cell r="B44" t="str">
            <v>大型</v>
          </cell>
          <cell r="C44" t="str">
            <v>股份有限公司</v>
          </cell>
          <cell r="D44">
            <v>40162.51</v>
          </cell>
        </row>
        <row r="45">
          <cell r="A45" t="str">
            <v>轻工业</v>
          </cell>
          <cell r="B45" t="str">
            <v>小型</v>
          </cell>
          <cell r="C45" t="str">
            <v>国有及国有控股企业</v>
          </cell>
          <cell r="D45">
            <v>57128.959999999999</v>
          </cell>
        </row>
        <row r="46">
          <cell r="A46" t="str">
            <v>重工业</v>
          </cell>
          <cell r="B46" t="str">
            <v>中型</v>
          </cell>
          <cell r="C46" t="str">
            <v>集体企业</v>
          </cell>
          <cell r="D46">
            <v>84697.89</v>
          </cell>
        </row>
        <row r="47">
          <cell r="A47" t="str">
            <v>重工业</v>
          </cell>
          <cell r="B47" t="str">
            <v>小型</v>
          </cell>
          <cell r="C47" t="str">
            <v>港澳台商投资企业</v>
          </cell>
          <cell r="D47">
            <v>39062.11</v>
          </cell>
        </row>
        <row r="48">
          <cell r="A48" t="str">
            <v>重工业</v>
          </cell>
          <cell r="B48" t="str">
            <v>中型</v>
          </cell>
          <cell r="C48" t="str">
            <v>港澳台商投资企业</v>
          </cell>
          <cell r="D48">
            <v>50101.85</v>
          </cell>
        </row>
        <row r="49">
          <cell r="A49" t="str">
            <v>重工业</v>
          </cell>
          <cell r="B49" t="str">
            <v>大型</v>
          </cell>
          <cell r="C49" t="str">
            <v>股份有限公司</v>
          </cell>
          <cell r="D49">
            <v>71417.38</v>
          </cell>
        </row>
        <row r="50">
          <cell r="A50" t="str">
            <v>重工业</v>
          </cell>
          <cell r="B50" t="str">
            <v>中型</v>
          </cell>
          <cell r="C50" t="str">
            <v>股份有限公司</v>
          </cell>
          <cell r="D50">
            <v>11228.25</v>
          </cell>
        </row>
        <row r="51">
          <cell r="A51" t="str">
            <v>轻工业</v>
          </cell>
          <cell r="B51" t="str">
            <v>大型</v>
          </cell>
          <cell r="C51" t="str">
            <v>外商投资企业</v>
          </cell>
          <cell r="D51">
            <v>93794.1</v>
          </cell>
        </row>
        <row r="52">
          <cell r="A52" t="str">
            <v>轻工业</v>
          </cell>
          <cell r="B52" t="str">
            <v>大型</v>
          </cell>
          <cell r="C52" t="str">
            <v>外商投资企业</v>
          </cell>
          <cell r="D52">
            <v>72956.81</v>
          </cell>
        </row>
        <row r="53">
          <cell r="A53" t="str">
            <v>轻工业</v>
          </cell>
          <cell r="B53" t="str">
            <v>小型</v>
          </cell>
          <cell r="C53" t="str">
            <v>国有及国有控股企业</v>
          </cell>
          <cell r="D53">
            <v>29969.62</v>
          </cell>
        </row>
        <row r="54">
          <cell r="A54" t="str">
            <v>轻工业</v>
          </cell>
          <cell r="B54" t="str">
            <v>大型</v>
          </cell>
          <cell r="C54" t="str">
            <v>股份有限公司</v>
          </cell>
          <cell r="D54">
            <v>52723.33</v>
          </cell>
        </row>
        <row r="55">
          <cell r="A55" t="str">
            <v>重工业</v>
          </cell>
          <cell r="B55" t="str">
            <v>大型</v>
          </cell>
          <cell r="C55" t="str">
            <v>股份有限公司</v>
          </cell>
          <cell r="D55">
            <v>17003.34</v>
          </cell>
        </row>
        <row r="56">
          <cell r="A56" t="str">
            <v>轻工业</v>
          </cell>
          <cell r="B56" t="str">
            <v>大型</v>
          </cell>
          <cell r="C56" t="str">
            <v>外商投资企业</v>
          </cell>
          <cell r="D56">
            <v>10906.14</v>
          </cell>
        </row>
        <row r="57">
          <cell r="A57" t="str">
            <v>轻工业</v>
          </cell>
          <cell r="B57" t="str">
            <v>小型</v>
          </cell>
          <cell r="C57" t="str">
            <v>国有及国有控股企业</v>
          </cell>
          <cell r="D57">
            <v>30315.42</v>
          </cell>
        </row>
        <row r="58">
          <cell r="A58" t="str">
            <v>重工业</v>
          </cell>
          <cell r="B58" t="str">
            <v>小型</v>
          </cell>
          <cell r="C58" t="str">
            <v>外商投资企业</v>
          </cell>
          <cell r="D58">
            <v>48900.3</v>
          </cell>
        </row>
        <row r="59">
          <cell r="A59" t="str">
            <v>轻工业</v>
          </cell>
          <cell r="B59" t="str">
            <v>中型</v>
          </cell>
          <cell r="C59" t="str">
            <v>港澳台商投资企业</v>
          </cell>
          <cell r="D59">
            <v>70978.679999999993</v>
          </cell>
        </row>
        <row r="60">
          <cell r="A60" t="str">
            <v>重工业</v>
          </cell>
          <cell r="B60" t="str">
            <v>小型</v>
          </cell>
          <cell r="C60" t="str">
            <v>集体企业</v>
          </cell>
          <cell r="D60">
            <v>2725.23</v>
          </cell>
        </row>
        <row r="61">
          <cell r="A61" t="str">
            <v>轻工业</v>
          </cell>
          <cell r="B61" t="str">
            <v>小型</v>
          </cell>
          <cell r="C61" t="str">
            <v>股份有限公司</v>
          </cell>
          <cell r="D61">
            <v>85627.46</v>
          </cell>
        </row>
        <row r="62">
          <cell r="A62" t="str">
            <v>轻工业</v>
          </cell>
          <cell r="B62" t="str">
            <v>小型</v>
          </cell>
          <cell r="C62" t="str">
            <v>国有及国有控股企业</v>
          </cell>
          <cell r="D62">
            <v>68407.12</v>
          </cell>
        </row>
        <row r="63">
          <cell r="A63" t="str">
            <v>轻工业</v>
          </cell>
          <cell r="B63" t="str">
            <v>中型</v>
          </cell>
          <cell r="C63" t="str">
            <v>股份有限公司</v>
          </cell>
          <cell r="D63">
            <v>47484.26</v>
          </cell>
        </row>
        <row r="64">
          <cell r="A64" t="str">
            <v>重工业</v>
          </cell>
          <cell r="B64" t="str">
            <v>大型</v>
          </cell>
          <cell r="C64" t="str">
            <v>股份有限公司</v>
          </cell>
          <cell r="D64">
            <v>64035.98</v>
          </cell>
        </row>
        <row r="65">
          <cell r="A65" t="str">
            <v>重工业</v>
          </cell>
          <cell r="B65" t="str">
            <v>小型</v>
          </cell>
          <cell r="C65" t="str">
            <v>外商投资企业</v>
          </cell>
          <cell r="D65">
            <v>18456.32</v>
          </cell>
        </row>
        <row r="66">
          <cell r="A66" t="str">
            <v>轻工业</v>
          </cell>
          <cell r="B66" t="str">
            <v>大型</v>
          </cell>
          <cell r="C66" t="str">
            <v>国有及国有控股企业</v>
          </cell>
          <cell r="D66">
            <v>80635.100000000006</v>
          </cell>
        </row>
        <row r="67">
          <cell r="A67" t="str">
            <v>重工业</v>
          </cell>
          <cell r="B67" t="str">
            <v>大型</v>
          </cell>
          <cell r="C67" t="str">
            <v>国有及国有控股企业</v>
          </cell>
          <cell r="D67">
            <v>38460.33</v>
          </cell>
        </row>
        <row r="68">
          <cell r="A68" t="str">
            <v>重工业</v>
          </cell>
          <cell r="B68" t="str">
            <v>中型</v>
          </cell>
          <cell r="C68" t="str">
            <v>港澳台商投资企业</v>
          </cell>
          <cell r="D68">
            <v>40062.35</v>
          </cell>
        </row>
        <row r="69">
          <cell r="A69" t="str">
            <v>重工业</v>
          </cell>
          <cell r="B69" t="str">
            <v>小型</v>
          </cell>
          <cell r="C69" t="str">
            <v>集体企业</v>
          </cell>
          <cell r="D69">
            <v>73520.009999999995</v>
          </cell>
        </row>
        <row r="70">
          <cell r="A70" t="str">
            <v>轻工业</v>
          </cell>
          <cell r="B70" t="str">
            <v>小型</v>
          </cell>
          <cell r="C70" t="str">
            <v>集体企业</v>
          </cell>
          <cell r="D70">
            <v>61172.88</v>
          </cell>
        </row>
        <row r="71">
          <cell r="A71" t="str">
            <v>轻工业</v>
          </cell>
          <cell r="B71" t="str">
            <v>大型</v>
          </cell>
          <cell r="C71" t="str">
            <v>股份有限公司</v>
          </cell>
          <cell r="D71">
            <v>402.06</v>
          </cell>
        </row>
        <row r="72">
          <cell r="A72" t="str">
            <v>重工业</v>
          </cell>
          <cell r="B72" t="str">
            <v>大型</v>
          </cell>
          <cell r="C72" t="str">
            <v>国有及国有控股企业</v>
          </cell>
          <cell r="D72">
            <v>61037.07</v>
          </cell>
        </row>
        <row r="73">
          <cell r="A73" t="str">
            <v>轻工业</v>
          </cell>
          <cell r="B73" t="str">
            <v>中型</v>
          </cell>
          <cell r="C73" t="str">
            <v>国有及国有控股企业</v>
          </cell>
          <cell r="D73">
            <v>66200.12</v>
          </cell>
        </row>
        <row r="74">
          <cell r="A74" t="str">
            <v>重工业</v>
          </cell>
          <cell r="B74" t="str">
            <v>中型</v>
          </cell>
          <cell r="C74" t="str">
            <v>外商投资企业</v>
          </cell>
          <cell r="D74">
            <v>72511.45</v>
          </cell>
        </row>
        <row r="75">
          <cell r="A75" t="str">
            <v>重工业</v>
          </cell>
          <cell r="B75" t="str">
            <v>大型</v>
          </cell>
          <cell r="C75" t="str">
            <v>集体企业</v>
          </cell>
          <cell r="D75">
            <v>56101.94</v>
          </cell>
        </row>
        <row r="76">
          <cell r="A76" t="str">
            <v>轻工业</v>
          </cell>
          <cell r="B76" t="str">
            <v>大型</v>
          </cell>
          <cell r="C76" t="str">
            <v>外商投资企业</v>
          </cell>
          <cell r="D76">
            <v>98329.3</v>
          </cell>
        </row>
        <row r="77">
          <cell r="A77" t="str">
            <v>轻工业</v>
          </cell>
          <cell r="B77" t="str">
            <v>中型</v>
          </cell>
          <cell r="C77" t="str">
            <v>外商投资企业</v>
          </cell>
          <cell r="D77">
            <v>13162.02</v>
          </cell>
        </row>
        <row r="78">
          <cell r="A78" t="str">
            <v>轻工业</v>
          </cell>
          <cell r="B78" t="str">
            <v>中型</v>
          </cell>
          <cell r="C78" t="str">
            <v>集体企业</v>
          </cell>
          <cell r="D78">
            <v>85317.53</v>
          </cell>
        </row>
        <row r="79">
          <cell r="A79" t="str">
            <v>轻工业</v>
          </cell>
          <cell r="B79" t="str">
            <v>中型</v>
          </cell>
          <cell r="C79" t="str">
            <v>国有及国有控股企业</v>
          </cell>
          <cell r="D79">
            <v>24638.69</v>
          </cell>
        </row>
        <row r="80">
          <cell r="A80" t="str">
            <v>重工业</v>
          </cell>
          <cell r="B80" t="str">
            <v>大型</v>
          </cell>
          <cell r="C80" t="str">
            <v>国有及国有控股企业</v>
          </cell>
          <cell r="D80">
            <v>97692.67</v>
          </cell>
        </row>
        <row r="81">
          <cell r="A81" t="str">
            <v>重工业</v>
          </cell>
          <cell r="B81" t="str">
            <v>大型</v>
          </cell>
          <cell r="C81" t="str">
            <v>集体企业</v>
          </cell>
          <cell r="D81">
            <v>60876.03</v>
          </cell>
        </row>
        <row r="82">
          <cell r="A82" t="str">
            <v>重工业</v>
          </cell>
          <cell r="B82" t="str">
            <v>大型</v>
          </cell>
          <cell r="C82" t="str">
            <v>港澳台商投资企业</v>
          </cell>
          <cell r="D82">
            <v>84593.94</v>
          </cell>
        </row>
        <row r="83">
          <cell r="A83" t="str">
            <v>重工业</v>
          </cell>
          <cell r="B83" t="str">
            <v>小型</v>
          </cell>
          <cell r="C83" t="str">
            <v>集体企业</v>
          </cell>
          <cell r="D83">
            <v>18171.41</v>
          </cell>
        </row>
        <row r="84">
          <cell r="A84" t="str">
            <v>轻工业</v>
          </cell>
          <cell r="B84" t="str">
            <v>小型</v>
          </cell>
          <cell r="C84" t="str">
            <v>外商投资企业</v>
          </cell>
          <cell r="D84">
            <v>82533.440000000002</v>
          </cell>
        </row>
        <row r="85">
          <cell r="A85" t="str">
            <v>重工业</v>
          </cell>
          <cell r="B85" t="str">
            <v>大型</v>
          </cell>
          <cell r="C85" t="str">
            <v>国有及国有控股企业</v>
          </cell>
          <cell r="D85">
            <v>82070.52</v>
          </cell>
        </row>
        <row r="86">
          <cell r="A86" t="str">
            <v>轻工业</v>
          </cell>
          <cell r="B86" t="str">
            <v>中型</v>
          </cell>
          <cell r="C86" t="str">
            <v>集体企业</v>
          </cell>
          <cell r="D86">
            <v>35690.800000000003</v>
          </cell>
        </row>
        <row r="87">
          <cell r="A87" t="str">
            <v>重工业</v>
          </cell>
          <cell r="B87" t="str">
            <v>小型</v>
          </cell>
          <cell r="C87" t="str">
            <v>股份有限公司</v>
          </cell>
          <cell r="D87">
            <v>40459.35</v>
          </cell>
        </row>
        <row r="88">
          <cell r="A88" t="str">
            <v>轻工业</v>
          </cell>
          <cell r="B88" t="str">
            <v>小型</v>
          </cell>
          <cell r="C88" t="str">
            <v>股份有限公司</v>
          </cell>
          <cell r="D88">
            <v>72430.03</v>
          </cell>
        </row>
        <row r="89">
          <cell r="A89" t="str">
            <v>重工业</v>
          </cell>
          <cell r="B89" t="str">
            <v>中型</v>
          </cell>
          <cell r="C89" t="str">
            <v>港澳台商投资企业</v>
          </cell>
          <cell r="D89">
            <v>56427.75</v>
          </cell>
        </row>
        <row r="90">
          <cell r="A90" t="str">
            <v>轻工业</v>
          </cell>
          <cell r="B90" t="str">
            <v>中型</v>
          </cell>
          <cell r="C90" t="str">
            <v>港澳台商投资企业</v>
          </cell>
          <cell r="D90">
            <v>98044.94</v>
          </cell>
        </row>
        <row r="91">
          <cell r="A91" t="str">
            <v>轻工业</v>
          </cell>
          <cell r="B91" t="str">
            <v>中型</v>
          </cell>
          <cell r="C91" t="str">
            <v>外商投资企业</v>
          </cell>
          <cell r="D91">
            <v>20445.72</v>
          </cell>
        </row>
        <row r="92">
          <cell r="A92" t="str">
            <v>轻工业</v>
          </cell>
          <cell r="B92" t="str">
            <v>中型</v>
          </cell>
          <cell r="C92" t="str">
            <v>国有及国有控股企业</v>
          </cell>
          <cell r="D92">
            <v>18543.330000000002</v>
          </cell>
        </row>
        <row r="93">
          <cell r="A93" t="str">
            <v>轻工业</v>
          </cell>
          <cell r="B93" t="str">
            <v>中型</v>
          </cell>
          <cell r="C93" t="str">
            <v>外商投资企业</v>
          </cell>
          <cell r="D93">
            <v>35180.050000000003</v>
          </cell>
        </row>
        <row r="94">
          <cell r="A94" t="str">
            <v>重工业</v>
          </cell>
          <cell r="B94" t="str">
            <v>中型</v>
          </cell>
          <cell r="C94" t="str">
            <v>国有及国有控股企业</v>
          </cell>
          <cell r="D94">
            <v>24441.21</v>
          </cell>
        </row>
        <row r="95">
          <cell r="A95" t="str">
            <v>轻工业</v>
          </cell>
          <cell r="B95" t="str">
            <v>小型</v>
          </cell>
          <cell r="C95" t="str">
            <v>外商投资企业</v>
          </cell>
          <cell r="D95">
            <v>58244.639999999999</v>
          </cell>
        </row>
        <row r="96">
          <cell r="A96" t="str">
            <v>重工业</v>
          </cell>
          <cell r="B96" t="str">
            <v>小型</v>
          </cell>
          <cell r="C96" t="str">
            <v>港澳台商投资企业</v>
          </cell>
          <cell r="D96">
            <v>41759.379999999997</v>
          </cell>
        </row>
        <row r="97">
          <cell r="A97" t="str">
            <v>轻工业</v>
          </cell>
          <cell r="B97" t="str">
            <v>小型</v>
          </cell>
          <cell r="C97" t="str">
            <v>国有及国有控股企业</v>
          </cell>
          <cell r="D97">
            <v>40023</v>
          </cell>
        </row>
        <row r="98">
          <cell r="A98" t="str">
            <v>重工业</v>
          </cell>
          <cell r="B98" t="str">
            <v>中型</v>
          </cell>
          <cell r="C98" t="str">
            <v>股份有限公司</v>
          </cell>
          <cell r="D98">
            <v>86994.75</v>
          </cell>
        </row>
        <row r="99">
          <cell r="A99" t="str">
            <v>重工业</v>
          </cell>
          <cell r="B99" t="str">
            <v>大型</v>
          </cell>
          <cell r="C99" t="str">
            <v>国有及国有控股企业</v>
          </cell>
          <cell r="D99">
            <v>96618.05</v>
          </cell>
        </row>
        <row r="100">
          <cell r="A100" t="str">
            <v>重工业</v>
          </cell>
          <cell r="B100" t="str">
            <v>中型</v>
          </cell>
          <cell r="C100" t="str">
            <v>股份有限公司</v>
          </cell>
          <cell r="D100">
            <v>7021.26</v>
          </cell>
        </row>
        <row r="101">
          <cell r="A101" t="str">
            <v>轻工业</v>
          </cell>
          <cell r="B101" t="str">
            <v>中型</v>
          </cell>
          <cell r="C101" t="str">
            <v>集体企业</v>
          </cell>
          <cell r="D101">
            <v>76916.75</v>
          </cell>
        </row>
        <row r="102">
          <cell r="A102" t="str">
            <v>重工业</v>
          </cell>
          <cell r="B102" t="str">
            <v>中型</v>
          </cell>
          <cell r="C102" t="str">
            <v>外商投资企业</v>
          </cell>
          <cell r="D102">
            <v>20510.23</v>
          </cell>
        </row>
        <row r="103">
          <cell r="A103" t="str">
            <v>轻工业</v>
          </cell>
          <cell r="B103" t="str">
            <v>中型</v>
          </cell>
          <cell r="C103" t="str">
            <v>股份有限公司</v>
          </cell>
          <cell r="D103">
            <v>52081.35</v>
          </cell>
        </row>
        <row r="104">
          <cell r="A104" t="str">
            <v>重工业</v>
          </cell>
          <cell r="B104" t="str">
            <v>中型</v>
          </cell>
          <cell r="C104" t="str">
            <v>集体企业</v>
          </cell>
          <cell r="D104">
            <v>12040.72</v>
          </cell>
        </row>
        <row r="105">
          <cell r="A105" t="str">
            <v>轻工业</v>
          </cell>
          <cell r="B105" t="str">
            <v>中型</v>
          </cell>
          <cell r="C105" t="str">
            <v>港澳台商投资企业</v>
          </cell>
          <cell r="D105">
            <v>73051.990000000005</v>
          </cell>
        </row>
        <row r="106">
          <cell r="A106" t="str">
            <v>轻工业</v>
          </cell>
          <cell r="B106" t="str">
            <v>大型</v>
          </cell>
          <cell r="C106" t="str">
            <v>外商投资企业</v>
          </cell>
          <cell r="D106">
            <v>64698.879999999997</v>
          </cell>
        </row>
        <row r="107">
          <cell r="A107" t="str">
            <v>轻工业</v>
          </cell>
          <cell r="B107" t="str">
            <v>大型</v>
          </cell>
          <cell r="C107" t="str">
            <v>国有及国有控股企业</v>
          </cell>
          <cell r="D107">
            <v>28791.17</v>
          </cell>
        </row>
        <row r="108">
          <cell r="A108" t="str">
            <v>重工业</v>
          </cell>
          <cell r="B108" t="str">
            <v>大型</v>
          </cell>
          <cell r="C108" t="str">
            <v>集体企业</v>
          </cell>
          <cell r="D108">
            <v>79173.929999999993</v>
          </cell>
        </row>
        <row r="109">
          <cell r="A109" t="str">
            <v>轻工业</v>
          </cell>
          <cell r="B109" t="str">
            <v>中型</v>
          </cell>
          <cell r="C109" t="str">
            <v>国有及国有控股企业</v>
          </cell>
          <cell r="D109">
            <v>88266.66</v>
          </cell>
        </row>
        <row r="110">
          <cell r="A110" t="str">
            <v>轻工业</v>
          </cell>
          <cell r="B110" t="str">
            <v>大型</v>
          </cell>
          <cell r="C110" t="str">
            <v>股份有限公司</v>
          </cell>
          <cell r="D110">
            <v>88024.12</v>
          </cell>
        </row>
        <row r="111">
          <cell r="A111" t="str">
            <v>重工业</v>
          </cell>
          <cell r="B111" t="str">
            <v>大型</v>
          </cell>
          <cell r="C111" t="str">
            <v>外商投资企业</v>
          </cell>
          <cell r="D111">
            <v>5970.86</v>
          </cell>
        </row>
        <row r="112">
          <cell r="A112" t="str">
            <v>重工业</v>
          </cell>
          <cell r="B112" t="str">
            <v>大型</v>
          </cell>
          <cell r="C112" t="str">
            <v>外商投资企业</v>
          </cell>
          <cell r="D112">
            <v>60996.23</v>
          </cell>
        </row>
        <row r="113">
          <cell r="A113" t="str">
            <v>重工业</v>
          </cell>
          <cell r="B113" t="str">
            <v>大型</v>
          </cell>
          <cell r="C113" t="str">
            <v>港澳台商投资企业</v>
          </cell>
          <cell r="D113">
            <v>65077.91</v>
          </cell>
        </row>
        <row r="114">
          <cell r="A114" t="str">
            <v>重工业</v>
          </cell>
          <cell r="B114" t="str">
            <v>小型</v>
          </cell>
          <cell r="C114" t="str">
            <v>外商投资企业</v>
          </cell>
          <cell r="D114">
            <v>51271.76</v>
          </cell>
        </row>
        <row r="115">
          <cell r="A115" t="str">
            <v>轻工业</v>
          </cell>
          <cell r="B115" t="str">
            <v>小型</v>
          </cell>
          <cell r="C115" t="str">
            <v>港澳台商投资企业</v>
          </cell>
          <cell r="D115">
            <v>61059.42</v>
          </cell>
        </row>
        <row r="116">
          <cell r="A116" t="str">
            <v>轻工业</v>
          </cell>
          <cell r="B116" t="str">
            <v>大型</v>
          </cell>
          <cell r="C116" t="str">
            <v>集体企业</v>
          </cell>
          <cell r="D116">
            <v>85650.38</v>
          </cell>
        </row>
        <row r="117">
          <cell r="A117" t="str">
            <v>轻工业</v>
          </cell>
          <cell r="B117" t="str">
            <v>中型</v>
          </cell>
          <cell r="C117" t="str">
            <v>港澳台商投资企业</v>
          </cell>
          <cell r="D117">
            <v>93494.33</v>
          </cell>
        </row>
        <row r="118">
          <cell r="A118" t="str">
            <v>轻工业</v>
          </cell>
          <cell r="B118" t="str">
            <v>小型</v>
          </cell>
          <cell r="C118" t="str">
            <v>国有及国有控股企业</v>
          </cell>
          <cell r="D118">
            <v>28990.73</v>
          </cell>
        </row>
        <row r="119">
          <cell r="A119" t="str">
            <v>轻工业</v>
          </cell>
          <cell r="B119" t="str">
            <v>中型</v>
          </cell>
          <cell r="C119" t="str">
            <v>港澳台商投资企业</v>
          </cell>
          <cell r="D119">
            <v>39134.300000000003</v>
          </cell>
        </row>
        <row r="120">
          <cell r="A120" t="str">
            <v>重工业</v>
          </cell>
          <cell r="B120" t="str">
            <v>中型</v>
          </cell>
          <cell r="C120" t="str">
            <v>国有及国有控股企业</v>
          </cell>
          <cell r="D120">
            <v>59100.93</v>
          </cell>
        </row>
        <row r="121">
          <cell r="A121" t="str">
            <v>重工业</v>
          </cell>
          <cell r="B121" t="str">
            <v>小型</v>
          </cell>
          <cell r="C121" t="str">
            <v>外商投资企业</v>
          </cell>
          <cell r="D121">
            <v>51346.73</v>
          </cell>
        </row>
        <row r="122">
          <cell r="A122" t="str">
            <v>轻工业</v>
          </cell>
          <cell r="B122" t="str">
            <v>小型</v>
          </cell>
          <cell r="C122" t="str">
            <v>股份有限公司</v>
          </cell>
          <cell r="D122">
            <v>97389.19</v>
          </cell>
        </row>
        <row r="123">
          <cell r="A123" t="str">
            <v>轻工业</v>
          </cell>
          <cell r="B123" t="str">
            <v>中型</v>
          </cell>
          <cell r="C123" t="str">
            <v>外商投资企业</v>
          </cell>
          <cell r="D123">
            <v>80402.77</v>
          </cell>
        </row>
        <row r="124">
          <cell r="A124" t="str">
            <v>轻工业</v>
          </cell>
          <cell r="B124" t="str">
            <v>小型</v>
          </cell>
          <cell r="C124" t="str">
            <v>股份有限公司</v>
          </cell>
          <cell r="D124">
            <v>56729.65</v>
          </cell>
        </row>
        <row r="125">
          <cell r="A125" t="str">
            <v>轻工业</v>
          </cell>
          <cell r="B125" t="str">
            <v>小型</v>
          </cell>
          <cell r="C125" t="str">
            <v>外商投资企业</v>
          </cell>
          <cell r="D125">
            <v>63038.03</v>
          </cell>
        </row>
        <row r="126">
          <cell r="A126" t="str">
            <v>轻工业</v>
          </cell>
          <cell r="B126" t="str">
            <v>大型</v>
          </cell>
          <cell r="C126" t="str">
            <v>港澳台商投资企业</v>
          </cell>
          <cell r="D126">
            <v>17631.28</v>
          </cell>
        </row>
        <row r="127">
          <cell r="A127" t="str">
            <v>轻工业</v>
          </cell>
          <cell r="B127" t="str">
            <v>大型</v>
          </cell>
          <cell r="C127" t="str">
            <v>国有及国有控股企业</v>
          </cell>
          <cell r="D127">
            <v>77979.97</v>
          </cell>
        </row>
        <row r="128">
          <cell r="A128" t="str">
            <v>轻工业</v>
          </cell>
          <cell r="B128" t="str">
            <v>大型</v>
          </cell>
          <cell r="C128" t="str">
            <v>外商投资企业</v>
          </cell>
          <cell r="D128">
            <v>62456.34</v>
          </cell>
        </row>
        <row r="129">
          <cell r="A129" t="str">
            <v>轻工业</v>
          </cell>
          <cell r="B129" t="str">
            <v>大型</v>
          </cell>
          <cell r="C129" t="str">
            <v>港澳台商投资企业</v>
          </cell>
          <cell r="D129">
            <v>4824.6000000000004</v>
          </cell>
        </row>
        <row r="130">
          <cell r="A130" t="str">
            <v>重工业</v>
          </cell>
          <cell r="B130" t="str">
            <v>小型</v>
          </cell>
          <cell r="C130" t="str">
            <v>股份有限公司</v>
          </cell>
          <cell r="D130">
            <v>3563.57</v>
          </cell>
        </row>
        <row r="131">
          <cell r="A131" t="str">
            <v>轻工业</v>
          </cell>
          <cell r="B131" t="str">
            <v>小型</v>
          </cell>
          <cell r="C131" t="str">
            <v>国有及国有控股企业</v>
          </cell>
          <cell r="D131">
            <v>18988.759999999998</v>
          </cell>
        </row>
        <row r="132">
          <cell r="A132" t="str">
            <v>重工业</v>
          </cell>
          <cell r="B132" t="str">
            <v>小型</v>
          </cell>
          <cell r="C132" t="str">
            <v>国有及国有控股企业</v>
          </cell>
          <cell r="D132">
            <v>9784.1</v>
          </cell>
        </row>
        <row r="133">
          <cell r="A133" t="str">
            <v>重工业</v>
          </cell>
          <cell r="B133" t="str">
            <v>小型</v>
          </cell>
          <cell r="C133" t="str">
            <v>港澳台商投资企业</v>
          </cell>
          <cell r="D133">
            <v>10806.28</v>
          </cell>
        </row>
        <row r="134">
          <cell r="A134" t="str">
            <v>轻工业</v>
          </cell>
          <cell r="B134" t="str">
            <v>小型</v>
          </cell>
          <cell r="C134" t="str">
            <v>外商投资企业</v>
          </cell>
          <cell r="D134">
            <v>49647.9</v>
          </cell>
        </row>
        <row r="135">
          <cell r="A135" t="str">
            <v>重工业</v>
          </cell>
          <cell r="B135" t="str">
            <v>大型</v>
          </cell>
          <cell r="C135" t="str">
            <v>国有及国有控股企业</v>
          </cell>
          <cell r="D135">
            <v>13201.48</v>
          </cell>
        </row>
        <row r="136">
          <cell r="A136" t="str">
            <v>轻工业</v>
          </cell>
          <cell r="B136" t="str">
            <v>小型</v>
          </cell>
          <cell r="C136" t="str">
            <v>港澳台商投资企业</v>
          </cell>
          <cell r="D136">
            <v>72906.03</v>
          </cell>
        </row>
        <row r="137">
          <cell r="A137" t="str">
            <v>轻工业</v>
          </cell>
          <cell r="B137" t="str">
            <v>大型</v>
          </cell>
          <cell r="C137" t="str">
            <v>股份有限公司</v>
          </cell>
          <cell r="D137">
            <v>31277.08</v>
          </cell>
        </row>
        <row r="138">
          <cell r="A138" t="str">
            <v>重工业</v>
          </cell>
          <cell r="B138" t="str">
            <v>大型</v>
          </cell>
          <cell r="C138" t="str">
            <v>集体企业</v>
          </cell>
          <cell r="D138">
            <v>93323.68</v>
          </cell>
        </row>
        <row r="139">
          <cell r="A139" t="str">
            <v>轻工业</v>
          </cell>
          <cell r="B139" t="str">
            <v>大型</v>
          </cell>
          <cell r="C139" t="str">
            <v>国有及国有控股企业</v>
          </cell>
          <cell r="D139">
            <v>52956.639999999999</v>
          </cell>
        </row>
        <row r="140">
          <cell r="A140" t="str">
            <v>重工业</v>
          </cell>
          <cell r="B140" t="str">
            <v>中型</v>
          </cell>
          <cell r="C140" t="str">
            <v>股份有限公司</v>
          </cell>
          <cell r="D140">
            <v>8260.58</v>
          </cell>
        </row>
        <row r="141">
          <cell r="A141" t="str">
            <v>轻工业</v>
          </cell>
          <cell r="B141" t="str">
            <v>中型</v>
          </cell>
          <cell r="C141" t="str">
            <v>港澳台商投资企业</v>
          </cell>
          <cell r="D141">
            <v>48322.31</v>
          </cell>
        </row>
        <row r="142">
          <cell r="A142" t="str">
            <v>重工业</v>
          </cell>
          <cell r="B142" t="str">
            <v>大型</v>
          </cell>
          <cell r="C142" t="str">
            <v>港澳台商投资企业</v>
          </cell>
          <cell r="D142">
            <v>94563.72</v>
          </cell>
        </row>
        <row r="143">
          <cell r="A143" t="str">
            <v>重工业</v>
          </cell>
          <cell r="B143" t="str">
            <v>中型</v>
          </cell>
          <cell r="C143" t="str">
            <v>国有及国有控股企业</v>
          </cell>
          <cell r="D143">
            <v>31410.19</v>
          </cell>
        </row>
        <row r="144">
          <cell r="A144" t="str">
            <v>轻工业</v>
          </cell>
          <cell r="B144" t="str">
            <v>中型</v>
          </cell>
          <cell r="C144" t="str">
            <v>国有及国有控股企业</v>
          </cell>
          <cell r="D144">
            <v>580.66</v>
          </cell>
        </row>
        <row r="145">
          <cell r="A145" t="str">
            <v>重工业</v>
          </cell>
          <cell r="B145" t="str">
            <v>大型</v>
          </cell>
          <cell r="C145" t="str">
            <v>集体企业</v>
          </cell>
          <cell r="D145">
            <v>23815.87</v>
          </cell>
        </row>
        <row r="146">
          <cell r="A146" t="str">
            <v>重工业</v>
          </cell>
          <cell r="B146" t="str">
            <v>小型</v>
          </cell>
          <cell r="C146" t="str">
            <v>外商投资企业</v>
          </cell>
          <cell r="D146">
            <v>16824.98</v>
          </cell>
        </row>
        <row r="147">
          <cell r="A147" t="str">
            <v>重工业</v>
          </cell>
          <cell r="B147" t="str">
            <v>小型</v>
          </cell>
          <cell r="C147" t="str">
            <v>国有及国有控股企业</v>
          </cell>
          <cell r="D147">
            <v>59300.17</v>
          </cell>
        </row>
        <row r="148">
          <cell r="A148" t="str">
            <v>重工业</v>
          </cell>
          <cell r="B148" t="str">
            <v>大型</v>
          </cell>
          <cell r="C148" t="str">
            <v>股份有限公司</v>
          </cell>
          <cell r="D148">
            <v>8134.72</v>
          </cell>
        </row>
        <row r="149">
          <cell r="A149" t="str">
            <v>轻工业</v>
          </cell>
          <cell r="B149" t="str">
            <v>中型</v>
          </cell>
          <cell r="C149" t="str">
            <v>集体企业</v>
          </cell>
          <cell r="D149">
            <v>12173.9</v>
          </cell>
        </row>
        <row r="150">
          <cell r="A150" t="str">
            <v>轻工业</v>
          </cell>
          <cell r="B150" t="str">
            <v>中型</v>
          </cell>
          <cell r="C150" t="str">
            <v>外商投资企业</v>
          </cell>
          <cell r="D150">
            <v>81019.95</v>
          </cell>
        </row>
        <row r="151">
          <cell r="A151" t="str">
            <v>轻工业</v>
          </cell>
          <cell r="B151" t="str">
            <v>小型</v>
          </cell>
          <cell r="C151" t="str">
            <v>港澳台商投资企业</v>
          </cell>
          <cell r="D151">
            <v>18074.650000000001</v>
          </cell>
        </row>
        <row r="152">
          <cell r="A152" t="str">
            <v>重工业</v>
          </cell>
          <cell r="B152" t="str">
            <v>小型</v>
          </cell>
          <cell r="C152" t="str">
            <v>港澳台商投资企业</v>
          </cell>
          <cell r="D152">
            <v>32319.29</v>
          </cell>
        </row>
        <row r="153">
          <cell r="A153" t="str">
            <v>重工业</v>
          </cell>
          <cell r="B153" t="str">
            <v>大型</v>
          </cell>
          <cell r="C153" t="str">
            <v>港澳台商投资企业</v>
          </cell>
          <cell r="D153">
            <v>28917.200000000001</v>
          </cell>
        </row>
        <row r="154">
          <cell r="A154" t="str">
            <v>轻工业</v>
          </cell>
          <cell r="B154" t="str">
            <v>大型</v>
          </cell>
          <cell r="C154" t="str">
            <v>集体企业</v>
          </cell>
          <cell r="D154">
            <v>16939.53</v>
          </cell>
        </row>
        <row r="155">
          <cell r="A155" t="str">
            <v>轻工业</v>
          </cell>
          <cell r="B155" t="str">
            <v>小型</v>
          </cell>
          <cell r="C155" t="str">
            <v>股份有限公司</v>
          </cell>
          <cell r="D155">
            <v>84304.69</v>
          </cell>
        </row>
        <row r="156">
          <cell r="A156" t="str">
            <v>重工业</v>
          </cell>
          <cell r="B156" t="str">
            <v>小型</v>
          </cell>
          <cell r="C156" t="str">
            <v>集体企业</v>
          </cell>
          <cell r="D156">
            <v>77487.16</v>
          </cell>
        </row>
        <row r="157">
          <cell r="A157" t="str">
            <v>轻工业</v>
          </cell>
          <cell r="B157" t="str">
            <v>小型</v>
          </cell>
          <cell r="C157" t="str">
            <v>股份有限公司</v>
          </cell>
          <cell r="D157">
            <v>22522.62</v>
          </cell>
        </row>
        <row r="158">
          <cell r="A158" t="str">
            <v>轻工业</v>
          </cell>
          <cell r="B158" t="str">
            <v>中型</v>
          </cell>
          <cell r="C158" t="str">
            <v>股份有限公司</v>
          </cell>
          <cell r="D158">
            <v>15777.65</v>
          </cell>
        </row>
        <row r="159">
          <cell r="A159" t="str">
            <v>重工业</v>
          </cell>
          <cell r="B159" t="str">
            <v>中型</v>
          </cell>
          <cell r="C159" t="str">
            <v>外商投资企业</v>
          </cell>
          <cell r="D159">
            <v>73470.55</v>
          </cell>
        </row>
        <row r="160">
          <cell r="A160" t="str">
            <v>轻工业</v>
          </cell>
          <cell r="B160" t="str">
            <v>小型</v>
          </cell>
          <cell r="C160" t="str">
            <v>国有及国有控股企业</v>
          </cell>
          <cell r="D160">
            <v>75394.3</v>
          </cell>
        </row>
        <row r="161">
          <cell r="A161" t="str">
            <v>轻工业</v>
          </cell>
          <cell r="B161" t="str">
            <v>大型</v>
          </cell>
          <cell r="C161" t="str">
            <v>港澳台商投资企业</v>
          </cell>
          <cell r="D161">
            <v>68571.53</v>
          </cell>
        </row>
        <row r="162">
          <cell r="A162" t="str">
            <v>轻工业</v>
          </cell>
          <cell r="B162" t="str">
            <v>小型</v>
          </cell>
          <cell r="C162" t="str">
            <v>国有及国有控股企业</v>
          </cell>
          <cell r="D162">
            <v>62156.88</v>
          </cell>
        </row>
        <row r="163">
          <cell r="A163" t="str">
            <v>轻工业</v>
          </cell>
          <cell r="B163" t="str">
            <v>小型</v>
          </cell>
          <cell r="C163" t="str">
            <v>外商投资企业</v>
          </cell>
          <cell r="D163">
            <v>63813.31</v>
          </cell>
        </row>
        <row r="164">
          <cell r="A164" t="str">
            <v>轻工业</v>
          </cell>
          <cell r="B164" t="str">
            <v>大型</v>
          </cell>
          <cell r="C164" t="str">
            <v>股份有限公司</v>
          </cell>
          <cell r="D164">
            <v>31616.34</v>
          </cell>
        </row>
        <row r="165">
          <cell r="A165" t="str">
            <v>轻工业</v>
          </cell>
          <cell r="B165" t="str">
            <v>大型</v>
          </cell>
          <cell r="C165" t="str">
            <v>港澳台商投资企业</v>
          </cell>
          <cell r="D165">
            <v>25192.37</v>
          </cell>
        </row>
        <row r="166">
          <cell r="A166" t="str">
            <v>轻工业</v>
          </cell>
          <cell r="B166" t="str">
            <v>中型</v>
          </cell>
          <cell r="C166" t="str">
            <v>港澳台商投资企业</v>
          </cell>
          <cell r="D166">
            <v>35425.300000000003</v>
          </cell>
        </row>
        <row r="167">
          <cell r="A167" t="str">
            <v>重工业</v>
          </cell>
          <cell r="B167" t="str">
            <v>大型</v>
          </cell>
          <cell r="C167" t="str">
            <v>港澳台商投资企业</v>
          </cell>
          <cell r="D167">
            <v>32980.089999999997</v>
          </cell>
        </row>
        <row r="168">
          <cell r="A168" t="str">
            <v>轻工业</v>
          </cell>
          <cell r="B168" t="str">
            <v>中型</v>
          </cell>
          <cell r="C168" t="str">
            <v>外商投资企业</v>
          </cell>
          <cell r="D168">
            <v>18639.7</v>
          </cell>
        </row>
        <row r="169">
          <cell r="A169" t="str">
            <v>轻工业</v>
          </cell>
          <cell r="B169" t="str">
            <v>小型</v>
          </cell>
          <cell r="C169" t="str">
            <v>国有及国有控股企业</v>
          </cell>
          <cell r="D169">
            <v>81618.259999999995</v>
          </cell>
        </row>
        <row r="170">
          <cell r="A170" t="str">
            <v>重工业</v>
          </cell>
          <cell r="B170" t="str">
            <v>中型</v>
          </cell>
          <cell r="C170" t="str">
            <v>港澳台商投资企业</v>
          </cell>
          <cell r="D170">
            <v>94020.78</v>
          </cell>
        </row>
        <row r="171">
          <cell r="A171" t="str">
            <v>轻工业</v>
          </cell>
          <cell r="B171" t="str">
            <v>小型</v>
          </cell>
          <cell r="C171" t="str">
            <v>股份有限公司</v>
          </cell>
          <cell r="D171">
            <v>99243.94</v>
          </cell>
        </row>
        <row r="172">
          <cell r="A172" t="str">
            <v>重工业</v>
          </cell>
          <cell r="B172" t="str">
            <v>小型</v>
          </cell>
          <cell r="C172" t="str">
            <v>港澳台商投资企业</v>
          </cell>
          <cell r="D172">
            <v>95850.63</v>
          </cell>
        </row>
        <row r="173">
          <cell r="A173" t="str">
            <v>轻工业</v>
          </cell>
          <cell r="B173" t="str">
            <v>大型</v>
          </cell>
          <cell r="C173" t="str">
            <v>股份有限公司</v>
          </cell>
          <cell r="D173">
            <v>70143.17</v>
          </cell>
        </row>
        <row r="174">
          <cell r="A174" t="str">
            <v>轻工业</v>
          </cell>
          <cell r="B174" t="str">
            <v>小型</v>
          </cell>
          <cell r="C174" t="str">
            <v>股份有限公司</v>
          </cell>
          <cell r="D174">
            <v>97238.79</v>
          </cell>
        </row>
        <row r="175">
          <cell r="A175" t="str">
            <v>轻工业</v>
          </cell>
          <cell r="B175" t="str">
            <v>大型</v>
          </cell>
          <cell r="C175" t="str">
            <v>国有及国有控股企业</v>
          </cell>
          <cell r="D175">
            <v>3257.32</v>
          </cell>
        </row>
        <row r="176">
          <cell r="A176" t="str">
            <v>重工业</v>
          </cell>
          <cell r="B176" t="str">
            <v>大型</v>
          </cell>
          <cell r="C176" t="str">
            <v>股份有限公司</v>
          </cell>
          <cell r="D176">
            <v>11269.99</v>
          </cell>
        </row>
        <row r="177">
          <cell r="A177" t="str">
            <v>轻工业</v>
          </cell>
          <cell r="B177" t="str">
            <v>小型</v>
          </cell>
          <cell r="C177" t="str">
            <v>股份有限公司</v>
          </cell>
          <cell r="D177">
            <v>3715.15</v>
          </cell>
        </row>
        <row r="178">
          <cell r="A178" t="str">
            <v>重工业</v>
          </cell>
          <cell r="B178" t="str">
            <v>大型</v>
          </cell>
          <cell r="C178" t="str">
            <v>港澳台商投资企业</v>
          </cell>
          <cell r="D178">
            <v>7631.13</v>
          </cell>
        </row>
        <row r="179">
          <cell r="A179" t="str">
            <v>轻工业</v>
          </cell>
          <cell r="B179" t="str">
            <v>大型</v>
          </cell>
          <cell r="C179" t="str">
            <v>集体企业</v>
          </cell>
          <cell r="D179">
            <v>66459.86</v>
          </cell>
        </row>
        <row r="180">
          <cell r="A180" t="str">
            <v>重工业</v>
          </cell>
          <cell r="B180" t="str">
            <v>小型</v>
          </cell>
          <cell r="C180" t="str">
            <v>集体企业</v>
          </cell>
          <cell r="D180">
            <v>23443.63</v>
          </cell>
        </row>
        <row r="181">
          <cell r="A181" t="str">
            <v>轻工业</v>
          </cell>
          <cell r="B181" t="str">
            <v>大型</v>
          </cell>
          <cell r="C181" t="str">
            <v>国有及国有控股企业</v>
          </cell>
          <cell r="D181">
            <v>61059.73</v>
          </cell>
        </row>
        <row r="182">
          <cell r="A182" t="str">
            <v>轻工业</v>
          </cell>
          <cell r="B182" t="str">
            <v>小型</v>
          </cell>
          <cell r="C182" t="str">
            <v>股份有限公司</v>
          </cell>
          <cell r="D182">
            <v>88757.4</v>
          </cell>
        </row>
        <row r="183">
          <cell r="A183" t="str">
            <v>重工业</v>
          </cell>
          <cell r="B183" t="str">
            <v>大型</v>
          </cell>
          <cell r="C183" t="str">
            <v>外商投资企业</v>
          </cell>
          <cell r="D183">
            <v>7536.54</v>
          </cell>
        </row>
        <row r="184">
          <cell r="A184" t="str">
            <v>重工业</v>
          </cell>
          <cell r="B184" t="str">
            <v>中型</v>
          </cell>
          <cell r="C184" t="str">
            <v>集体企业</v>
          </cell>
          <cell r="D184">
            <v>37500.01</v>
          </cell>
        </row>
        <row r="185">
          <cell r="A185" t="str">
            <v>轻工业</v>
          </cell>
          <cell r="B185" t="str">
            <v>小型</v>
          </cell>
          <cell r="C185" t="str">
            <v>集体企业</v>
          </cell>
          <cell r="D185">
            <v>8714.32</v>
          </cell>
        </row>
        <row r="186">
          <cell r="A186" t="str">
            <v>重工业</v>
          </cell>
          <cell r="B186" t="str">
            <v>中型</v>
          </cell>
          <cell r="C186" t="str">
            <v>外商投资企业</v>
          </cell>
          <cell r="D186">
            <v>4502.09</v>
          </cell>
        </row>
        <row r="187">
          <cell r="A187" t="str">
            <v>重工业</v>
          </cell>
          <cell r="B187" t="str">
            <v>大型</v>
          </cell>
          <cell r="C187" t="str">
            <v>股份有限公司</v>
          </cell>
          <cell r="D187">
            <v>36126.29</v>
          </cell>
        </row>
        <row r="188">
          <cell r="A188" t="str">
            <v>轻工业</v>
          </cell>
          <cell r="B188" t="str">
            <v>中型</v>
          </cell>
          <cell r="C188" t="str">
            <v>股份有限公司</v>
          </cell>
          <cell r="D188">
            <v>17442.73</v>
          </cell>
        </row>
        <row r="189">
          <cell r="A189" t="str">
            <v>轻工业</v>
          </cell>
          <cell r="B189" t="str">
            <v>大型</v>
          </cell>
          <cell r="C189" t="str">
            <v>股份有限公司</v>
          </cell>
          <cell r="D189">
            <v>26207.02</v>
          </cell>
        </row>
        <row r="190">
          <cell r="A190" t="str">
            <v>重工业</v>
          </cell>
          <cell r="B190" t="str">
            <v>中型</v>
          </cell>
          <cell r="C190" t="str">
            <v>国有及国有控股企业</v>
          </cell>
          <cell r="D190">
            <v>304.60000000000002</v>
          </cell>
        </row>
        <row r="191">
          <cell r="A191" t="str">
            <v>轻工业</v>
          </cell>
          <cell r="B191" t="str">
            <v>小型</v>
          </cell>
          <cell r="C191" t="str">
            <v>港澳台商投资企业</v>
          </cell>
          <cell r="D191">
            <v>12625.84</v>
          </cell>
        </row>
        <row r="192">
          <cell r="A192" t="str">
            <v>重工业</v>
          </cell>
          <cell r="B192" t="str">
            <v>小型</v>
          </cell>
          <cell r="C192" t="str">
            <v>股份有限公司</v>
          </cell>
          <cell r="D192">
            <v>19540.98</v>
          </cell>
        </row>
        <row r="193">
          <cell r="A193" t="str">
            <v>重工业</v>
          </cell>
          <cell r="B193" t="str">
            <v>大型</v>
          </cell>
          <cell r="C193" t="str">
            <v>股份有限公司</v>
          </cell>
          <cell r="D193">
            <v>33061.56</v>
          </cell>
        </row>
        <row r="194">
          <cell r="A194" t="str">
            <v>重工业</v>
          </cell>
          <cell r="B194" t="str">
            <v>中型</v>
          </cell>
          <cell r="C194" t="str">
            <v>集体企业</v>
          </cell>
          <cell r="D194">
            <v>18694.79</v>
          </cell>
        </row>
        <row r="195">
          <cell r="A195" t="str">
            <v>轻工业</v>
          </cell>
          <cell r="B195" t="str">
            <v>大型</v>
          </cell>
          <cell r="C195" t="str">
            <v>港澳台商投资企业</v>
          </cell>
          <cell r="D195">
            <v>22622.52</v>
          </cell>
        </row>
        <row r="196">
          <cell r="A196" t="str">
            <v>轻工业</v>
          </cell>
          <cell r="B196" t="str">
            <v>中型</v>
          </cell>
          <cell r="C196" t="str">
            <v>集体企业</v>
          </cell>
          <cell r="D196">
            <v>96918.51</v>
          </cell>
        </row>
        <row r="197">
          <cell r="A197" t="str">
            <v>轻工业</v>
          </cell>
          <cell r="B197" t="str">
            <v>大型</v>
          </cell>
          <cell r="C197" t="str">
            <v>股份有限公司</v>
          </cell>
          <cell r="D197">
            <v>57864.66</v>
          </cell>
        </row>
        <row r="198">
          <cell r="A198" t="str">
            <v>重工业</v>
          </cell>
          <cell r="B198" t="str">
            <v>大型</v>
          </cell>
          <cell r="C198" t="str">
            <v>港澳台商投资企业</v>
          </cell>
          <cell r="D198">
            <v>9973.5</v>
          </cell>
        </row>
        <row r="199">
          <cell r="A199" t="str">
            <v>轻工业</v>
          </cell>
          <cell r="B199" t="str">
            <v>小型</v>
          </cell>
          <cell r="C199" t="str">
            <v>外商投资企业</v>
          </cell>
          <cell r="D199">
            <v>70901.440000000002</v>
          </cell>
        </row>
        <row r="200">
          <cell r="A200" t="str">
            <v>轻工业</v>
          </cell>
          <cell r="B200" t="str">
            <v>中型</v>
          </cell>
          <cell r="C200" t="str">
            <v>外商投资企业</v>
          </cell>
          <cell r="D200">
            <v>44194.67</v>
          </cell>
        </row>
        <row r="201">
          <cell r="A201" t="str">
            <v>轻工业</v>
          </cell>
          <cell r="B201" t="str">
            <v>大型</v>
          </cell>
          <cell r="C201" t="str">
            <v>外商投资企业</v>
          </cell>
          <cell r="D201">
            <v>56968.5</v>
          </cell>
        </row>
        <row r="202">
          <cell r="A202" t="str">
            <v>重工业</v>
          </cell>
          <cell r="B202" t="str">
            <v>大型</v>
          </cell>
          <cell r="C202" t="str">
            <v>国有及国有控股企业</v>
          </cell>
          <cell r="D202">
            <v>8755.67</v>
          </cell>
        </row>
        <row r="203">
          <cell r="A203" t="str">
            <v>轻工业</v>
          </cell>
          <cell r="B203" t="str">
            <v>大型</v>
          </cell>
          <cell r="C203" t="str">
            <v>外商投资企业</v>
          </cell>
          <cell r="D203">
            <v>10524.85</v>
          </cell>
        </row>
        <row r="204">
          <cell r="A204" t="str">
            <v>轻工业</v>
          </cell>
          <cell r="B204" t="str">
            <v>中型</v>
          </cell>
          <cell r="C204" t="str">
            <v>集体企业</v>
          </cell>
          <cell r="D204">
            <v>85643.26</v>
          </cell>
        </row>
        <row r="205">
          <cell r="A205" t="str">
            <v>重工业</v>
          </cell>
          <cell r="B205" t="str">
            <v>中型</v>
          </cell>
          <cell r="C205" t="str">
            <v>股份有限公司</v>
          </cell>
          <cell r="D205">
            <v>23565.4</v>
          </cell>
        </row>
        <row r="206">
          <cell r="A206" t="str">
            <v>轻工业</v>
          </cell>
          <cell r="B206" t="str">
            <v>中型</v>
          </cell>
          <cell r="C206" t="str">
            <v>集体企业</v>
          </cell>
          <cell r="D206">
            <v>56951.03</v>
          </cell>
        </row>
        <row r="207">
          <cell r="A207" t="str">
            <v>轻工业</v>
          </cell>
          <cell r="B207" t="str">
            <v>大型</v>
          </cell>
          <cell r="C207" t="str">
            <v>集体企业</v>
          </cell>
          <cell r="D207">
            <v>37158.29</v>
          </cell>
        </row>
        <row r="208">
          <cell r="A208" t="str">
            <v>重工业</v>
          </cell>
          <cell r="B208" t="str">
            <v>小型</v>
          </cell>
          <cell r="C208" t="str">
            <v>集体企业</v>
          </cell>
          <cell r="D208">
            <v>52671.72</v>
          </cell>
        </row>
        <row r="209">
          <cell r="A209" t="str">
            <v>轻工业</v>
          </cell>
          <cell r="B209" t="str">
            <v>大型</v>
          </cell>
          <cell r="C209" t="str">
            <v>外商投资企业</v>
          </cell>
          <cell r="D209">
            <v>10074.24</v>
          </cell>
        </row>
        <row r="210">
          <cell r="A210" t="str">
            <v>重工业</v>
          </cell>
          <cell r="B210" t="str">
            <v>大型</v>
          </cell>
          <cell r="C210" t="str">
            <v>外商投资企业</v>
          </cell>
          <cell r="D210">
            <v>60277.55</v>
          </cell>
        </row>
        <row r="211">
          <cell r="A211" t="str">
            <v>重工业</v>
          </cell>
          <cell r="B211" t="str">
            <v>中型</v>
          </cell>
          <cell r="C211" t="str">
            <v>港澳台商投资企业</v>
          </cell>
          <cell r="D211">
            <v>6924.83</v>
          </cell>
        </row>
        <row r="212">
          <cell r="A212" t="str">
            <v>轻工业</v>
          </cell>
          <cell r="B212" t="str">
            <v>小型</v>
          </cell>
          <cell r="C212" t="str">
            <v>集体企业</v>
          </cell>
          <cell r="D212">
            <v>29895.54</v>
          </cell>
        </row>
        <row r="213">
          <cell r="A213" t="str">
            <v>重工业</v>
          </cell>
          <cell r="B213" t="str">
            <v>小型</v>
          </cell>
          <cell r="C213" t="str">
            <v>集体企业</v>
          </cell>
          <cell r="D213">
            <v>25210.48</v>
          </cell>
        </row>
        <row r="214">
          <cell r="A214" t="str">
            <v>重工业</v>
          </cell>
          <cell r="B214" t="str">
            <v>大型</v>
          </cell>
          <cell r="C214" t="str">
            <v>集体企业</v>
          </cell>
          <cell r="D214">
            <v>13214.57</v>
          </cell>
        </row>
        <row r="215">
          <cell r="A215" t="str">
            <v>重工业</v>
          </cell>
          <cell r="B215" t="str">
            <v>小型</v>
          </cell>
          <cell r="C215" t="str">
            <v>港澳台商投资企业</v>
          </cell>
          <cell r="D215">
            <v>1382.63</v>
          </cell>
        </row>
        <row r="216">
          <cell r="A216" t="str">
            <v>轻工业</v>
          </cell>
          <cell r="B216" t="str">
            <v>大型</v>
          </cell>
          <cell r="C216" t="str">
            <v>外商投资企业</v>
          </cell>
          <cell r="D216">
            <v>99979.1</v>
          </cell>
        </row>
        <row r="217">
          <cell r="A217" t="str">
            <v>重工业</v>
          </cell>
          <cell r="B217" t="str">
            <v>中型</v>
          </cell>
          <cell r="C217" t="str">
            <v>股份有限公司</v>
          </cell>
          <cell r="D217">
            <v>15861.79</v>
          </cell>
        </row>
        <row r="218">
          <cell r="A218" t="str">
            <v>轻工业</v>
          </cell>
          <cell r="B218" t="str">
            <v>小型</v>
          </cell>
          <cell r="C218" t="str">
            <v>港澳台商投资企业</v>
          </cell>
          <cell r="D218">
            <v>99806.44</v>
          </cell>
        </row>
        <row r="219">
          <cell r="A219" t="str">
            <v>轻工业</v>
          </cell>
          <cell r="B219" t="str">
            <v>中型</v>
          </cell>
          <cell r="C219" t="str">
            <v>国有及国有控股企业</v>
          </cell>
          <cell r="D219">
            <v>20138.88</v>
          </cell>
        </row>
        <row r="220">
          <cell r="A220" t="str">
            <v>轻工业</v>
          </cell>
          <cell r="B220" t="str">
            <v>小型</v>
          </cell>
          <cell r="C220" t="str">
            <v>外商投资企业</v>
          </cell>
          <cell r="D220">
            <v>5045.21</v>
          </cell>
        </row>
        <row r="221">
          <cell r="A221" t="str">
            <v>轻工业</v>
          </cell>
          <cell r="B221" t="str">
            <v>大型</v>
          </cell>
          <cell r="C221" t="str">
            <v>国有及国有控股企业</v>
          </cell>
          <cell r="D221">
            <v>70098.09</v>
          </cell>
        </row>
        <row r="222">
          <cell r="A222" t="str">
            <v>轻工业</v>
          </cell>
          <cell r="B222" t="str">
            <v>中型</v>
          </cell>
          <cell r="C222" t="str">
            <v>港澳台商投资企业</v>
          </cell>
          <cell r="D222">
            <v>54484.36</v>
          </cell>
        </row>
        <row r="223">
          <cell r="A223" t="str">
            <v>重工业</v>
          </cell>
          <cell r="B223" t="str">
            <v>小型</v>
          </cell>
          <cell r="C223" t="str">
            <v>股份有限公司</v>
          </cell>
          <cell r="D223">
            <v>12009.02</v>
          </cell>
        </row>
        <row r="224">
          <cell r="A224" t="str">
            <v>轻工业</v>
          </cell>
          <cell r="B224" t="str">
            <v>中型</v>
          </cell>
          <cell r="C224" t="str">
            <v>外商投资企业</v>
          </cell>
          <cell r="D224">
            <v>61718.66</v>
          </cell>
        </row>
        <row r="225">
          <cell r="A225" t="str">
            <v>重工业</v>
          </cell>
          <cell r="B225" t="str">
            <v>中型</v>
          </cell>
          <cell r="C225" t="str">
            <v>股份有限公司</v>
          </cell>
          <cell r="D225">
            <v>60083.31</v>
          </cell>
        </row>
        <row r="226">
          <cell r="A226" t="str">
            <v>重工业</v>
          </cell>
          <cell r="B226" t="str">
            <v>小型</v>
          </cell>
          <cell r="C226" t="str">
            <v>国有及国有控股企业</v>
          </cell>
          <cell r="D226">
            <v>99314.23</v>
          </cell>
        </row>
        <row r="227">
          <cell r="A227" t="str">
            <v>重工业</v>
          </cell>
          <cell r="B227" t="str">
            <v>小型</v>
          </cell>
          <cell r="C227" t="str">
            <v>国有及国有控股企业</v>
          </cell>
          <cell r="D227">
            <v>86162.99</v>
          </cell>
        </row>
        <row r="228">
          <cell r="A228" t="str">
            <v>轻工业</v>
          </cell>
          <cell r="B228" t="str">
            <v>小型</v>
          </cell>
          <cell r="C228" t="str">
            <v>国有及国有控股企业</v>
          </cell>
          <cell r="D228">
            <v>27837.48</v>
          </cell>
        </row>
        <row r="229">
          <cell r="A229" t="str">
            <v>轻工业</v>
          </cell>
          <cell r="B229" t="str">
            <v>中型</v>
          </cell>
          <cell r="C229" t="str">
            <v>股份有限公司</v>
          </cell>
          <cell r="D229">
            <v>13039.96</v>
          </cell>
        </row>
        <row r="230">
          <cell r="A230" t="str">
            <v>重工业</v>
          </cell>
          <cell r="B230" t="str">
            <v>小型</v>
          </cell>
          <cell r="C230" t="str">
            <v>集体企业</v>
          </cell>
          <cell r="D230">
            <v>86567.75</v>
          </cell>
        </row>
        <row r="231">
          <cell r="A231" t="str">
            <v>重工业</v>
          </cell>
          <cell r="B231" t="str">
            <v>大型</v>
          </cell>
          <cell r="C231" t="str">
            <v>股份有限公司</v>
          </cell>
          <cell r="D231">
            <v>3034.29</v>
          </cell>
        </row>
        <row r="232">
          <cell r="A232" t="str">
            <v>重工业</v>
          </cell>
          <cell r="B232" t="str">
            <v>小型</v>
          </cell>
          <cell r="C232" t="str">
            <v>港澳台商投资企业</v>
          </cell>
          <cell r="D232">
            <v>20865.310000000001</v>
          </cell>
        </row>
        <row r="233">
          <cell r="A233" t="str">
            <v>重工业</v>
          </cell>
          <cell r="B233" t="str">
            <v>小型</v>
          </cell>
          <cell r="C233" t="str">
            <v>港澳台商投资企业</v>
          </cell>
          <cell r="D233">
            <v>39349.550000000003</v>
          </cell>
        </row>
        <row r="234">
          <cell r="A234" t="str">
            <v>轻工业</v>
          </cell>
          <cell r="B234" t="str">
            <v>中型</v>
          </cell>
          <cell r="C234" t="str">
            <v>国有及国有控股企业</v>
          </cell>
          <cell r="D234">
            <v>73020.679999999993</v>
          </cell>
        </row>
        <row r="235">
          <cell r="A235" t="str">
            <v>轻工业</v>
          </cell>
          <cell r="B235" t="str">
            <v>大型</v>
          </cell>
          <cell r="C235" t="str">
            <v>港澳台商投资企业</v>
          </cell>
          <cell r="D235">
            <v>57212.17</v>
          </cell>
        </row>
        <row r="236">
          <cell r="A236" t="str">
            <v>重工业</v>
          </cell>
          <cell r="B236" t="str">
            <v>中型</v>
          </cell>
          <cell r="C236" t="str">
            <v>集体企业</v>
          </cell>
          <cell r="D236">
            <v>1843.53</v>
          </cell>
        </row>
        <row r="237">
          <cell r="A237" t="str">
            <v>轻工业</v>
          </cell>
          <cell r="B237" t="str">
            <v>小型</v>
          </cell>
          <cell r="C237" t="str">
            <v>集体企业</v>
          </cell>
          <cell r="D237">
            <v>26450.97</v>
          </cell>
        </row>
        <row r="238">
          <cell r="A238" t="str">
            <v>轻工业</v>
          </cell>
          <cell r="B238" t="str">
            <v>大型</v>
          </cell>
          <cell r="C238" t="str">
            <v>外商投资企业</v>
          </cell>
          <cell r="D238">
            <v>96150.02</v>
          </cell>
        </row>
        <row r="239">
          <cell r="A239" t="str">
            <v>轻工业</v>
          </cell>
          <cell r="B239" t="str">
            <v>大型</v>
          </cell>
          <cell r="C239" t="str">
            <v>外商投资企业</v>
          </cell>
          <cell r="D239">
            <v>10453.82</v>
          </cell>
        </row>
        <row r="240">
          <cell r="A240" t="str">
            <v>重工业</v>
          </cell>
          <cell r="B240" t="str">
            <v>大型</v>
          </cell>
          <cell r="C240" t="str">
            <v>港澳台商投资企业</v>
          </cell>
          <cell r="D240">
            <v>88072.17</v>
          </cell>
        </row>
        <row r="241">
          <cell r="A241" t="str">
            <v>轻工业</v>
          </cell>
          <cell r="B241" t="str">
            <v>大型</v>
          </cell>
          <cell r="C241" t="str">
            <v>集体企业</v>
          </cell>
          <cell r="D241">
            <v>77933.119999999995</v>
          </cell>
        </row>
        <row r="242">
          <cell r="A242" t="str">
            <v>轻工业</v>
          </cell>
          <cell r="B242" t="str">
            <v>中型</v>
          </cell>
          <cell r="C242" t="str">
            <v>集体企业</v>
          </cell>
          <cell r="D242">
            <v>2344.62</v>
          </cell>
        </row>
        <row r="243">
          <cell r="A243" t="str">
            <v>轻工业</v>
          </cell>
          <cell r="B243" t="str">
            <v>小型</v>
          </cell>
          <cell r="C243" t="str">
            <v>集体企业</v>
          </cell>
          <cell r="D243">
            <v>47647.46</v>
          </cell>
        </row>
        <row r="244">
          <cell r="A244" t="str">
            <v>轻工业</v>
          </cell>
          <cell r="B244" t="str">
            <v>中型</v>
          </cell>
          <cell r="C244" t="str">
            <v>港澳台商投资企业</v>
          </cell>
          <cell r="D244">
            <v>66886.41</v>
          </cell>
        </row>
        <row r="245">
          <cell r="A245" t="str">
            <v>重工业</v>
          </cell>
          <cell r="B245" t="str">
            <v>小型</v>
          </cell>
          <cell r="C245" t="str">
            <v>股份有限公司</v>
          </cell>
          <cell r="D245">
            <v>12525.25</v>
          </cell>
        </row>
        <row r="246">
          <cell r="A246" t="str">
            <v>重工业</v>
          </cell>
          <cell r="B246" t="str">
            <v>小型</v>
          </cell>
          <cell r="C246" t="str">
            <v>港澳台商投资企业</v>
          </cell>
          <cell r="D246">
            <v>31589.84</v>
          </cell>
        </row>
        <row r="247">
          <cell r="A247" t="str">
            <v>重工业</v>
          </cell>
          <cell r="B247" t="str">
            <v>中型</v>
          </cell>
          <cell r="C247" t="str">
            <v>集体企业</v>
          </cell>
          <cell r="D247">
            <v>64906.65</v>
          </cell>
        </row>
        <row r="248">
          <cell r="A248" t="str">
            <v>重工业</v>
          </cell>
          <cell r="B248" t="str">
            <v>小型</v>
          </cell>
          <cell r="C248" t="str">
            <v>港澳台商投资企业</v>
          </cell>
          <cell r="D248">
            <v>69349.19</v>
          </cell>
        </row>
        <row r="249">
          <cell r="A249" t="str">
            <v>重工业</v>
          </cell>
          <cell r="B249" t="str">
            <v>中型</v>
          </cell>
          <cell r="C249" t="str">
            <v>国有及国有控股企业</v>
          </cell>
          <cell r="D249">
            <v>99499.65</v>
          </cell>
        </row>
        <row r="250">
          <cell r="A250" t="str">
            <v>轻工业</v>
          </cell>
          <cell r="B250" t="str">
            <v>大型</v>
          </cell>
          <cell r="C250" t="str">
            <v>股份有限公司</v>
          </cell>
          <cell r="D250">
            <v>7161.55</v>
          </cell>
        </row>
        <row r="251">
          <cell r="A251" t="str">
            <v>轻工业</v>
          </cell>
          <cell r="B251" t="str">
            <v>中型</v>
          </cell>
          <cell r="C251" t="str">
            <v>集体企业</v>
          </cell>
          <cell r="D251">
            <v>54678.13</v>
          </cell>
        </row>
      </sheetData>
      <sheetData sheetId="3"/>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第1套"/>
      <sheetName val="第1套答案"/>
      <sheetName val="第2套"/>
      <sheetName val="第2套答案"/>
      <sheetName val="第3套"/>
      <sheetName val="第3套答案"/>
    </sheetNames>
    <sheetDataSet>
      <sheetData sheetId="0">
        <row r="1">
          <cell r="A1" t="str">
            <v>项目</v>
          </cell>
          <cell r="B1" t="str">
            <v>产量</v>
          </cell>
          <cell r="C1" t="str">
            <v>月份</v>
          </cell>
        </row>
        <row r="2">
          <cell r="A2" t="str">
            <v>彩色电视机</v>
          </cell>
          <cell r="B2">
            <v>374</v>
          </cell>
          <cell r="C2">
            <v>36526</v>
          </cell>
        </row>
        <row r="3">
          <cell r="A3" t="str">
            <v>程控交换机</v>
          </cell>
          <cell r="B3">
            <v>351</v>
          </cell>
          <cell r="C3">
            <v>36526</v>
          </cell>
        </row>
        <row r="4">
          <cell r="A4" t="str">
            <v>家用洗衣机</v>
          </cell>
          <cell r="B4">
            <v>149</v>
          </cell>
          <cell r="C4">
            <v>36526</v>
          </cell>
        </row>
        <row r="5">
          <cell r="A5" t="str">
            <v>家用电冰箱</v>
          </cell>
          <cell r="B5">
            <v>88</v>
          </cell>
          <cell r="C5">
            <v>36526</v>
          </cell>
        </row>
        <row r="6">
          <cell r="A6" t="str">
            <v>微型计算机</v>
          </cell>
          <cell r="B6">
            <v>43</v>
          </cell>
          <cell r="C6">
            <v>36526</v>
          </cell>
        </row>
        <row r="7">
          <cell r="A7" t="str">
            <v>汽车</v>
          </cell>
          <cell r="B7">
            <v>14</v>
          </cell>
          <cell r="C7">
            <v>36526</v>
          </cell>
        </row>
        <row r="8">
          <cell r="A8" t="str">
            <v>彩色电视机</v>
          </cell>
          <cell r="B8">
            <v>283</v>
          </cell>
          <cell r="C8">
            <v>36557</v>
          </cell>
        </row>
        <row r="9">
          <cell r="A9" t="str">
            <v>程控交换机</v>
          </cell>
          <cell r="B9">
            <v>249</v>
          </cell>
          <cell r="C9">
            <v>36557</v>
          </cell>
        </row>
        <row r="10">
          <cell r="A10" t="str">
            <v>家用洗衣机</v>
          </cell>
          <cell r="B10">
            <v>114</v>
          </cell>
          <cell r="C10">
            <v>36557</v>
          </cell>
        </row>
        <row r="11">
          <cell r="A11" t="str">
            <v>家用电冰箱</v>
          </cell>
          <cell r="B11">
            <v>80</v>
          </cell>
          <cell r="C11">
            <v>36557</v>
          </cell>
        </row>
        <row r="12">
          <cell r="A12" t="str">
            <v>微型计算机</v>
          </cell>
          <cell r="B12">
            <v>37</v>
          </cell>
          <cell r="C12">
            <v>36557</v>
          </cell>
        </row>
        <row r="13">
          <cell r="A13" t="str">
            <v>汽车</v>
          </cell>
          <cell r="B13">
            <v>12</v>
          </cell>
          <cell r="C13">
            <v>36557</v>
          </cell>
        </row>
        <row r="14">
          <cell r="A14" t="str">
            <v>程控交换机</v>
          </cell>
          <cell r="B14">
            <v>423</v>
          </cell>
          <cell r="C14">
            <v>36586</v>
          </cell>
        </row>
        <row r="15">
          <cell r="A15" t="str">
            <v>彩色电视机</v>
          </cell>
          <cell r="B15">
            <v>365</v>
          </cell>
          <cell r="C15">
            <v>36586</v>
          </cell>
        </row>
        <row r="16">
          <cell r="A16" t="str">
            <v>家用洗衣机</v>
          </cell>
          <cell r="B16">
            <v>146</v>
          </cell>
          <cell r="C16">
            <v>36586</v>
          </cell>
        </row>
        <row r="17">
          <cell r="A17" t="str">
            <v>家用电冰箱</v>
          </cell>
          <cell r="B17">
            <v>129</v>
          </cell>
          <cell r="C17">
            <v>36586</v>
          </cell>
        </row>
        <row r="18">
          <cell r="A18" t="str">
            <v>微型计算机</v>
          </cell>
          <cell r="B18">
            <v>64</v>
          </cell>
          <cell r="C18">
            <v>36586</v>
          </cell>
        </row>
        <row r="19">
          <cell r="A19" t="str">
            <v>汽车</v>
          </cell>
          <cell r="B19">
            <v>21</v>
          </cell>
          <cell r="C19">
            <v>36586</v>
          </cell>
        </row>
        <row r="20">
          <cell r="A20" t="str">
            <v>程控交换机</v>
          </cell>
          <cell r="B20">
            <v>472</v>
          </cell>
          <cell r="C20">
            <v>36617</v>
          </cell>
        </row>
        <row r="21">
          <cell r="A21" t="str">
            <v>彩色电视机</v>
          </cell>
          <cell r="B21">
            <v>363</v>
          </cell>
          <cell r="C21">
            <v>36617</v>
          </cell>
        </row>
        <row r="22">
          <cell r="A22" t="str">
            <v>家用电冰箱</v>
          </cell>
          <cell r="B22">
            <v>139</v>
          </cell>
          <cell r="C22">
            <v>36617</v>
          </cell>
        </row>
        <row r="23">
          <cell r="A23" t="str">
            <v>家用洗衣机</v>
          </cell>
          <cell r="B23">
            <v>106</v>
          </cell>
          <cell r="C23">
            <v>36617</v>
          </cell>
        </row>
        <row r="24">
          <cell r="A24" t="str">
            <v>微型计算机</v>
          </cell>
          <cell r="B24">
            <v>68</v>
          </cell>
          <cell r="C24">
            <v>36617</v>
          </cell>
        </row>
        <row r="25">
          <cell r="A25" t="str">
            <v>汽车</v>
          </cell>
          <cell r="B25">
            <v>22</v>
          </cell>
          <cell r="C25">
            <v>36617</v>
          </cell>
        </row>
        <row r="26">
          <cell r="A26" t="str">
            <v>程控交换机</v>
          </cell>
          <cell r="B26">
            <v>441</v>
          </cell>
          <cell r="C26">
            <v>36647</v>
          </cell>
        </row>
        <row r="27">
          <cell r="A27" t="str">
            <v>彩色电视机</v>
          </cell>
          <cell r="B27">
            <v>297</v>
          </cell>
          <cell r="C27">
            <v>36647</v>
          </cell>
        </row>
        <row r="28">
          <cell r="A28" t="str">
            <v>家用电冰箱</v>
          </cell>
          <cell r="B28">
            <v>139</v>
          </cell>
          <cell r="C28">
            <v>36647</v>
          </cell>
        </row>
        <row r="29">
          <cell r="A29" t="str">
            <v>家用洗衣机</v>
          </cell>
          <cell r="B29">
            <v>82</v>
          </cell>
          <cell r="C29">
            <v>36647</v>
          </cell>
        </row>
        <row r="30">
          <cell r="A30" t="str">
            <v>微型计算机</v>
          </cell>
          <cell r="B30">
            <v>58</v>
          </cell>
          <cell r="C30">
            <v>36647</v>
          </cell>
        </row>
        <row r="31">
          <cell r="A31" t="str">
            <v>汽车</v>
          </cell>
          <cell r="B31">
            <v>20</v>
          </cell>
          <cell r="C31">
            <v>36647</v>
          </cell>
        </row>
        <row r="32">
          <cell r="A32" t="str">
            <v>程控交换机</v>
          </cell>
          <cell r="B32">
            <v>709</v>
          </cell>
          <cell r="C32">
            <v>36678</v>
          </cell>
        </row>
        <row r="33">
          <cell r="A33" t="str">
            <v>彩色电视机</v>
          </cell>
          <cell r="B33">
            <v>202</v>
          </cell>
          <cell r="C33">
            <v>36678</v>
          </cell>
        </row>
        <row r="34">
          <cell r="A34" t="str">
            <v>家用电冰箱</v>
          </cell>
          <cell r="B34">
            <v>158</v>
          </cell>
          <cell r="C34">
            <v>36678</v>
          </cell>
        </row>
        <row r="35">
          <cell r="A35" t="str">
            <v>家用洗衣机</v>
          </cell>
          <cell r="B35">
            <v>79</v>
          </cell>
          <cell r="C35">
            <v>36678</v>
          </cell>
        </row>
        <row r="36">
          <cell r="A36" t="str">
            <v>微型计算机</v>
          </cell>
          <cell r="B36">
            <v>51</v>
          </cell>
          <cell r="C36">
            <v>36678</v>
          </cell>
        </row>
        <row r="37">
          <cell r="A37" t="str">
            <v>汽车</v>
          </cell>
          <cell r="B37">
            <v>19</v>
          </cell>
          <cell r="C37">
            <v>36678</v>
          </cell>
        </row>
        <row r="38">
          <cell r="A38" t="str">
            <v>程控交换机</v>
          </cell>
          <cell r="B38">
            <v>728</v>
          </cell>
          <cell r="C38">
            <v>36892</v>
          </cell>
        </row>
        <row r="39">
          <cell r="A39" t="str">
            <v>彩色电视机</v>
          </cell>
          <cell r="B39">
            <v>341.6</v>
          </cell>
          <cell r="C39">
            <v>36892</v>
          </cell>
        </row>
        <row r="40">
          <cell r="A40" t="str">
            <v>家用洗衣机</v>
          </cell>
          <cell r="B40">
            <v>124.4</v>
          </cell>
          <cell r="C40">
            <v>36892</v>
          </cell>
        </row>
        <row r="41">
          <cell r="A41" t="str">
            <v>家用电冰箱</v>
          </cell>
          <cell r="B41">
            <v>98.4</v>
          </cell>
          <cell r="C41">
            <v>36892</v>
          </cell>
        </row>
        <row r="42">
          <cell r="A42" t="str">
            <v>微型计算机</v>
          </cell>
          <cell r="B42">
            <v>42.5</v>
          </cell>
          <cell r="C42">
            <v>36892</v>
          </cell>
        </row>
        <row r="43">
          <cell r="A43" t="str">
            <v>汽车</v>
          </cell>
          <cell r="B43">
            <v>18.7</v>
          </cell>
          <cell r="C43">
            <v>36892</v>
          </cell>
        </row>
        <row r="44">
          <cell r="A44" t="str">
            <v>程控交换机</v>
          </cell>
          <cell r="B44">
            <v>728</v>
          </cell>
          <cell r="C44">
            <v>36923</v>
          </cell>
        </row>
        <row r="45">
          <cell r="A45" t="str">
            <v>彩色电视机</v>
          </cell>
          <cell r="B45">
            <v>341.6</v>
          </cell>
          <cell r="C45">
            <v>36923</v>
          </cell>
        </row>
        <row r="46">
          <cell r="A46" t="str">
            <v>家用洗衣机</v>
          </cell>
          <cell r="B46">
            <v>124.4</v>
          </cell>
          <cell r="C46">
            <v>36923</v>
          </cell>
        </row>
        <row r="47">
          <cell r="A47" t="str">
            <v>家用电冰箱</v>
          </cell>
          <cell r="B47">
            <v>98.4</v>
          </cell>
          <cell r="C47">
            <v>36923</v>
          </cell>
        </row>
        <row r="48">
          <cell r="A48" t="str">
            <v>微型计算机</v>
          </cell>
          <cell r="B48">
            <v>42.5</v>
          </cell>
          <cell r="C48">
            <v>36923</v>
          </cell>
        </row>
        <row r="49">
          <cell r="A49" t="str">
            <v>汽车</v>
          </cell>
          <cell r="B49">
            <v>18.7</v>
          </cell>
          <cell r="C49">
            <v>36923</v>
          </cell>
        </row>
        <row r="50">
          <cell r="A50" t="str">
            <v>程控交换机</v>
          </cell>
          <cell r="B50">
            <v>571</v>
          </cell>
          <cell r="C50">
            <v>36951</v>
          </cell>
        </row>
        <row r="51">
          <cell r="A51" t="str">
            <v>彩色电视机</v>
          </cell>
          <cell r="B51">
            <v>317.89999999999998</v>
          </cell>
          <cell r="C51">
            <v>36951</v>
          </cell>
        </row>
        <row r="52">
          <cell r="A52" t="str">
            <v>家用电冰箱</v>
          </cell>
          <cell r="B52">
            <v>143</v>
          </cell>
          <cell r="C52">
            <v>36951</v>
          </cell>
        </row>
        <row r="53">
          <cell r="A53" t="str">
            <v>家用洗衣机</v>
          </cell>
          <cell r="B53">
            <v>110.5</v>
          </cell>
          <cell r="C53">
            <v>36951</v>
          </cell>
        </row>
        <row r="54">
          <cell r="A54" t="str">
            <v>微型计算机</v>
          </cell>
          <cell r="B54">
            <v>58.5</v>
          </cell>
          <cell r="C54">
            <v>36951</v>
          </cell>
        </row>
        <row r="55">
          <cell r="A55" t="str">
            <v>汽车</v>
          </cell>
          <cell r="B55">
            <v>26.6</v>
          </cell>
          <cell r="C55">
            <v>36951</v>
          </cell>
        </row>
        <row r="56">
          <cell r="A56" t="str">
            <v>程控交换机</v>
          </cell>
          <cell r="B56">
            <v>634.9</v>
          </cell>
          <cell r="C56">
            <v>36982</v>
          </cell>
        </row>
        <row r="57">
          <cell r="A57" t="str">
            <v>彩色电视机</v>
          </cell>
          <cell r="B57">
            <v>305.89999999999998</v>
          </cell>
          <cell r="C57">
            <v>36982</v>
          </cell>
        </row>
        <row r="58">
          <cell r="A58" t="str">
            <v>家用电冰箱</v>
          </cell>
          <cell r="B58">
            <v>135.19999999999999</v>
          </cell>
          <cell r="C58">
            <v>36982</v>
          </cell>
        </row>
        <row r="59">
          <cell r="A59" t="str">
            <v>家用洗衣机</v>
          </cell>
          <cell r="B59">
            <v>98.7</v>
          </cell>
          <cell r="C59">
            <v>36982</v>
          </cell>
        </row>
        <row r="60">
          <cell r="A60" t="str">
            <v>微型计算机</v>
          </cell>
          <cell r="B60">
            <v>63.2</v>
          </cell>
          <cell r="C60">
            <v>36982</v>
          </cell>
        </row>
        <row r="61">
          <cell r="A61" t="str">
            <v>汽车</v>
          </cell>
          <cell r="B61">
            <v>24.9</v>
          </cell>
          <cell r="C61">
            <v>36982</v>
          </cell>
        </row>
        <row r="62">
          <cell r="A62" t="str">
            <v>程控交换机</v>
          </cell>
          <cell r="B62">
            <v>808</v>
          </cell>
          <cell r="C62">
            <v>37012</v>
          </cell>
        </row>
        <row r="63">
          <cell r="A63" t="str">
            <v>彩色电视机</v>
          </cell>
          <cell r="B63">
            <v>294.5</v>
          </cell>
          <cell r="C63">
            <v>37012</v>
          </cell>
        </row>
        <row r="64">
          <cell r="A64" t="str">
            <v>家用电冰箱</v>
          </cell>
          <cell r="B64">
            <v>155.19999999999999</v>
          </cell>
          <cell r="C64">
            <v>37012</v>
          </cell>
        </row>
        <row r="65">
          <cell r="A65" t="str">
            <v>家用洗衣机</v>
          </cell>
          <cell r="B65">
            <v>78.2</v>
          </cell>
          <cell r="C65">
            <v>37012</v>
          </cell>
        </row>
        <row r="66">
          <cell r="A66" t="str">
            <v>微型计算机</v>
          </cell>
          <cell r="B66">
            <v>63.4</v>
          </cell>
          <cell r="C66">
            <v>37012</v>
          </cell>
        </row>
        <row r="67">
          <cell r="A67" t="str">
            <v>汽车</v>
          </cell>
          <cell r="B67">
            <v>20.8</v>
          </cell>
          <cell r="C67">
            <v>37012</v>
          </cell>
        </row>
        <row r="68">
          <cell r="A68" t="str">
            <v>程控交换机</v>
          </cell>
          <cell r="B68">
            <v>875.1</v>
          </cell>
          <cell r="C68">
            <v>37043</v>
          </cell>
        </row>
        <row r="69">
          <cell r="A69" t="str">
            <v>彩色电视机</v>
          </cell>
          <cell r="B69">
            <v>256.39999999999998</v>
          </cell>
          <cell r="C69">
            <v>37043</v>
          </cell>
        </row>
        <row r="70">
          <cell r="A70" t="str">
            <v>家用电冰箱</v>
          </cell>
          <cell r="B70">
            <v>168.7</v>
          </cell>
          <cell r="C70">
            <v>37043</v>
          </cell>
        </row>
        <row r="71">
          <cell r="A71" t="str">
            <v>家用洗衣机</v>
          </cell>
          <cell r="B71">
            <v>82.9</v>
          </cell>
          <cell r="C71">
            <v>37043</v>
          </cell>
        </row>
        <row r="72">
          <cell r="A72" t="str">
            <v>微型计算机</v>
          </cell>
          <cell r="B72">
            <v>64.599999999999994</v>
          </cell>
          <cell r="C72">
            <v>37043</v>
          </cell>
        </row>
        <row r="73">
          <cell r="A73" t="str">
            <v>汽车</v>
          </cell>
          <cell r="B73">
            <v>20.8</v>
          </cell>
          <cell r="C73">
            <v>37043</v>
          </cell>
        </row>
      </sheetData>
      <sheetData sheetId="1"/>
      <sheetData sheetId="2">
        <row r="1">
          <cell r="A1" t="str">
            <v>工业类型</v>
          </cell>
          <cell r="B1" t="str">
            <v>企业规模</v>
          </cell>
          <cell r="C1" t="str">
            <v>企业类型</v>
          </cell>
          <cell r="D1" t="str">
            <v>产值</v>
          </cell>
        </row>
        <row r="2">
          <cell r="A2" t="str">
            <v>轻工业</v>
          </cell>
          <cell r="B2" t="str">
            <v>小型</v>
          </cell>
          <cell r="C2" t="str">
            <v>国有及国有控股企业</v>
          </cell>
          <cell r="D2">
            <v>15008.16</v>
          </cell>
        </row>
        <row r="3">
          <cell r="A3" t="str">
            <v>轻工业</v>
          </cell>
          <cell r="B3" t="str">
            <v>小型</v>
          </cell>
          <cell r="C3" t="str">
            <v>国有及国有控股企业</v>
          </cell>
          <cell r="D3">
            <v>55788.45</v>
          </cell>
        </row>
        <row r="4">
          <cell r="A4" t="str">
            <v>重工业</v>
          </cell>
          <cell r="B4" t="str">
            <v>中型</v>
          </cell>
          <cell r="C4" t="str">
            <v>股份有限公司</v>
          </cell>
          <cell r="D4">
            <v>19514.89</v>
          </cell>
        </row>
        <row r="5">
          <cell r="A5" t="str">
            <v>重工业</v>
          </cell>
          <cell r="B5" t="str">
            <v>大型</v>
          </cell>
          <cell r="C5" t="str">
            <v>股份有限公司</v>
          </cell>
          <cell r="D5">
            <v>76910.34</v>
          </cell>
        </row>
        <row r="6">
          <cell r="A6" t="str">
            <v>轻工业</v>
          </cell>
          <cell r="B6" t="str">
            <v>大型</v>
          </cell>
          <cell r="C6" t="str">
            <v>外商投资企业</v>
          </cell>
          <cell r="D6">
            <v>57588.57</v>
          </cell>
        </row>
        <row r="7">
          <cell r="A7" t="str">
            <v>轻工业</v>
          </cell>
          <cell r="B7" t="str">
            <v>小型</v>
          </cell>
          <cell r="C7" t="str">
            <v>港澳台商投资企业</v>
          </cell>
          <cell r="D7">
            <v>98459.91</v>
          </cell>
        </row>
        <row r="8">
          <cell r="A8" t="str">
            <v>轻工业</v>
          </cell>
          <cell r="B8" t="str">
            <v>小型</v>
          </cell>
          <cell r="C8" t="str">
            <v>国有及国有控股企业</v>
          </cell>
          <cell r="D8">
            <v>95950.77</v>
          </cell>
        </row>
        <row r="9">
          <cell r="A9" t="str">
            <v>轻工业</v>
          </cell>
          <cell r="B9" t="str">
            <v>小型</v>
          </cell>
          <cell r="C9" t="str">
            <v>港澳台商投资企业</v>
          </cell>
          <cell r="D9">
            <v>53610.12</v>
          </cell>
        </row>
        <row r="10">
          <cell r="A10" t="str">
            <v>重工业</v>
          </cell>
          <cell r="B10" t="str">
            <v>小型</v>
          </cell>
          <cell r="C10" t="str">
            <v>港澳台商投资企业</v>
          </cell>
          <cell r="D10">
            <v>26083.279999999999</v>
          </cell>
        </row>
        <row r="11">
          <cell r="A11" t="str">
            <v>轻工业</v>
          </cell>
          <cell r="B11" t="str">
            <v>中型</v>
          </cell>
          <cell r="C11" t="str">
            <v>外商投资企业</v>
          </cell>
          <cell r="D11">
            <v>85073.17</v>
          </cell>
        </row>
        <row r="12">
          <cell r="A12" t="str">
            <v>重工业</v>
          </cell>
          <cell r="B12" t="str">
            <v>中型</v>
          </cell>
          <cell r="C12" t="str">
            <v>股份有限公司</v>
          </cell>
          <cell r="D12">
            <v>24690.799999999999</v>
          </cell>
        </row>
        <row r="13">
          <cell r="A13" t="str">
            <v>重工业</v>
          </cell>
          <cell r="B13" t="str">
            <v>小型</v>
          </cell>
          <cell r="C13" t="str">
            <v>港澳台商投资企业</v>
          </cell>
          <cell r="D13">
            <v>9522.1</v>
          </cell>
        </row>
        <row r="14">
          <cell r="A14" t="str">
            <v>轻工业</v>
          </cell>
          <cell r="B14" t="str">
            <v>小型</v>
          </cell>
          <cell r="C14" t="str">
            <v>国有及国有控股企业</v>
          </cell>
          <cell r="D14">
            <v>37684.04</v>
          </cell>
        </row>
        <row r="15">
          <cell r="A15" t="str">
            <v>轻工业</v>
          </cell>
          <cell r="B15" t="str">
            <v>大型</v>
          </cell>
          <cell r="C15" t="str">
            <v>国有及国有控股企业</v>
          </cell>
          <cell r="D15">
            <v>16045.63</v>
          </cell>
        </row>
        <row r="16">
          <cell r="A16" t="str">
            <v>轻工业</v>
          </cell>
          <cell r="B16" t="str">
            <v>中型</v>
          </cell>
          <cell r="C16" t="str">
            <v>股份有限公司</v>
          </cell>
          <cell r="D16">
            <v>5227.33</v>
          </cell>
        </row>
        <row r="17">
          <cell r="A17" t="str">
            <v>轻工业</v>
          </cell>
          <cell r="B17" t="str">
            <v>大型</v>
          </cell>
          <cell r="C17" t="str">
            <v>国有及国有控股企业</v>
          </cell>
          <cell r="D17">
            <v>58695.08</v>
          </cell>
        </row>
        <row r="18">
          <cell r="A18" t="str">
            <v>重工业</v>
          </cell>
          <cell r="B18" t="str">
            <v>中型</v>
          </cell>
          <cell r="C18" t="str">
            <v>集体企业</v>
          </cell>
          <cell r="D18">
            <v>65561.63</v>
          </cell>
        </row>
        <row r="19">
          <cell r="A19" t="str">
            <v>重工业</v>
          </cell>
          <cell r="B19" t="str">
            <v>小型</v>
          </cell>
          <cell r="C19" t="str">
            <v>国有及国有控股企业</v>
          </cell>
          <cell r="D19">
            <v>1873.21</v>
          </cell>
        </row>
        <row r="20">
          <cell r="A20" t="str">
            <v>重工业</v>
          </cell>
          <cell r="B20" t="str">
            <v>中型</v>
          </cell>
          <cell r="C20" t="str">
            <v>集体企业</v>
          </cell>
          <cell r="D20">
            <v>17940.259999999998</v>
          </cell>
        </row>
        <row r="21">
          <cell r="A21" t="str">
            <v>轻工业</v>
          </cell>
          <cell r="B21" t="str">
            <v>大型</v>
          </cell>
          <cell r="C21" t="str">
            <v>集体企业</v>
          </cell>
          <cell r="D21">
            <v>12431.5</v>
          </cell>
        </row>
        <row r="22">
          <cell r="A22" t="str">
            <v>重工业</v>
          </cell>
          <cell r="B22" t="str">
            <v>小型</v>
          </cell>
          <cell r="C22" t="str">
            <v>外商投资企业</v>
          </cell>
          <cell r="D22">
            <v>10913.71</v>
          </cell>
        </row>
        <row r="23">
          <cell r="A23" t="str">
            <v>轻工业</v>
          </cell>
          <cell r="B23" t="str">
            <v>大型</v>
          </cell>
          <cell r="C23" t="str">
            <v>国有及国有控股企业</v>
          </cell>
          <cell r="D23">
            <v>4630.91</v>
          </cell>
        </row>
        <row r="24">
          <cell r="A24" t="str">
            <v>轻工业</v>
          </cell>
          <cell r="B24" t="str">
            <v>小型</v>
          </cell>
          <cell r="C24" t="str">
            <v>港澳台商投资企业</v>
          </cell>
          <cell r="D24">
            <v>1296.26</v>
          </cell>
        </row>
        <row r="25">
          <cell r="A25" t="str">
            <v>轻工业</v>
          </cell>
          <cell r="B25" t="str">
            <v>大型</v>
          </cell>
          <cell r="C25" t="str">
            <v>国有及国有控股企业</v>
          </cell>
          <cell r="D25">
            <v>51686.97</v>
          </cell>
        </row>
        <row r="26">
          <cell r="A26" t="str">
            <v>轻工业</v>
          </cell>
          <cell r="B26" t="str">
            <v>小型</v>
          </cell>
          <cell r="C26" t="str">
            <v>港澳台商投资企业</v>
          </cell>
          <cell r="D26">
            <v>38875.599999999999</v>
          </cell>
        </row>
        <row r="27">
          <cell r="A27" t="str">
            <v>重工业</v>
          </cell>
          <cell r="B27" t="str">
            <v>大型</v>
          </cell>
          <cell r="C27" t="str">
            <v>国有及国有控股企业</v>
          </cell>
          <cell r="D27">
            <v>18409.88</v>
          </cell>
        </row>
        <row r="28">
          <cell r="A28" t="str">
            <v>重工业</v>
          </cell>
          <cell r="B28" t="str">
            <v>大型</v>
          </cell>
          <cell r="C28" t="str">
            <v>集体企业</v>
          </cell>
          <cell r="D28">
            <v>24532.92</v>
          </cell>
        </row>
        <row r="29">
          <cell r="A29" t="str">
            <v>重工业</v>
          </cell>
          <cell r="B29" t="str">
            <v>小型</v>
          </cell>
          <cell r="C29" t="str">
            <v>集体企业</v>
          </cell>
          <cell r="D29">
            <v>58960.84</v>
          </cell>
        </row>
        <row r="30">
          <cell r="A30" t="str">
            <v>轻工业</v>
          </cell>
          <cell r="B30" t="str">
            <v>中型</v>
          </cell>
          <cell r="C30" t="str">
            <v>股份有限公司</v>
          </cell>
          <cell r="D30">
            <v>75499.08</v>
          </cell>
        </row>
        <row r="31">
          <cell r="A31" t="str">
            <v>重工业</v>
          </cell>
          <cell r="B31" t="str">
            <v>中型</v>
          </cell>
          <cell r="C31" t="str">
            <v>集体企业</v>
          </cell>
          <cell r="D31">
            <v>97593.18</v>
          </cell>
        </row>
        <row r="32">
          <cell r="A32" t="str">
            <v>轻工业</v>
          </cell>
          <cell r="B32" t="str">
            <v>小型</v>
          </cell>
          <cell r="C32" t="str">
            <v>国有及国有控股企业</v>
          </cell>
          <cell r="D32">
            <v>83750.720000000001</v>
          </cell>
        </row>
        <row r="33">
          <cell r="A33" t="str">
            <v>轻工业</v>
          </cell>
          <cell r="B33" t="str">
            <v>中型</v>
          </cell>
          <cell r="C33" t="str">
            <v>股份有限公司</v>
          </cell>
          <cell r="D33">
            <v>36999.15</v>
          </cell>
        </row>
        <row r="34">
          <cell r="A34" t="str">
            <v>重工业</v>
          </cell>
          <cell r="B34" t="str">
            <v>中型</v>
          </cell>
          <cell r="C34" t="str">
            <v>外商投资企业</v>
          </cell>
          <cell r="D34">
            <v>89761.17</v>
          </cell>
        </row>
        <row r="35">
          <cell r="A35" t="str">
            <v>轻工业</v>
          </cell>
          <cell r="B35" t="str">
            <v>中型</v>
          </cell>
          <cell r="C35" t="str">
            <v>股份有限公司</v>
          </cell>
          <cell r="D35">
            <v>65555.11</v>
          </cell>
        </row>
        <row r="36">
          <cell r="A36" t="str">
            <v>重工业</v>
          </cell>
          <cell r="B36" t="str">
            <v>中型</v>
          </cell>
          <cell r="C36" t="str">
            <v>国有及国有控股企业</v>
          </cell>
          <cell r="D36">
            <v>37862.28</v>
          </cell>
        </row>
        <row r="37">
          <cell r="A37" t="str">
            <v>重工业</v>
          </cell>
          <cell r="B37" t="str">
            <v>小型</v>
          </cell>
          <cell r="C37" t="str">
            <v>股份有限公司</v>
          </cell>
          <cell r="D37">
            <v>66551.91</v>
          </cell>
        </row>
        <row r="38">
          <cell r="A38" t="str">
            <v>重工业</v>
          </cell>
          <cell r="B38" t="str">
            <v>大型</v>
          </cell>
          <cell r="C38" t="str">
            <v>股份有限公司</v>
          </cell>
          <cell r="D38">
            <v>27469.67</v>
          </cell>
        </row>
        <row r="39">
          <cell r="A39" t="str">
            <v>轻工业</v>
          </cell>
          <cell r="B39" t="str">
            <v>中型</v>
          </cell>
          <cell r="C39" t="str">
            <v>国有及国有控股企业</v>
          </cell>
          <cell r="D39">
            <v>804.44</v>
          </cell>
        </row>
        <row r="40">
          <cell r="A40" t="str">
            <v>轻工业</v>
          </cell>
          <cell r="B40" t="str">
            <v>大型</v>
          </cell>
          <cell r="C40" t="str">
            <v>国有及国有控股企业</v>
          </cell>
          <cell r="D40">
            <v>21530.240000000002</v>
          </cell>
        </row>
        <row r="41">
          <cell r="A41" t="str">
            <v>重工业</v>
          </cell>
          <cell r="B41" t="str">
            <v>中型</v>
          </cell>
          <cell r="C41" t="str">
            <v>国有及国有控股企业</v>
          </cell>
          <cell r="D41">
            <v>69650.320000000007</v>
          </cell>
        </row>
        <row r="42">
          <cell r="A42" t="str">
            <v>重工业</v>
          </cell>
          <cell r="B42" t="str">
            <v>大型</v>
          </cell>
          <cell r="C42" t="str">
            <v>国有及国有控股企业</v>
          </cell>
          <cell r="D42">
            <v>56947.37</v>
          </cell>
        </row>
        <row r="43">
          <cell r="A43" t="str">
            <v>重工业</v>
          </cell>
          <cell r="B43" t="str">
            <v>中型</v>
          </cell>
          <cell r="C43" t="str">
            <v>国有及国有控股企业</v>
          </cell>
          <cell r="D43">
            <v>1213.6300000000001</v>
          </cell>
        </row>
        <row r="44">
          <cell r="A44" t="str">
            <v>轻工业</v>
          </cell>
          <cell r="B44" t="str">
            <v>大型</v>
          </cell>
          <cell r="C44" t="str">
            <v>股份有限公司</v>
          </cell>
          <cell r="D44">
            <v>40162.51</v>
          </cell>
        </row>
        <row r="45">
          <cell r="A45" t="str">
            <v>轻工业</v>
          </cell>
          <cell r="B45" t="str">
            <v>小型</v>
          </cell>
          <cell r="C45" t="str">
            <v>国有及国有控股企业</v>
          </cell>
          <cell r="D45">
            <v>57128.959999999999</v>
          </cell>
        </row>
        <row r="46">
          <cell r="A46" t="str">
            <v>重工业</v>
          </cell>
          <cell r="B46" t="str">
            <v>中型</v>
          </cell>
          <cell r="C46" t="str">
            <v>集体企业</v>
          </cell>
          <cell r="D46">
            <v>84697.89</v>
          </cell>
        </row>
        <row r="47">
          <cell r="A47" t="str">
            <v>重工业</v>
          </cell>
          <cell r="B47" t="str">
            <v>小型</v>
          </cell>
          <cell r="C47" t="str">
            <v>港澳台商投资企业</v>
          </cell>
          <cell r="D47">
            <v>39062.11</v>
          </cell>
        </row>
        <row r="48">
          <cell r="A48" t="str">
            <v>重工业</v>
          </cell>
          <cell r="B48" t="str">
            <v>中型</v>
          </cell>
          <cell r="C48" t="str">
            <v>港澳台商投资企业</v>
          </cell>
          <cell r="D48">
            <v>50101.85</v>
          </cell>
        </row>
        <row r="49">
          <cell r="A49" t="str">
            <v>重工业</v>
          </cell>
          <cell r="B49" t="str">
            <v>大型</v>
          </cell>
          <cell r="C49" t="str">
            <v>股份有限公司</v>
          </cell>
          <cell r="D49">
            <v>71417.38</v>
          </cell>
        </row>
        <row r="50">
          <cell r="A50" t="str">
            <v>重工业</v>
          </cell>
          <cell r="B50" t="str">
            <v>中型</v>
          </cell>
          <cell r="C50" t="str">
            <v>股份有限公司</v>
          </cell>
          <cell r="D50">
            <v>11228.25</v>
          </cell>
        </row>
        <row r="51">
          <cell r="A51" t="str">
            <v>轻工业</v>
          </cell>
          <cell r="B51" t="str">
            <v>大型</v>
          </cell>
          <cell r="C51" t="str">
            <v>外商投资企业</v>
          </cell>
          <cell r="D51">
            <v>93794.1</v>
          </cell>
        </row>
        <row r="52">
          <cell r="A52" t="str">
            <v>轻工业</v>
          </cell>
          <cell r="B52" t="str">
            <v>大型</v>
          </cell>
          <cell r="C52" t="str">
            <v>外商投资企业</v>
          </cell>
          <cell r="D52">
            <v>72956.81</v>
          </cell>
        </row>
        <row r="53">
          <cell r="A53" t="str">
            <v>轻工业</v>
          </cell>
          <cell r="B53" t="str">
            <v>小型</v>
          </cell>
          <cell r="C53" t="str">
            <v>国有及国有控股企业</v>
          </cell>
          <cell r="D53">
            <v>29969.62</v>
          </cell>
        </row>
        <row r="54">
          <cell r="A54" t="str">
            <v>轻工业</v>
          </cell>
          <cell r="B54" t="str">
            <v>大型</v>
          </cell>
          <cell r="C54" t="str">
            <v>股份有限公司</v>
          </cell>
          <cell r="D54">
            <v>52723.33</v>
          </cell>
        </row>
        <row r="55">
          <cell r="A55" t="str">
            <v>重工业</v>
          </cell>
          <cell r="B55" t="str">
            <v>大型</v>
          </cell>
          <cell r="C55" t="str">
            <v>股份有限公司</v>
          </cell>
          <cell r="D55">
            <v>17003.34</v>
          </cell>
        </row>
        <row r="56">
          <cell r="A56" t="str">
            <v>轻工业</v>
          </cell>
          <cell r="B56" t="str">
            <v>大型</v>
          </cell>
          <cell r="C56" t="str">
            <v>外商投资企业</v>
          </cell>
          <cell r="D56">
            <v>10906.14</v>
          </cell>
        </row>
        <row r="57">
          <cell r="A57" t="str">
            <v>轻工业</v>
          </cell>
          <cell r="B57" t="str">
            <v>小型</v>
          </cell>
          <cell r="C57" t="str">
            <v>国有及国有控股企业</v>
          </cell>
          <cell r="D57">
            <v>30315.42</v>
          </cell>
        </row>
        <row r="58">
          <cell r="A58" t="str">
            <v>重工业</v>
          </cell>
          <cell r="B58" t="str">
            <v>小型</v>
          </cell>
          <cell r="C58" t="str">
            <v>外商投资企业</v>
          </cell>
          <cell r="D58">
            <v>48900.3</v>
          </cell>
        </row>
        <row r="59">
          <cell r="A59" t="str">
            <v>轻工业</v>
          </cell>
          <cell r="B59" t="str">
            <v>中型</v>
          </cell>
          <cell r="C59" t="str">
            <v>港澳台商投资企业</v>
          </cell>
          <cell r="D59">
            <v>70978.679999999993</v>
          </cell>
        </row>
        <row r="60">
          <cell r="A60" t="str">
            <v>重工业</v>
          </cell>
          <cell r="B60" t="str">
            <v>小型</v>
          </cell>
          <cell r="C60" t="str">
            <v>集体企业</v>
          </cell>
          <cell r="D60">
            <v>2725.23</v>
          </cell>
        </row>
        <row r="61">
          <cell r="A61" t="str">
            <v>轻工业</v>
          </cell>
          <cell r="B61" t="str">
            <v>小型</v>
          </cell>
          <cell r="C61" t="str">
            <v>股份有限公司</v>
          </cell>
          <cell r="D61">
            <v>85627.46</v>
          </cell>
        </row>
        <row r="62">
          <cell r="A62" t="str">
            <v>轻工业</v>
          </cell>
          <cell r="B62" t="str">
            <v>小型</v>
          </cell>
          <cell r="C62" t="str">
            <v>国有及国有控股企业</v>
          </cell>
          <cell r="D62">
            <v>68407.12</v>
          </cell>
        </row>
        <row r="63">
          <cell r="A63" t="str">
            <v>轻工业</v>
          </cell>
          <cell r="B63" t="str">
            <v>中型</v>
          </cell>
          <cell r="C63" t="str">
            <v>股份有限公司</v>
          </cell>
          <cell r="D63">
            <v>47484.26</v>
          </cell>
        </row>
        <row r="64">
          <cell r="A64" t="str">
            <v>重工业</v>
          </cell>
          <cell r="B64" t="str">
            <v>大型</v>
          </cell>
          <cell r="C64" t="str">
            <v>股份有限公司</v>
          </cell>
          <cell r="D64">
            <v>64035.98</v>
          </cell>
        </row>
        <row r="65">
          <cell r="A65" t="str">
            <v>重工业</v>
          </cell>
          <cell r="B65" t="str">
            <v>小型</v>
          </cell>
          <cell r="C65" t="str">
            <v>外商投资企业</v>
          </cell>
          <cell r="D65">
            <v>18456.32</v>
          </cell>
        </row>
        <row r="66">
          <cell r="A66" t="str">
            <v>轻工业</v>
          </cell>
          <cell r="B66" t="str">
            <v>大型</v>
          </cell>
          <cell r="C66" t="str">
            <v>国有及国有控股企业</v>
          </cell>
          <cell r="D66">
            <v>80635.100000000006</v>
          </cell>
        </row>
        <row r="67">
          <cell r="A67" t="str">
            <v>重工业</v>
          </cell>
          <cell r="B67" t="str">
            <v>大型</v>
          </cell>
          <cell r="C67" t="str">
            <v>国有及国有控股企业</v>
          </cell>
          <cell r="D67">
            <v>38460.33</v>
          </cell>
        </row>
        <row r="68">
          <cell r="A68" t="str">
            <v>重工业</v>
          </cell>
          <cell r="B68" t="str">
            <v>中型</v>
          </cell>
          <cell r="C68" t="str">
            <v>港澳台商投资企业</v>
          </cell>
          <cell r="D68">
            <v>40062.35</v>
          </cell>
        </row>
        <row r="69">
          <cell r="A69" t="str">
            <v>重工业</v>
          </cell>
          <cell r="B69" t="str">
            <v>小型</v>
          </cell>
          <cell r="C69" t="str">
            <v>集体企业</v>
          </cell>
          <cell r="D69">
            <v>73520.009999999995</v>
          </cell>
        </row>
        <row r="70">
          <cell r="A70" t="str">
            <v>轻工业</v>
          </cell>
          <cell r="B70" t="str">
            <v>小型</v>
          </cell>
          <cell r="C70" t="str">
            <v>集体企业</v>
          </cell>
          <cell r="D70">
            <v>61172.88</v>
          </cell>
        </row>
        <row r="71">
          <cell r="A71" t="str">
            <v>轻工业</v>
          </cell>
          <cell r="B71" t="str">
            <v>大型</v>
          </cell>
          <cell r="C71" t="str">
            <v>股份有限公司</v>
          </cell>
          <cell r="D71">
            <v>402.06</v>
          </cell>
        </row>
        <row r="72">
          <cell r="A72" t="str">
            <v>重工业</v>
          </cell>
          <cell r="B72" t="str">
            <v>大型</v>
          </cell>
          <cell r="C72" t="str">
            <v>国有及国有控股企业</v>
          </cell>
          <cell r="D72">
            <v>61037.07</v>
          </cell>
        </row>
        <row r="73">
          <cell r="A73" t="str">
            <v>轻工业</v>
          </cell>
          <cell r="B73" t="str">
            <v>中型</v>
          </cell>
          <cell r="C73" t="str">
            <v>国有及国有控股企业</v>
          </cell>
          <cell r="D73">
            <v>66200.12</v>
          </cell>
        </row>
        <row r="74">
          <cell r="A74" t="str">
            <v>重工业</v>
          </cell>
          <cell r="B74" t="str">
            <v>中型</v>
          </cell>
          <cell r="C74" t="str">
            <v>外商投资企业</v>
          </cell>
          <cell r="D74">
            <v>72511.45</v>
          </cell>
        </row>
        <row r="75">
          <cell r="A75" t="str">
            <v>重工业</v>
          </cell>
          <cell r="B75" t="str">
            <v>大型</v>
          </cell>
          <cell r="C75" t="str">
            <v>集体企业</v>
          </cell>
          <cell r="D75">
            <v>56101.94</v>
          </cell>
        </row>
        <row r="76">
          <cell r="A76" t="str">
            <v>轻工业</v>
          </cell>
          <cell r="B76" t="str">
            <v>大型</v>
          </cell>
          <cell r="C76" t="str">
            <v>外商投资企业</v>
          </cell>
          <cell r="D76">
            <v>98329.3</v>
          </cell>
        </row>
        <row r="77">
          <cell r="A77" t="str">
            <v>轻工业</v>
          </cell>
          <cell r="B77" t="str">
            <v>中型</v>
          </cell>
          <cell r="C77" t="str">
            <v>外商投资企业</v>
          </cell>
          <cell r="D77">
            <v>13162.02</v>
          </cell>
        </row>
        <row r="78">
          <cell r="A78" t="str">
            <v>轻工业</v>
          </cell>
          <cell r="B78" t="str">
            <v>中型</v>
          </cell>
          <cell r="C78" t="str">
            <v>集体企业</v>
          </cell>
          <cell r="D78">
            <v>85317.53</v>
          </cell>
        </row>
        <row r="79">
          <cell r="A79" t="str">
            <v>轻工业</v>
          </cell>
          <cell r="B79" t="str">
            <v>中型</v>
          </cell>
          <cell r="C79" t="str">
            <v>国有及国有控股企业</v>
          </cell>
          <cell r="D79">
            <v>24638.69</v>
          </cell>
        </row>
        <row r="80">
          <cell r="A80" t="str">
            <v>重工业</v>
          </cell>
          <cell r="B80" t="str">
            <v>大型</v>
          </cell>
          <cell r="C80" t="str">
            <v>国有及国有控股企业</v>
          </cell>
          <cell r="D80">
            <v>97692.67</v>
          </cell>
        </row>
        <row r="81">
          <cell r="A81" t="str">
            <v>重工业</v>
          </cell>
          <cell r="B81" t="str">
            <v>大型</v>
          </cell>
          <cell r="C81" t="str">
            <v>集体企业</v>
          </cell>
          <cell r="D81">
            <v>60876.03</v>
          </cell>
        </row>
        <row r="82">
          <cell r="A82" t="str">
            <v>重工业</v>
          </cell>
          <cell r="B82" t="str">
            <v>大型</v>
          </cell>
          <cell r="C82" t="str">
            <v>港澳台商投资企业</v>
          </cell>
          <cell r="D82">
            <v>84593.94</v>
          </cell>
        </row>
        <row r="83">
          <cell r="A83" t="str">
            <v>重工业</v>
          </cell>
          <cell r="B83" t="str">
            <v>小型</v>
          </cell>
          <cell r="C83" t="str">
            <v>集体企业</v>
          </cell>
          <cell r="D83">
            <v>18171.41</v>
          </cell>
        </row>
        <row r="84">
          <cell r="A84" t="str">
            <v>轻工业</v>
          </cell>
          <cell r="B84" t="str">
            <v>小型</v>
          </cell>
          <cell r="C84" t="str">
            <v>外商投资企业</v>
          </cell>
          <cell r="D84">
            <v>82533.440000000002</v>
          </cell>
        </row>
        <row r="85">
          <cell r="A85" t="str">
            <v>重工业</v>
          </cell>
          <cell r="B85" t="str">
            <v>大型</v>
          </cell>
          <cell r="C85" t="str">
            <v>国有及国有控股企业</v>
          </cell>
          <cell r="D85">
            <v>82070.52</v>
          </cell>
        </row>
        <row r="86">
          <cell r="A86" t="str">
            <v>轻工业</v>
          </cell>
          <cell r="B86" t="str">
            <v>中型</v>
          </cell>
          <cell r="C86" t="str">
            <v>集体企业</v>
          </cell>
          <cell r="D86">
            <v>35690.800000000003</v>
          </cell>
        </row>
        <row r="87">
          <cell r="A87" t="str">
            <v>重工业</v>
          </cell>
          <cell r="B87" t="str">
            <v>小型</v>
          </cell>
          <cell r="C87" t="str">
            <v>股份有限公司</v>
          </cell>
          <cell r="D87">
            <v>40459.35</v>
          </cell>
        </row>
        <row r="88">
          <cell r="A88" t="str">
            <v>轻工业</v>
          </cell>
          <cell r="B88" t="str">
            <v>小型</v>
          </cell>
          <cell r="C88" t="str">
            <v>股份有限公司</v>
          </cell>
          <cell r="D88">
            <v>72430.03</v>
          </cell>
        </row>
        <row r="89">
          <cell r="A89" t="str">
            <v>重工业</v>
          </cell>
          <cell r="B89" t="str">
            <v>中型</v>
          </cell>
          <cell r="C89" t="str">
            <v>港澳台商投资企业</v>
          </cell>
          <cell r="D89">
            <v>56427.75</v>
          </cell>
        </row>
        <row r="90">
          <cell r="A90" t="str">
            <v>轻工业</v>
          </cell>
          <cell r="B90" t="str">
            <v>中型</v>
          </cell>
          <cell r="C90" t="str">
            <v>港澳台商投资企业</v>
          </cell>
          <cell r="D90">
            <v>98044.94</v>
          </cell>
        </row>
        <row r="91">
          <cell r="A91" t="str">
            <v>轻工业</v>
          </cell>
          <cell r="B91" t="str">
            <v>中型</v>
          </cell>
          <cell r="C91" t="str">
            <v>外商投资企业</v>
          </cell>
          <cell r="D91">
            <v>20445.72</v>
          </cell>
        </row>
        <row r="92">
          <cell r="A92" t="str">
            <v>轻工业</v>
          </cell>
          <cell r="B92" t="str">
            <v>中型</v>
          </cell>
          <cell r="C92" t="str">
            <v>国有及国有控股企业</v>
          </cell>
          <cell r="D92">
            <v>18543.330000000002</v>
          </cell>
        </row>
        <row r="93">
          <cell r="A93" t="str">
            <v>轻工业</v>
          </cell>
          <cell r="B93" t="str">
            <v>中型</v>
          </cell>
          <cell r="C93" t="str">
            <v>外商投资企业</v>
          </cell>
          <cell r="D93">
            <v>35180.050000000003</v>
          </cell>
        </row>
        <row r="94">
          <cell r="A94" t="str">
            <v>重工业</v>
          </cell>
          <cell r="B94" t="str">
            <v>中型</v>
          </cell>
          <cell r="C94" t="str">
            <v>国有及国有控股企业</v>
          </cell>
          <cell r="D94">
            <v>24441.21</v>
          </cell>
        </row>
        <row r="95">
          <cell r="A95" t="str">
            <v>轻工业</v>
          </cell>
          <cell r="B95" t="str">
            <v>小型</v>
          </cell>
          <cell r="C95" t="str">
            <v>外商投资企业</v>
          </cell>
          <cell r="D95">
            <v>58244.639999999999</v>
          </cell>
        </row>
        <row r="96">
          <cell r="A96" t="str">
            <v>重工业</v>
          </cell>
          <cell r="B96" t="str">
            <v>小型</v>
          </cell>
          <cell r="C96" t="str">
            <v>港澳台商投资企业</v>
          </cell>
          <cell r="D96">
            <v>41759.379999999997</v>
          </cell>
        </row>
        <row r="97">
          <cell r="A97" t="str">
            <v>轻工业</v>
          </cell>
          <cell r="B97" t="str">
            <v>小型</v>
          </cell>
          <cell r="C97" t="str">
            <v>国有及国有控股企业</v>
          </cell>
          <cell r="D97">
            <v>40023</v>
          </cell>
        </row>
        <row r="98">
          <cell r="A98" t="str">
            <v>重工业</v>
          </cell>
          <cell r="B98" t="str">
            <v>中型</v>
          </cell>
          <cell r="C98" t="str">
            <v>股份有限公司</v>
          </cell>
          <cell r="D98">
            <v>86994.75</v>
          </cell>
        </row>
        <row r="99">
          <cell r="A99" t="str">
            <v>重工业</v>
          </cell>
          <cell r="B99" t="str">
            <v>大型</v>
          </cell>
          <cell r="C99" t="str">
            <v>国有及国有控股企业</v>
          </cell>
          <cell r="D99">
            <v>96618.05</v>
          </cell>
        </row>
        <row r="100">
          <cell r="A100" t="str">
            <v>重工业</v>
          </cell>
          <cell r="B100" t="str">
            <v>中型</v>
          </cell>
          <cell r="C100" t="str">
            <v>股份有限公司</v>
          </cell>
          <cell r="D100">
            <v>7021.26</v>
          </cell>
        </row>
        <row r="101">
          <cell r="A101" t="str">
            <v>轻工业</v>
          </cell>
          <cell r="B101" t="str">
            <v>中型</v>
          </cell>
          <cell r="C101" t="str">
            <v>集体企业</v>
          </cell>
          <cell r="D101">
            <v>76916.75</v>
          </cell>
        </row>
        <row r="102">
          <cell r="A102" t="str">
            <v>重工业</v>
          </cell>
          <cell r="B102" t="str">
            <v>中型</v>
          </cell>
          <cell r="C102" t="str">
            <v>外商投资企业</v>
          </cell>
          <cell r="D102">
            <v>20510.23</v>
          </cell>
        </row>
        <row r="103">
          <cell r="A103" t="str">
            <v>轻工业</v>
          </cell>
          <cell r="B103" t="str">
            <v>中型</v>
          </cell>
          <cell r="C103" t="str">
            <v>股份有限公司</v>
          </cell>
          <cell r="D103">
            <v>52081.35</v>
          </cell>
        </row>
        <row r="104">
          <cell r="A104" t="str">
            <v>重工业</v>
          </cell>
          <cell r="B104" t="str">
            <v>中型</v>
          </cell>
          <cell r="C104" t="str">
            <v>集体企业</v>
          </cell>
          <cell r="D104">
            <v>12040.72</v>
          </cell>
        </row>
        <row r="105">
          <cell r="A105" t="str">
            <v>轻工业</v>
          </cell>
          <cell r="B105" t="str">
            <v>中型</v>
          </cell>
          <cell r="C105" t="str">
            <v>港澳台商投资企业</v>
          </cell>
          <cell r="D105">
            <v>73051.990000000005</v>
          </cell>
        </row>
        <row r="106">
          <cell r="A106" t="str">
            <v>轻工业</v>
          </cell>
          <cell r="B106" t="str">
            <v>大型</v>
          </cell>
          <cell r="C106" t="str">
            <v>外商投资企业</v>
          </cell>
          <cell r="D106">
            <v>64698.879999999997</v>
          </cell>
        </row>
        <row r="107">
          <cell r="A107" t="str">
            <v>轻工业</v>
          </cell>
          <cell r="B107" t="str">
            <v>大型</v>
          </cell>
          <cell r="C107" t="str">
            <v>国有及国有控股企业</v>
          </cell>
          <cell r="D107">
            <v>28791.17</v>
          </cell>
        </row>
        <row r="108">
          <cell r="A108" t="str">
            <v>重工业</v>
          </cell>
          <cell r="B108" t="str">
            <v>大型</v>
          </cell>
          <cell r="C108" t="str">
            <v>集体企业</v>
          </cell>
          <cell r="D108">
            <v>79173.929999999993</v>
          </cell>
        </row>
        <row r="109">
          <cell r="A109" t="str">
            <v>轻工业</v>
          </cell>
          <cell r="B109" t="str">
            <v>中型</v>
          </cell>
          <cell r="C109" t="str">
            <v>国有及国有控股企业</v>
          </cell>
          <cell r="D109">
            <v>88266.66</v>
          </cell>
        </row>
        <row r="110">
          <cell r="A110" t="str">
            <v>轻工业</v>
          </cell>
          <cell r="B110" t="str">
            <v>大型</v>
          </cell>
          <cell r="C110" t="str">
            <v>股份有限公司</v>
          </cell>
          <cell r="D110">
            <v>88024.12</v>
          </cell>
        </row>
        <row r="111">
          <cell r="A111" t="str">
            <v>重工业</v>
          </cell>
          <cell r="B111" t="str">
            <v>大型</v>
          </cell>
          <cell r="C111" t="str">
            <v>外商投资企业</v>
          </cell>
          <cell r="D111">
            <v>5970.86</v>
          </cell>
        </row>
        <row r="112">
          <cell r="A112" t="str">
            <v>重工业</v>
          </cell>
          <cell r="B112" t="str">
            <v>大型</v>
          </cell>
          <cell r="C112" t="str">
            <v>外商投资企业</v>
          </cell>
          <cell r="D112">
            <v>60996.23</v>
          </cell>
        </row>
        <row r="113">
          <cell r="A113" t="str">
            <v>重工业</v>
          </cell>
          <cell r="B113" t="str">
            <v>大型</v>
          </cell>
          <cell r="C113" t="str">
            <v>港澳台商投资企业</v>
          </cell>
          <cell r="D113">
            <v>65077.91</v>
          </cell>
        </row>
        <row r="114">
          <cell r="A114" t="str">
            <v>重工业</v>
          </cell>
          <cell r="B114" t="str">
            <v>小型</v>
          </cell>
          <cell r="C114" t="str">
            <v>外商投资企业</v>
          </cell>
          <cell r="D114">
            <v>51271.76</v>
          </cell>
        </row>
        <row r="115">
          <cell r="A115" t="str">
            <v>轻工业</v>
          </cell>
          <cell r="B115" t="str">
            <v>小型</v>
          </cell>
          <cell r="C115" t="str">
            <v>港澳台商投资企业</v>
          </cell>
          <cell r="D115">
            <v>61059.42</v>
          </cell>
        </row>
        <row r="116">
          <cell r="A116" t="str">
            <v>轻工业</v>
          </cell>
          <cell r="B116" t="str">
            <v>大型</v>
          </cell>
          <cell r="C116" t="str">
            <v>集体企业</v>
          </cell>
          <cell r="D116">
            <v>85650.38</v>
          </cell>
        </row>
        <row r="117">
          <cell r="A117" t="str">
            <v>轻工业</v>
          </cell>
          <cell r="B117" t="str">
            <v>中型</v>
          </cell>
          <cell r="C117" t="str">
            <v>港澳台商投资企业</v>
          </cell>
          <cell r="D117">
            <v>93494.33</v>
          </cell>
        </row>
        <row r="118">
          <cell r="A118" t="str">
            <v>轻工业</v>
          </cell>
          <cell r="B118" t="str">
            <v>小型</v>
          </cell>
          <cell r="C118" t="str">
            <v>国有及国有控股企业</v>
          </cell>
          <cell r="D118">
            <v>28990.73</v>
          </cell>
        </row>
        <row r="119">
          <cell r="A119" t="str">
            <v>轻工业</v>
          </cell>
          <cell r="B119" t="str">
            <v>中型</v>
          </cell>
          <cell r="C119" t="str">
            <v>港澳台商投资企业</v>
          </cell>
          <cell r="D119">
            <v>39134.300000000003</v>
          </cell>
        </row>
        <row r="120">
          <cell r="A120" t="str">
            <v>重工业</v>
          </cell>
          <cell r="B120" t="str">
            <v>中型</v>
          </cell>
          <cell r="C120" t="str">
            <v>国有及国有控股企业</v>
          </cell>
          <cell r="D120">
            <v>59100.93</v>
          </cell>
        </row>
        <row r="121">
          <cell r="A121" t="str">
            <v>重工业</v>
          </cell>
          <cell r="B121" t="str">
            <v>小型</v>
          </cell>
          <cell r="C121" t="str">
            <v>外商投资企业</v>
          </cell>
          <cell r="D121">
            <v>51346.73</v>
          </cell>
        </row>
        <row r="122">
          <cell r="A122" t="str">
            <v>轻工业</v>
          </cell>
          <cell r="B122" t="str">
            <v>小型</v>
          </cell>
          <cell r="C122" t="str">
            <v>股份有限公司</v>
          </cell>
          <cell r="D122">
            <v>97389.19</v>
          </cell>
        </row>
        <row r="123">
          <cell r="A123" t="str">
            <v>轻工业</v>
          </cell>
          <cell r="B123" t="str">
            <v>中型</v>
          </cell>
          <cell r="C123" t="str">
            <v>外商投资企业</v>
          </cell>
          <cell r="D123">
            <v>80402.77</v>
          </cell>
        </row>
        <row r="124">
          <cell r="A124" t="str">
            <v>轻工业</v>
          </cell>
          <cell r="B124" t="str">
            <v>小型</v>
          </cell>
          <cell r="C124" t="str">
            <v>股份有限公司</v>
          </cell>
          <cell r="D124">
            <v>56729.65</v>
          </cell>
        </row>
        <row r="125">
          <cell r="A125" t="str">
            <v>轻工业</v>
          </cell>
          <cell r="B125" t="str">
            <v>小型</v>
          </cell>
          <cell r="C125" t="str">
            <v>外商投资企业</v>
          </cell>
          <cell r="D125">
            <v>63038.03</v>
          </cell>
        </row>
        <row r="126">
          <cell r="A126" t="str">
            <v>轻工业</v>
          </cell>
          <cell r="B126" t="str">
            <v>大型</v>
          </cell>
          <cell r="C126" t="str">
            <v>港澳台商投资企业</v>
          </cell>
          <cell r="D126">
            <v>17631.28</v>
          </cell>
        </row>
        <row r="127">
          <cell r="A127" t="str">
            <v>轻工业</v>
          </cell>
          <cell r="B127" t="str">
            <v>大型</v>
          </cell>
          <cell r="C127" t="str">
            <v>国有及国有控股企业</v>
          </cell>
          <cell r="D127">
            <v>77979.97</v>
          </cell>
        </row>
        <row r="128">
          <cell r="A128" t="str">
            <v>轻工业</v>
          </cell>
          <cell r="B128" t="str">
            <v>大型</v>
          </cell>
          <cell r="C128" t="str">
            <v>外商投资企业</v>
          </cell>
          <cell r="D128">
            <v>62456.34</v>
          </cell>
        </row>
        <row r="129">
          <cell r="A129" t="str">
            <v>轻工业</v>
          </cell>
          <cell r="B129" t="str">
            <v>大型</v>
          </cell>
          <cell r="C129" t="str">
            <v>港澳台商投资企业</v>
          </cell>
          <cell r="D129">
            <v>4824.6000000000004</v>
          </cell>
        </row>
        <row r="130">
          <cell r="A130" t="str">
            <v>重工业</v>
          </cell>
          <cell r="B130" t="str">
            <v>小型</v>
          </cell>
          <cell r="C130" t="str">
            <v>股份有限公司</v>
          </cell>
          <cell r="D130">
            <v>3563.57</v>
          </cell>
        </row>
        <row r="131">
          <cell r="A131" t="str">
            <v>轻工业</v>
          </cell>
          <cell r="B131" t="str">
            <v>小型</v>
          </cell>
          <cell r="C131" t="str">
            <v>国有及国有控股企业</v>
          </cell>
          <cell r="D131">
            <v>18988.759999999998</v>
          </cell>
        </row>
        <row r="132">
          <cell r="A132" t="str">
            <v>重工业</v>
          </cell>
          <cell r="B132" t="str">
            <v>小型</v>
          </cell>
          <cell r="C132" t="str">
            <v>国有及国有控股企业</v>
          </cell>
          <cell r="D132">
            <v>9784.1</v>
          </cell>
        </row>
        <row r="133">
          <cell r="A133" t="str">
            <v>重工业</v>
          </cell>
          <cell r="B133" t="str">
            <v>小型</v>
          </cell>
          <cell r="C133" t="str">
            <v>港澳台商投资企业</v>
          </cell>
          <cell r="D133">
            <v>10806.28</v>
          </cell>
        </row>
        <row r="134">
          <cell r="A134" t="str">
            <v>轻工业</v>
          </cell>
          <cell r="B134" t="str">
            <v>小型</v>
          </cell>
          <cell r="C134" t="str">
            <v>外商投资企业</v>
          </cell>
          <cell r="D134">
            <v>49647.9</v>
          </cell>
        </row>
        <row r="135">
          <cell r="A135" t="str">
            <v>重工业</v>
          </cell>
          <cell r="B135" t="str">
            <v>大型</v>
          </cell>
          <cell r="C135" t="str">
            <v>国有及国有控股企业</v>
          </cell>
          <cell r="D135">
            <v>13201.48</v>
          </cell>
        </row>
        <row r="136">
          <cell r="A136" t="str">
            <v>轻工业</v>
          </cell>
          <cell r="B136" t="str">
            <v>小型</v>
          </cell>
          <cell r="C136" t="str">
            <v>港澳台商投资企业</v>
          </cell>
          <cell r="D136">
            <v>72906.03</v>
          </cell>
        </row>
        <row r="137">
          <cell r="A137" t="str">
            <v>轻工业</v>
          </cell>
          <cell r="B137" t="str">
            <v>大型</v>
          </cell>
          <cell r="C137" t="str">
            <v>股份有限公司</v>
          </cell>
          <cell r="D137">
            <v>31277.08</v>
          </cell>
        </row>
        <row r="138">
          <cell r="A138" t="str">
            <v>重工业</v>
          </cell>
          <cell r="B138" t="str">
            <v>大型</v>
          </cell>
          <cell r="C138" t="str">
            <v>集体企业</v>
          </cell>
          <cell r="D138">
            <v>93323.68</v>
          </cell>
        </row>
        <row r="139">
          <cell r="A139" t="str">
            <v>轻工业</v>
          </cell>
          <cell r="B139" t="str">
            <v>大型</v>
          </cell>
          <cell r="C139" t="str">
            <v>国有及国有控股企业</v>
          </cell>
          <cell r="D139">
            <v>52956.639999999999</v>
          </cell>
        </row>
        <row r="140">
          <cell r="A140" t="str">
            <v>重工业</v>
          </cell>
          <cell r="B140" t="str">
            <v>中型</v>
          </cell>
          <cell r="C140" t="str">
            <v>股份有限公司</v>
          </cell>
          <cell r="D140">
            <v>8260.58</v>
          </cell>
        </row>
        <row r="141">
          <cell r="A141" t="str">
            <v>轻工业</v>
          </cell>
          <cell r="B141" t="str">
            <v>中型</v>
          </cell>
          <cell r="C141" t="str">
            <v>港澳台商投资企业</v>
          </cell>
          <cell r="D141">
            <v>48322.31</v>
          </cell>
        </row>
        <row r="142">
          <cell r="A142" t="str">
            <v>重工业</v>
          </cell>
          <cell r="B142" t="str">
            <v>大型</v>
          </cell>
          <cell r="C142" t="str">
            <v>港澳台商投资企业</v>
          </cell>
          <cell r="D142">
            <v>94563.72</v>
          </cell>
        </row>
        <row r="143">
          <cell r="A143" t="str">
            <v>重工业</v>
          </cell>
          <cell r="B143" t="str">
            <v>中型</v>
          </cell>
          <cell r="C143" t="str">
            <v>国有及国有控股企业</v>
          </cell>
          <cell r="D143">
            <v>31410.19</v>
          </cell>
        </row>
        <row r="144">
          <cell r="A144" t="str">
            <v>轻工业</v>
          </cell>
          <cell r="B144" t="str">
            <v>中型</v>
          </cell>
          <cell r="C144" t="str">
            <v>国有及国有控股企业</v>
          </cell>
          <cell r="D144">
            <v>580.66</v>
          </cell>
        </row>
        <row r="145">
          <cell r="A145" t="str">
            <v>重工业</v>
          </cell>
          <cell r="B145" t="str">
            <v>大型</v>
          </cell>
          <cell r="C145" t="str">
            <v>集体企业</v>
          </cell>
          <cell r="D145">
            <v>23815.87</v>
          </cell>
        </row>
        <row r="146">
          <cell r="A146" t="str">
            <v>重工业</v>
          </cell>
          <cell r="B146" t="str">
            <v>小型</v>
          </cell>
          <cell r="C146" t="str">
            <v>外商投资企业</v>
          </cell>
          <cell r="D146">
            <v>16824.98</v>
          </cell>
        </row>
        <row r="147">
          <cell r="A147" t="str">
            <v>重工业</v>
          </cell>
          <cell r="B147" t="str">
            <v>小型</v>
          </cell>
          <cell r="C147" t="str">
            <v>国有及国有控股企业</v>
          </cell>
          <cell r="D147">
            <v>59300.17</v>
          </cell>
        </row>
        <row r="148">
          <cell r="A148" t="str">
            <v>重工业</v>
          </cell>
          <cell r="B148" t="str">
            <v>大型</v>
          </cell>
          <cell r="C148" t="str">
            <v>股份有限公司</v>
          </cell>
          <cell r="D148">
            <v>8134.72</v>
          </cell>
        </row>
        <row r="149">
          <cell r="A149" t="str">
            <v>轻工业</v>
          </cell>
          <cell r="B149" t="str">
            <v>中型</v>
          </cell>
          <cell r="C149" t="str">
            <v>集体企业</v>
          </cell>
          <cell r="D149">
            <v>12173.9</v>
          </cell>
        </row>
        <row r="150">
          <cell r="A150" t="str">
            <v>轻工业</v>
          </cell>
          <cell r="B150" t="str">
            <v>中型</v>
          </cell>
          <cell r="C150" t="str">
            <v>外商投资企业</v>
          </cell>
          <cell r="D150">
            <v>81019.95</v>
          </cell>
        </row>
        <row r="151">
          <cell r="A151" t="str">
            <v>轻工业</v>
          </cell>
          <cell r="B151" t="str">
            <v>小型</v>
          </cell>
          <cell r="C151" t="str">
            <v>港澳台商投资企业</v>
          </cell>
          <cell r="D151">
            <v>18074.650000000001</v>
          </cell>
        </row>
        <row r="152">
          <cell r="A152" t="str">
            <v>重工业</v>
          </cell>
          <cell r="B152" t="str">
            <v>小型</v>
          </cell>
          <cell r="C152" t="str">
            <v>港澳台商投资企业</v>
          </cell>
          <cell r="D152">
            <v>32319.29</v>
          </cell>
        </row>
        <row r="153">
          <cell r="A153" t="str">
            <v>重工业</v>
          </cell>
          <cell r="B153" t="str">
            <v>大型</v>
          </cell>
          <cell r="C153" t="str">
            <v>港澳台商投资企业</v>
          </cell>
          <cell r="D153">
            <v>28917.200000000001</v>
          </cell>
        </row>
        <row r="154">
          <cell r="A154" t="str">
            <v>轻工业</v>
          </cell>
          <cell r="B154" t="str">
            <v>大型</v>
          </cell>
          <cell r="C154" t="str">
            <v>集体企业</v>
          </cell>
          <cell r="D154">
            <v>16939.53</v>
          </cell>
        </row>
        <row r="155">
          <cell r="A155" t="str">
            <v>轻工业</v>
          </cell>
          <cell r="B155" t="str">
            <v>小型</v>
          </cell>
          <cell r="C155" t="str">
            <v>股份有限公司</v>
          </cell>
          <cell r="D155">
            <v>84304.69</v>
          </cell>
        </row>
        <row r="156">
          <cell r="A156" t="str">
            <v>重工业</v>
          </cell>
          <cell r="B156" t="str">
            <v>小型</v>
          </cell>
          <cell r="C156" t="str">
            <v>集体企业</v>
          </cell>
          <cell r="D156">
            <v>77487.16</v>
          </cell>
        </row>
        <row r="157">
          <cell r="A157" t="str">
            <v>轻工业</v>
          </cell>
          <cell r="B157" t="str">
            <v>小型</v>
          </cell>
          <cell r="C157" t="str">
            <v>股份有限公司</v>
          </cell>
          <cell r="D157">
            <v>22522.62</v>
          </cell>
        </row>
        <row r="158">
          <cell r="A158" t="str">
            <v>轻工业</v>
          </cell>
          <cell r="B158" t="str">
            <v>中型</v>
          </cell>
          <cell r="C158" t="str">
            <v>股份有限公司</v>
          </cell>
          <cell r="D158">
            <v>15777.65</v>
          </cell>
        </row>
        <row r="159">
          <cell r="A159" t="str">
            <v>重工业</v>
          </cell>
          <cell r="B159" t="str">
            <v>中型</v>
          </cell>
          <cell r="C159" t="str">
            <v>外商投资企业</v>
          </cell>
          <cell r="D159">
            <v>73470.55</v>
          </cell>
        </row>
        <row r="160">
          <cell r="A160" t="str">
            <v>轻工业</v>
          </cell>
          <cell r="B160" t="str">
            <v>小型</v>
          </cell>
          <cell r="C160" t="str">
            <v>国有及国有控股企业</v>
          </cell>
          <cell r="D160">
            <v>75394.3</v>
          </cell>
        </row>
        <row r="161">
          <cell r="A161" t="str">
            <v>轻工业</v>
          </cell>
          <cell r="B161" t="str">
            <v>大型</v>
          </cell>
          <cell r="C161" t="str">
            <v>港澳台商投资企业</v>
          </cell>
          <cell r="D161">
            <v>68571.53</v>
          </cell>
        </row>
        <row r="162">
          <cell r="A162" t="str">
            <v>轻工业</v>
          </cell>
          <cell r="B162" t="str">
            <v>小型</v>
          </cell>
          <cell r="C162" t="str">
            <v>国有及国有控股企业</v>
          </cell>
          <cell r="D162">
            <v>62156.88</v>
          </cell>
        </row>
        <row r="163">
          <cell r="A163" t="str">
            <v>轻工业</v>
          </cell>
          <cell r="B163" t="str">
            <v>小型</v>
          </cell>
          <cell r="C163" t="str">
            <v>外商投资企业</v>
          </cell>
          <cell r="D163">
            <v>63813.31</v>
          </cell>
        </row>
        <row r="164">
          <cell r="A164" t="str">
            <v>轻工业</v>
          </cell>
          <cell r="B164" t="str">
            <v>大型</v>
          </cell>
          <cell r="C164" t="str">
            <v>股份有限公司</v>
          </cell>
          <cell r="D164">
            <v>31616.34</v>
          </cell>
        </row>
        <row r="165">
          <cell r="A165" t="str">
            <v>轻工业</v>
          </cell>
          <cell r="B165" t="str">
            <v>大型</v>
          </cell>
          <cell r="C165" t="str">
            <v>港澳台商投资企业</v>
          </cell>
          <cell r="D165">
            <v>25192.37</v>
          </cell>
        </row>
        <row r="166">
          <cell r="A166" t="str">
            <v>轻工业</v>
          </cell>
          <cell r="B166" t="str">
            <v>中型</v>
          </cell>
          <cell r="C166" t="str">
            <v>港澳台商投资企业</v>
          </cell>
          <cell r="D166">
            <v>35425.300000000003</v>
          </cell>
        </row>
        <row r="167">
          <cell r="A167" t="str">
            <v>重工业</v>
          </cell>
          <cell r="B167" t="str">
            <v>大型</v>
          </cell>
          <cell r="C167" t="str">
            <v>港澳台商投资企业</v>
          </cell>
          <cell r="D167">
            <v>32980.089999999997</v>
          </cell>
        </row>
        <row r="168">
          <cell r="A168" t="str">
            <v>轻工业</v>
          </cell>
          <cell r="B168" t="str">
            <v>中型</v>
          </cell>
          <cell r="C168" t="str">
            <v>外商投资企业</v>
          </cell>
          <cell r="D168">
            <v>18639.7</v>
          </cell>
        </row>
        <row r="169">
          <cell r="A169" t="str">
            <v>轻工业</v>
          </cell>
          <cell r="B169" t="str">
            <v>小型</v>
          </cell>
          <cell r="C169" t="str">
            <v>国有及国有控股企业</v>
          </cell>
          <cell r="D169">
            <v>81618.259999999995</v>
          </cell>
        </row>
        <row r="170">
          <cell r="A170" t="str">
            <v>重工业</v>
          </cell>
          <cell r="B170" t="str">
            <v>中型</v>
          </cell>
          <cell r="C170" t="str">
            <v>港澳台商投资企业</v>
          </cell>
          <cell r="D170">
            <v>94020.78</v>
          </cell>
        </row>
        <row r="171">
          <cell r="A171" t="str">
            <v>轻工业</v>
          </cell>
          <cell r="B171" t="str">
            <v>小型</v>
          </cell>
          <cell r="C171" t="str">
            <v>股份有限公司</v>
          </cell>
          <cell r="D171">
            <v>99243.94</v>
          </cell>
        </row>
        <row r="172">
          <cell r="A172" t="str">
            <v>重工业</v>
          </cell>
          <cell r="B172" t="str">
            <v>小型</v>
          </cell>
          <cell r="C172" t="str">
            <v>港澳台商投资企业</v>
          </cell>
          <cell r="D172">
            <v>95850.63</v>
          </cell>
        </row>
        <row r="173">
          <cell r="A173" t="str">
            <v>轻工业</v>
          </cell>
          <cell r="B173" t="str">
            <v>大型</v>
          </cell>
          <cell r="C173" t="str">
            <v>股份有限公司</v>
          </cell>
          <cell r="D173">
            <v>70143.17</v>
          </cell>
        </row>
        <row r="174">
          <cell r="A174" t="str">
            <v>轻工业</v>
          </cell>
          <cell r="B174" t="str">
            <v>小型</v>
          </cell>
          <cell r="C174" t="str">
            <v>股份有限公司</v>
          </cell>
          <cell r="D174">
            <v>97238.79</v>
          </cell>
        </row>
        <row r="175">
          <cell r="A175" t="str">
            <v>轻工业</v>
          </cell>
          <cell r="B175" t="str">
            <v>大型</v>
          </cell>
          <cell r="C175" t="str">
            <v>国有及国有控股企业</v>
          </cell>
          <cell r="D175">
            <v>3257.32</v>
          </cell>
        </row>
        <row r="176">
          <cell r="A176" t="str">
            <v>重工业</v>
          </cell>
          <cell r="B176" t="str">
            <v>大型</v>
          </cell>
          <cell r="C176" t="str">
            <v>股份有限公司</v>
          </cell>
          <cell r="D176">
            <v>11269.99</v>
          </cell>
        </row>
        <row r="177">
          <cell r="A177" t="str">
            <v>轻工业</v>
          </cell>
          <cell r="B177" t="str">
            <v>小型</v>
          </cell>
          <cell r="C177" t="str">
            <v>股份有限公司</v>
          </cell>
          <cell r="D177">
            <v>3715.15</v>
          </cell>
        </row>
        <row r="178">
          <cell r="A178" t="str">
            <v>重工业</v>
          </cell>
          <cell r="B178" t="str">
            <v>大型</v>
          </cell>
          <cell r="C178" t="str">
            <v>港澳台商投资企业</v>
          </cell>
          <cell r="D178">
            <v>7631.13</v>
          </cell>
        </row>
        <row r="179">
          <cell r="A179" t="str">
            <v>轻工业</v>
          </cell>
          <cell r="B179" t="str">
            <v>大型</v>
          </cell>
          <cell r="C179" t="str">
            <v>集体企业</v>
          </cell>
          <cell r="D179">
            <v>66459.86</v>
          </cell>
        </row>
        <row r="180">
          <cell r="A180" t="str">
            <v>重工业</v>
          </cell>
          <cell r="B180" t="str">
            <v>小型</v>
          </cell>
          <cell r="C180" t="str">
            <v>集体企业</v>
          </cell>
          <cell r="D180">
            <v>23443.63</v>
          </cell>
        </row>
        <row r="181">
          <cell r="A181" t="str">
            <v>轻工业</v>
          </cell>
          <cell r="B181" t="str">
            <v>大型</v>
          </cell>
          <cell r="C181" t="str">
            <v>国有及国有控股企业</v>
          </cell>
          <cell r="D181">
            <v>61059.73</v>
          </cell>
        </row>
        <row r="182">
          <cell r="A182" t="str">
            <v>轻工业</v>
          </cell>
          <cell r="B182" t="str">
            <v>小型</v>
          </cell>
          <cell r="C182" t="str">
            <v>股份有限公司</v>
          </cell>
          <cell r="D182">
            <v>88757.4</v>
          </cell>
        </row>
        <row r="183">
          <cell r="A183" t="str">
            <v>重工业</v>
          </cell>
          <cell r="B183" t="str">
            <v>大型</v>
          </cell>
          <cell r="C183" t="str">
            <v>外商投资企业</v>
          </cell>
          <cell r="D183">
            <v>7536.54</v>
          </cell>
        </row>
        <row r="184">
          <cell r="A184" t="str">
            <v>重工业</v>
          </cell>
          <cell r="B184" t="str">
            <v>中型</v>
          </cell>
          <cell r="C184" t="str">
            <v>集体企业</v>
          </cell>
          <cell r="D184">
            <v>37500.01</v>
          </cell>
        </row>
        <row r="185">
          <cell r="A185" t="str">
            <v>轻工业</v>
          </cell>
          <cell r="B185" t="str">
            <v>小型</v>
          </cell>
          <cell r="C185" t="str">
            <v>集体企业</v>
          </cell>
          <cell r="D185">
            <v>8714.32</v>
          </cell>
        </row>
        <row r="186">
          <cell r="A186" t="str">
            <v>重工业</v>
          </cell>
          <cell r="B186" t="str">
            <v>中型</v>
          </cell>
          <cell r="C186" t="str">
            <v>外商投资企业</v>
          </cell>
          <cell r="D186">
            <v>4502.09</v>
          </cell>
        </row>
        <row r="187">
          <cell r="A187" t="str">
            <v>重工业</v>
          </cell>
          <cell r="B187" t="str">
            <v>大型</v>
          </cell>
          <cell r="C187" t="str">
            <v>股份有限公司</v>
          </cell>
          <cell r="D187">
            <v>36126.29</v>
          </cell>
        </row>
        <row r="188">
          <cell r="A188" t="str">
            <v>轻工业</v>
          </cell>
          <cell r="B188" t="str">
            <v>中型</v>
          </cell>
          <cell r="C188" t="str">
            <v>股份有限公司</v>
          </cell>
          <cell r="D188">
            <v>17442.73</v>
          </cell>
        </row>
        <row r="189">
          <cell r="A189" t="str">
            <v>轻工业</v>
          </cell>
          <cell r="B189" t="str">
            <v>大型</v>
          </cell>
          <cell r="C189" t="str">
            <v>股份有限公司</v>
          </cell>
          <cell r="D189">
            <v>26207.02</v>
          </cell>
        </row>
        <row r="190">
          <cell r="A190" t="str">
            <v>重工业</v>
          </cell>
          <cell r="B190" t="str">
            <v>中型</v>
          </cell>
          <cell r="C190" t="str">
            <v>国有及国有控股企业</v>
          </cell>
          <cell r="D190">
            <v>304.60000000000002</v>
          </cell>
        </row>
        <row r="191">
          <cell r="A191" t="str">
            <v>轻工业</v>
          </cell>
          <cell r="B191" t="str">
            <v>小型</v>
          </cell>
          <cell r="C191" t="str">
            <v>港澳台商投资企业</v>
          </cell>
          <cell r="D191">
            <v>12625.84</v>
          </cell>
        </row>
        <row r="192">
          <cell r="A192" t="str">
            <v>重工业</v>
          </cell>
          <cell r="B192" t="str">
            <v>小型</v>
          </cell>
          <cell r="C192" t="str">
            <v>股份有限公司</v>
          </cell>
          <cell r="D192">
            <v>19540.98</v>
          </cell>
        </row>
        <row r="193">
          <cell r="A193" t="str">
            <v>重工业</v>
          </cell>
          <cell r="B193" t="str">
            <v>大型</v>
          </cell>
          <cell r="C193" t="str">
            <v>股份有限公司</v>
          </cell>
          <cell r="D193">
            <v>33061.56</v>
          </cell>
        </row>
        <row r="194">
          <cell r="A194" t="str">
            <v>重工业</v>
          </cell>
          <cell r="B194" t="str">
            <v>中型</v>
          </cell>
          <cell r="C194" t="str">
            <v>集体企业</v>
          </cell>
          <cell r="D194">
            <v>18694.79</v>
          </cell>
        </row>
        <row r="195">
          <cell r="A195" t="str">
            <v>轻工业</v>
          </cell>
          <cell r="B195" t="str">
            <v>大型</v>
          </cell>
          <cell r="C195" t="str">
            <v>港澳台商投资企业</v>
          </cell>
          <cell r="D195">
            <v>22622.52</v>
          </cell>
        </row>
        <row r="196">
          <cell r="A196" t="str">
            <v>轻工业</v>
          </cell>
          <cell r="B196" t="str">
            <v>中型</v>
          </cell>
          <cell r="C196" t="str">
            <v>集体企业</v>
          </cell>
          <cell r="D196">
            <v>96918.51</v>
          </cell>
        </row>
        <row r="197">
          <cell r="A197" t="str">
            <v>轻工业</v>
          </cell>
          <cell r="B197" t="str">
            <v>大型</v>
          </cell>
          <cell r="C197" t="str">
            <v>股份有限公司</v>
          </cell>
          <cell r="D197">
            <v>57864.66</v>
          </cell>
        </row>
        <row r="198">
          <cell r="A198" t="str">
            <v>重工业</v>
          </cell>
          <cell r="B198" t="str">
            <v>大型</v>
          </cell>
          <cell r="C198" t="str">
            <v>港澳台商投资企业</v>
          </cell>
          <cell r="D198">
            <v>9973.5</v>
          </cell>
        </row>
        <row r="199">
          <cell r="A199" t="str">
            <v>轻工业</v>
          </cell>
          <cell r="B199" t="str">
            <v>小型</v>
          </cell>
          <cell r="C199" t="str">
            <v>外商投资企业</v>
          </cell>
          <cell r="D199">
            <v>70901.440000000002</v>
          </cell>
        </row>
        <row r="200">
          <cell r="A200" t="str">
            <v>轻工业</v>
          </cell>
          <cell r="B200" t="str">
            <v>中型</v>
          </cell>
          <cell r="C200" t="str">
            <v>外商投资企业</v>
          </cell>
          <cell r="D200">
            <v>44194.67</v>
          </cell>
        </row>
        <row r="201">
          <cell r="A201" t="str">
            <v>轻工业</v>
          </cell>
          <cell r="B201" t="str">
            <v>大型</v>
          </cell>
          <cell r="C201" t="str">
            <v>外商投资企业</v>
          </cell>
          <cell r="D201">
            <v>56968.5</v>
          </cell>
        </row>
        <row r="202">
          <cell r="A202" t="str">
            <v>重工业</v>
          </cell>
          <cell r="B202" t="str">
            <v>大型</v>
          </cell>
          <cell r="C202" t="str">
            <v>国有及国有控股企业</v>
          </cell>
          <cell r="D202">
            <v>8755.67</v>
          </cell>
        </row>
        <row r="203">
          <cell r="A203" t="str">
            <v>轻工业</v>
          </cell>
          <cell r="B203" t="str">
            <v>大型</v>
          </cell>
          <cell r="C203" t="str">
            <v>外商投资企业</v>
          </cell>
          <cell r="D203">
            <v>10524.85</v>
          </cell>
        </row>
        <row r="204">
          <cell r="A204" t="str">
            <v>轻工业</v>
          </cell>
          <cell r="B204" t="str">
            <v>中型</v>
          </cell>
          <cell r="C204" t="str">
            <v>集体企业</v>
          </cell>
          <cell r="D204">
            <v>85643.26</v>
          </cell>
        </row>
        <row r="205">
          <cell r="A205" t="str">
            <v>重工业</v>
          </cell>
          <cell r="B205" t="str">
            <v>中型</v>
          </cell>
          <cell r="C205" t="str">
            <v>股份有限公司</v>
          </cell>
          <cell r="D205">
            <v>23565.4</v>
          </cell>
        </row>
        <row r="206">
          <cell r="A206" t="str">
            <v>轻工业</v>
          </cell>
          <cell r="B206" t="str">
            <v>中型</v>
          </cell>
          <cell r="C206" t="str">
            <v>集体企业</v>
          </cell>
          <cell r="D206">
            <v>56951.03</v>
          </cell>
        </row>
        <row r="207">
          <cell r="A207" t="str">
            <v>轻工业</v>
          </cell>
          <cell r="B207" t="str">
            <v>大型</v>
          </cell>
          <cell r="C207" t="str">
            <v>集体企业</v>
          </cell>
          <cell r="D207">
            <v>37158.29</v>
          </cell>
        </row>
        <row r="208">
          <cell r="A208" t="str">
            <v>重工业</v>
          </cell>
          <cell r="B208" t="str">
            <v>小型</v>
          </cell>
          <cell r="C208" t="str">
            <v>集体企业</v>
          </cell>
          <cell r="D208">
            <v>52671.72</v>
          </cell>
        </row>
        <row r="209">
          <cell r="A209" t="str">
            <v>轻工业</v>
          </cell>
          <cell r="B209" t="str">
            <v>大型</v>
          </cell>
          <cell r="C209" t="str">
            <v>外商投资企业</v>
          </cell>
          <cell r="D209">
            <v>10074.24</v>
          </cell>
        </row>
        <row r="210">
          <cell r="A210" t="str">
            <v>重工业</v>
          </cell>
          <cell r="B210" t="str">
            <v>大型</v>
          </cell>
          <cell r="C210" t="str">
            <v>外商投资企业</v>
          </cell>
          <cell r="D210">
            <v>60277.55</v>
          </cell>
        </row>
        <row r="211">
          <cell r="A211" t="str">
            <v>重工业</v>
          </cell>
          <cell r="B211" t="str">
            <v>中型</v>
          </cell>
          <cell r="C211" t="str">
            <v>港澳台商投资企业</v>
          </cell>
          <cell r="D211">
            <v>6924.83</v>
          </cell>
        </row>
        <row r="212">
          <cell r="A212" t="str">
            <v>轻工业</v>
          </cell>
          <cell r="B212" t="str">
            <v>小型</v>
          </cell>
          <cell r="C212" t="str">
            <v>集体企业</v>
          </cell>
          <cell r="D212">
            <v>29895.54</v>
          </cell>
        </row>
        <row r="213">
          <cell r="A213" t="str">
            <v>重工业</v>
          </cell>
          <cell r="B213" t="str">
            <v>小型</v>
          </cell>
          <cell r="C213" t="str">
            <v>集体企业</v>
          </cell>
          <cell r="D213">
            <v>25210.48</v>
          </cell>
        </row>
        <row r="214">
          <cell r="A214" t="str">
            <v>重工业</v>
          </cell>
          <cell r="B214" t="str">
            <v>大型</v>
          </cell>
          <cell r="C214" t="str">
            <v>集体企业</v>
          </cell>
          <cell r="D214">
            <v>13214.57</v>
          </cell>
        </row>
        <row r="215">
          <cell r="A215" t="str">
            <v>重工业</v>
          </cell>
          <cell r="B215" t="str">
            <v>小型</v>
          </cell>
          <cell r="C215" t="str">
            <v>港澳台商投资企业</v>
          </cell>
          <cell r="D215">
            <v>1382.63</v>
          </cell>
        </row>
        <row r="216">
          <cell r="A216" t="str">
            <v>轻工业</v>
          </cell>
          <cell r="B216" t="str">
            <v>大型</v>
          </cell>
          <cell r="C216" t="str">
            <v>外商投资企业</v>
          </cell>
          <cell r="D216">
            <v>99979.1</v>
          </cell>
        </row>
        <row r="217">
          <cell r="A217" t="str">
            <v>重工业</v>
          </cell>
          <cell r="B217" t="str">
            <v>中型</v>
          </cell>
          <cell r="C217" t="str">
            <v>股份有限公司</v>
          </cell>
          <cell r="D217">
            <v>15861.79</v>
          </cell>
        </row>
        <row r="218">
          <cell r="A218" t="str">
            <v>轻工业</v>
          </cell>
          <cell r="B218" t="str">
            <v>小型</v>
          </cell>
          <cell r="C218" t="str">
            <v>港澳台商投资企业</v>
          </cell>
          <cell r="D218">
            <v>99806.44</v>
          </cell>
        </row>
        <row r="219">
          <cell r="A219" t="str">
            <v>轻工业</v>
          </cell>
          <cell r="B219" t="str">
            <v>中型</v>
          </cell>
          <cell r="C219" t="str">
            <v>国有及国有控股企业</v>
          </cell>
          <cell r="D219">
            <v>20138.88</v>
          </cell>
        </row>
        <row r="220">
          <cell r="A220" t="str">
            <v>轻工业</v>
          </cell>
          <cell r="B220" t="str">
            <v>小型</v>
          </cell>
          <cell r="C220" t="str">
            <v>外商投资企业</v>
          </cell>
          <cell r="D220">
            <v>5045.21</v>
          </cell>
        </row>
        <row r="221">
          <cell r="A221" t="str">
            <v>轻工业</v>
          </cell>
          <cell r="B221" t="str">
            <v>大型</v>
          </cell>
          <cell r="C221" t="str">
            <v>国有及国有控股企业</v>
          </cell>
          <cell r="D221">
            <v>70098.09</v>
          </cell>
        </row>
        <row r="222">
          <cell r="A222" t="str">
            <v>轻工业</v>
          </cell>
          <cell r="B222" t="str">
            <v>中型</v>
          </cell>
          <cell r="C222" t="str">
            <v>港澳台商投资企业</v>
          </cell>
          <cell r="D222">
            <v>54484.36</v>
          </cell>
        </row>
        <row r="223">
          <cell r="A223" t="str">
            <v>重工业</v>
          </cell>
          <cell r="B223" t="str">
            <v>小型</v>
          </cell>
          <cell r="C223" t="str">
            <v>股份有限公司</v>
          </cell>
          <cell r="D223">
            <v>12009.02</v>
          </cell>
        </row>
        <row r="224">
          <cell r="A224" t="str">
            <v>轻工业</v>
          </cell>
          <cell r="B224" t="str">
            <v>中型</v>
          </cell>
          <cell r="C224" t="str">
            <v>外商投资企业</v>
          </cell>
          <cell r="D224">
            <v>61718.66</v>
          </cell>
        </row>
        <row r="225">
          <cell r="A225" t="str">
            <v>重工业</v>
          </cell>
          <cell r="B225" t="str">
            <v>中型</v>
          </cell>
          <cell r="C225" t="str">
            <v>股份有限公司</v>
          </cell>
          <cell r="D225">
            <v>60083.31</v>
          </cell>
        </row>
        <row r="226">
          <cell r="A226" t="str">
            <v>重工业</v>
          </cell>
          <cell r="B226" t="str">
            <v>小型</v>
          </cell>
          <cell r="C226" t="str">
            <v>国有及国有控股企业</v>
          </cell>
          <cell r="D226">
            <v>99314.23</v>
          </cell>
        </row>
        <row r="227">
          <cell r="A227" t="str">
            <v>重工业</v>
          </cell>
          <cell r="B227" t="str">
            <v>小型</v>
          </cell>
          <cell r="C227" t="str">
            <v>国有及国有控股企业</v>
          </cell>
          <cell r="D227">
            <v>86162.99</v>
          </cell>
        </row>
        <row r="228">
          <cell r="A228" t="str">
            <v>轻工业</v>
          </cell>
          <cell r="B228" t="str">
            <v>小型</v>
          </cell>
          <cell r="C228" t="str">
            <v>国有及国有控股企业</v>
          </cell>
          <cell r="D228">
            <v>27837.48</v>
          </cell>
        </row>
        <row r="229">
          <cell r="A229" t="str">
            <v>轻工业</v>
          </cell>
          <cell r="B229" t="str">
            <v>中型</v>
          </cell>
          <cell r="C229" t="str">
            <v>股份有限公司</v>
          </cell>
          <cell r="D229">
            <v>13039.96</v>
          </cell>
        </row>
        <row r="230">
          <cell r="A230" t="str">
            <v>重工业</v>
          </cell>
          <cell r="B230" t="str">
            <v>小型</v>
          </cell>
          <cell r="C230" t="str">
            <v>集体企业</v>
          </cell>
          <cell r="D230">
            <v>86567.75</v>
          </cell>
        </row>
        <row r="231">
          <cell r="A231" t="str">
            <v>重工业</v>
          </cell>
          <cell r="B231" t="str">
            <v>大型</v>
          </cell>
          <cell r="C231" t="str">
            <v>股份有限公司</v>
          </cell>
          <cell r="D231">
            <v>3034.29</v>
          </cell>
        </row>
        <row r="232">
          <cell r="A232" t="str">
            <v>重工业</v>
          </cell>
          <cell r="B232" t="str">
            <v>小型</v>
          </cell>
          <cell r="C232" t="str">
            <v>港澳台商投资企业</v>
          </cell>
          <cell r="D232">
            <v>20865.310000000001</v>
          </cell>
        </row>
        <row r="233">
          <cell r="A233" t="str">
            <v>重工业</v>
          </cell>
          <cell r="B233" t="str">
            <v>小型</v>
          </cell>
          <cell r="C233" t="str">
            <v>港澳台商投资企业</v>
          </cell>
          <cell r="D233">
            <v>39349.550000000003</v>
          </cell>
        </row>
        <row r="234">
          <cell r="A234" t="str">
            <v>轻工业</v>
          </cell>
          <cell r="B234" t="str">
            <v>中型</v>
          </cell>
          <cell r="C234" t="str">
            <v>国有及国有控股企业</v>
          </cell>
          <cell r="D234">
            <v>73020.679999999993</v>
          </cell>
        </row>
        <row r="235">
          <cell r="A235" t="str">
            <v>轻工业</v>
          </cell>
          <cell r="B235" t="str">
            <v>大型</v>
          </cell>
          <cell r="C235" t="str">
            <v>港澳台商投资企业</v>
          </cell>
          <cell r="D235">
            <v>57212.17</v>
          </cell>
        </row>
        <row r="236">
          <cell r="A236" t="str">
            <v>重工业</v>
          </cell>
          <cell r="B236" t="str">
            <v>中型</v>
          </cell>
          <cell r="C236" t="str">
            <v>集体企业</v>
          </cell>
          <cell r="D236">
            <v>1843.53</v>
          </cell>
        </row>
        <row r="237">
          <cell r="A237" t="str">
            <v>轻工业</v>
          </cell>
          <cell r="B237" t="str">
            <v>小型</v>
          </cell>
          <cell r="C237" t="str">
            <v>集体企业</v>
          </cell>
          <cell r="D237">
            <v>26450.97</v>
          </cell>
        </row>
        <row r="238">
          <cell r="A238" t="str">
            <v>轻工业</v>
          </cell>
          <cell r="B238" t="str">
            <v>大型</v>
          </cell>
          <cell r="C238" t="str">
            <v>外商投资企业</v>
          </cell>
          <cell r="D238">
            <v>96150.02</v>
          </cell>
        </row>
        <row r="239">
          <cell r="A239" t="str">
            <v>轻工业</v>
          </cell>
          <cell r="B239" t="str">
            <v>大型</v>
          </cell>
          <cell r="C239" t="str">
            <v>外商投资企业</v>
          </cell>
          <cell r="D239">
            <v>10453.82</v>
          </cell>
        </row>
        <row r="240">
          <cell r="A240" t="str">
            <v>重工业</v>
          </cell>
          <cell r="B240" t="str">
            <v>大型</v>
          </cell>
          <cell r="C240" t="str">
            <v>港澳台商投资企业</v>
          </cell>
          <cell r="D240">
            <v>88072.17</v>
          </cell>
        </row>
        <row r="241">
          <cell r="A241" t="str">
            <v>轻工业</v>
          </cell>
          <cell r="B241" t="str">
            <v>大型</v>
          </cell>
          <cell r="C241" t="str">
            <v>集体企业</v>
          </cell>
          <cell r="D241">
            <v>77933.119999999995</v>
          </cell>
        </row>
        <row r="242">
          <cell r="A242" t="str">
            <v>轻工业</v>
          </cell>
          <cell r="B242" t="str">
            <v>中型</v>
          </cell>
          <cell r="C242" t="str">
            <v>集体企业</v>
          </cell>
          <cell r="D242">
            <v>2344.62</v>
          </cell>
        </row>
        <row r="243">
          <cell r="A243" t="str">
            <v>轻工业</v>
          </cell>
          <cell r="B243" t="str">
            <v>小型</v>
          </cell>
          <cell r="C243" t="str">
            <v>集体企业</v>
          </cell>
          <cell r="D243">
            <v>47647.46</v>
          </cell>
        </row>
        <row r="244">
          <cell r="A244" t="str">
            <v>轻工业</v>
          </cell>
          <cell r="B244" t="str">
            <v>中型</v>
          </cell>
          <cell r="C244" t="str">
            <v>港澳台商投资企业</v>
          </cell>
          <cell r="D244">
            <v>66886.41</v>
          </cell>
        </row>
        <row r="245">
          <cell r="A245" t="str">
            <v>重工业</v>
          </cell>
          <cell r="B245" t="str">
            <v>小型</v>
          </cell>
          <cell r="C245" t="str">
            <v>股份有限公司</v>
          </cell>
          <cell r="D245">
            <v>12525.25</v>
          </cell>
        </row>
        <row r="246">
          <cell r="A246" t="str">
            <v>重工业</v>
          </cell>
          <cell r="B246" t="str">
            <v>小型</v>
          </cell>
          <cell r="C246" t="str">
            <v>港澳台商投资企业</v>
          </cell>
          <cell r="D246">
            <v>31589.84</v>
          </cell>
        </row>
        <row r="247">
          <cell r="A247" t="str">
            <v>重工业</v>
          </cell>
          <cell r="B247" t="str">
            <v>中型</v>
          </cell>
          <cell r="C247" t="str">
            <v>集体企业</v>
          </cell>
          <cell r="D247">
            <v>64906.65</v>
          </cell>
        </row>
        <row r="248">
          <cell r="A248" t="str">
            <v>重工业</v>
          </cell>
          <cell r="B248" t="str">
            <v>小型</v>
          </cell>
          <cell r="C248" t="str">
            <v>港澳台商投资企业</v>
          </cell>
          <cell r="D248">
            <v>69349.19</v>
          </cell>
        </row>
        <row r="249">
          <cell r="A249" t="str">
            <v>重工业</v>
          </cell>
          <cell r="B249" t="str">
            <v>中型</v>
          </cell>
          <cell r="C249" t="str">
            <v>国有及国有控股企业</v>
          </cell>
          <cell r="D249">
            <v>99499.65</v>
          </cell>
        </row>
        <row r="250">
          <cell r="A250" t="str">
            <v>轻工业</v>
          </cell>
          <cell r="B250" t="str">
            <v>大型</v>
          </cell>
          <cell r="C250" t="str">
            <v>股份有限公司</v>
          </cell>
          <cell r="D250">
            <v>7161.55</v>
          </cell>
        </row>
        <row r="251">
          <cell r="A251" t="str">
            <v>轻工业</v>
          </cell>
          <cell r="B251" t="str">
            <v>中型</v>
          </cell>
          <cell r="C251" t="str">
            <v>集体企业</v>
          </cell>
          <cell r="D251">
            <v>54678.13</v>
          </cell>
        </row>
      </sheetData>
      <sheetData sheetId="3"/>
      <sheetData sheetId="4"/>
      <sheetData sheetId="5"/>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第1题"/>
      <sheetName val="第2题"/>
      <sheetName val="第2题答案"/>
      <sheetName val="第3题"/>
      <sheetName val="第3题答案"/>
      <sheetName val="第4题"/>
      <sheetName val="第4题答案"/>
      <sheetName val="第5题"/>
      <sheetName val="第6题"/>
      <sheetName val="第6题答案"/>
      <sheetName val="第7题"/>
      <sheetName val="第7题解答"/>
      <sheetName val="第8题"/>
      <sheetName val="第8题答案"/>
      <sheetName val="第9题"/>
      <sheetName val="第9题解答"/>
    </sheetNames>
    <sheetDataSet>
      <sheetData sheetId="0"/>
      <sheetData sheetId="1">
        <row r="1">
          <cell r="A1" t="str">
            <v>订购日期</v>
          </cell>
          <cell r="B1" t="str">
            <v>产品名称</v>
          </cell>
          <cell r="C1" t="str">
            <v>销售数量</v>
          </cell>
          <cell r="D1" t="str">
            <v>销售金额</v>
          </cell>
        </row>
        <row r="2">
          <cell r="A2">
            <v>35254</v>
          </cell>
          <cell r="B2" t="str">
            <v>糯米</v>
          </cell>
          <cell r="C2">
            <v>6</v>
          </cell>
          <cell r="D2">
            <v>100.8</v>
          </cell>
        </row>
        <row r="3">
          <cell r="A3">
            <v>35465</v>
          </cell>
          <cell r="B3" t="str">
            <v>糯米</v>
          </cell>
          <cell r="C3">
            <v>12</v>
          </cell>
          <cell r="D3">
            <v>201.6</v>
          </cell>
        </row>
        <row r="4">
          <cell r="A4">
            <v>35580</v>
          </cell>
          <cell r="B4" t="str">
            <v>糯米</v>
          </cell>
          <cell r="C4">
            <v>24</v>
          </cell>
          <cell r="D4">
            <v>504</v>
          </cell>
        </row>
        <row r="5">
          <cell r="A5">
            <v>35629</v>
          </cell>
          <cell r="B5" t="str">
            <v>糯米</v>
          </cell>
          <cell r="C5">
            <v>48</v>
          </cell>
          <cell r="D5">
            <v>1008</v>
          </cell>
        </row>
        <row r="6">
          <cell r="A6">
            <v>35646</v>
          </cell>
          <cell r="B6" t="str">
            <v>糯米</v>
          </cell>
          <cell r="C6">
            <v>40</v>
          </cell>
          <cell r="D6">
            <v>840</v>
          </cell>
        </row>
        <row r="7">
          <cell r="A7">
            <v>35660</v>
          </cell>
          <cell r="B7" t="str">
            <v>糯米</v>
          </cell>
          <cell r="C7">
            <v>40</v>
          </cell>
          <cell r="D7">
            <v>840</v>
          </cell>
        </row>
        <row r="8">
          <cell r="A8">
            <v>35670</v>
          </cell>
          <cell r="B8" t="str">
            <v>糯米</v>
          </cell>
          <cell r="C8">
            <v>15</v>
          </cell>
          <cell r="D8">
            <v>315</v>
          </cell>
        </row>
        <row r="9">
          <cell r="A9">
            <v>35674</v>
          </cell>
          <cell r="B9" t="str">
            <v>糯米</v>
          </cell>
          <cell r="C9">
            <v>20</v>
          </cell>
          <cell r="D9">
            <v>420</v>
          </cell>
        </row>
        <row r="10">
          <cell r="A10">
            <v>35767</v>
          </cell>
          <cell r="B10" t="str">
            <v>糯米</v>
          </cell>
          <cell r="C10">
            <v>6</v>
          </cell>
          <cell r="D10">
            <v>126</v>
          </cell>
        </row>
        <row r="11">
          <cell r="A11">
            <v>35772</v>
          </cell>
          <cell r="B11" t="str">
            <v>糯米</v>
          </cell>
          <cell r="C11">
            <v>4</v>
          </cell>
          <cell r="D11">
            <v>84</v>
          </cell>
        </row>
        <row r="12">
          <cell r="A12">
            <v>35811</v>
          </cell>
          <cell r="B12" t="str">
            <v>糯米</v>
          </cell>
          <cell r="C12">
            <v>52</v>
          </cell>
          <cell r="D12">
            <v>1092</v>
          </cell>
        </row>
        <row r="13">
          <cell r="A13">
            <v>35816</v>
          </cell>
          <cell r="B13" t="str">
            <v>糯米</v>
          </cell>
          <cell r="C13">
            <v>35</v>
          </cell>
          <cell r="D13">
            <v>735</v>
          </cell>
        </row>
        <row r="14">
          <cell r="A14">
            <v>35865</v>
          </cell>
          <cell r="B14" t="str">
            <v>糯米</v>
          </cell>
          <cell r="C14">
            <v>21</v>
          </cell>
          <cell r="D14">
            <v>441</v>
          </cell>
        </row>
        <row r="15">
          <cell r="A15">
            <v>35891</v>
          </cell>
          <cell r="B15" t="str">
            <v>糯米</v>
          </cell>
          <cell r="C15">
            <v>25</v>
          </cell>
          <cell r="D15">
            <v>525</v>
          </cell>
        </row>
        <row r="16">
          <cell r="A16">
            <v>35362</v>
          </cell>
          <cell r="B16" t="str">
            <v>燕麦</v>
          </cell>
          <cell r="C16">
            <v>40</v>
          </cell>
          <cell r="D16">
            <v>288</v>
          </cell>
        </row>
        <row r="17">
          <cell r="A17">
            <v>35376</v>
          </cell>
          <cell r="B17" t="str">
            <v>燕麦</v>
          </cell>
          <cell r="C17">
            <v>25</v>
          </cell>
          <cell r="D17">
            <v>180</v>
          </cell>
        </row>
        <row r="18">
          <cell r="A18">
            <v>35426</v>
          </cell>
          <cell r="B18" t="str">
            <v>燕麦</v>
          </cell>
          <cell r="C18">
            <v>40</v>
          </cell>
          <cell r="D18">
            <v>288</v>
          </cell>
        </row>
        <row r="19">
          <cell r="A19">
            <v>35432</v>
          </cell>
          <cell r="B19" t="str">
            <v>燕麦</v>
          </cell>
          <cell r="C19">
            <v>60</v>
          </cell>
          <cell r="D19">
            <v>432</v>
          </cell>
        </row>
        <row r="20">
          <cell r="A20">
            <v>35492</v>
          </cell>
          <cell r="B20" t="str">
            <v>燕麦</v>
          </cell>
          <cell r="C20">
            <v>21</v>
          </cell>
          <cell r="D20">
            <v>151.19999999999999</v>
          </cell>
        </row>
        <row r="21">
          <cell r="A21">
            <v>35500</v>
          </cell>
          <cell r="B21" t="str">
            <v>燕麦</v>
          </cell>
          <cell r="C21">
            <v>15</v>
          </cell>
          <cell r="D21">
            <v>108</v>
          </cell>
        </row>
        <row r="22">
          <cell r="A22">
            <v>35523</v>
          </cell>
          <cell r="B22" t="str">
            <v>燕麦</v>
          </cell>
          <cell r="C22">
            <v>10</v>
          </cell>
          <cell r="D22">
            <v>72</v>
          </cell>
        </row>
        <row r="23">
          <cell r="A23">
            <v>35571</v>
          </cell>
          <cell r="B23" t="str">
            <v>燕麦</v>
          </cell>
          <cell r="C23">
            <v>70</v>
          </cell>
          <cell r="D23">
            <v>630</v>
          </cell>
        </row>
        <row r="24">
          <cell r="A24">
            <v>35580</v>
          </cell>
          <cell r="B24" t="str">
            <v>燕麦</v>
          </cell>
          <cell r="C24">
            <v>20</v>
          </cell>
          <cell r="D24">
            <v>180</v>
          </cell>
        </row>
        <row r="25">
          <cell r="A25">
            <v>35647</v>
          </cell>
          <cell r="B25" t="str">
            <v>燕麦</v>
          </cell>
          <cell r="C25">
            <v>10</v>
          </cell>
          <cell r="D25">
            <v>90</v>
          </cell>
        </row>
        <row r="26">
          <cell r="A26">
            <v>35689</v>
          </cell>
          <cell r="B26" t="str">
            <v>燕麦</v>
          </cell>
          <cell r="C26">
            <v>32</v>
          </cell>
          <cell r="D26">
            <v>288</v>
          </cell>
        </row>
        <row r="27">
          <cell r="A27">
            <v>35691</v>
          </cell>
          <cell r="B27" t="str">
            <v>燕麦</v>
          </cell>
          <cell r="C27">
            <v>5</v>
          </cell>
          <cell r="D27">
            <v>45</v>
          </cell>
        </row>
        <row r="28">
          <cell r="A28">
            <v>35754</v>
          </cell>
          <cell r="B28" t="str">
            <v>燕麦</v>
          </cell>
          <cell r="C28">
            <v>44</v>
          </cell>
          <cell r="D28">
            <v>396</v>
          </cell>
        </row>
        <row r="29">
          <cell r="A29">
            <v>35797</v>
          </cell>
          <cell r="B29" t="str">
            <v>燕麦</v>
          </cell>
          <cell r="C29">
            <v>18</v>
          </cell>
          <cell r="D29">
            <v>162</v>
          </cell>
        </row>
        <row r="30">
          <cell r="A30">
            <v>35816</v>
          </cell>
          <cell r="B30" t="str">
            <v>燕麦</v>
          </cell>
          <cell r="C30">
            <v>70</v>
          </cell>
          <cell r="D30">
            <v>630</v>
          </cell>
        </row>
        <row r="31">
          <cell r="A31">
            <v>35830</v>
          </cell>
          <cell r="B31" t="str">
            <v>燕麦</v>
          </cell>
          <cell r="C31">
            <v>50</v>
          </cell>
          <cell r="D31">
            <v>450</v>
          </cell>
        </row>
        <row r="32">
          <cell r="A32">
            <v>35836</v>
          </cell>
          <cell r="B32" t="str">
            <v>燕麦</v>
          </cell>
          <cell r="C32">
            <v>30</v>
          </cell>
          <cell r="D32">
            <v>270</v>
          </cell>
        </row>
        <row r="33">
          <cell r="A33">
            <v>35863</v>
          </cell>
          <cell r="B33" t="str">
            <v>燕麦</v>
          </cell>
          <cell r="C33">
            <v>8</v>
          </cell>
          <cell r="D33">
            <v>72</v>
          </cell>
        </row>
        <row r="34">
          <cell r="A34">
            <v>35894</v>
          </cell>
          <cell r="B34" t="str">
            <v>燕麦</v>
          </cell>
          <cell r="C34">
            <v>10</v>
          </cell>
          <cell r="D34">
            <v>90</v>
          </cell>
        </row>
        <row r="35">
          <cell r="A35">
            <v>35921</v>
          </cell>
          <cell r="B35" t="str">
            <v>燕麦</v>
          </cell>
          <cell r="C35">
            <v>2</v>
          </cell>
          <cell r="D35">
            <v>18</v>
          </cell>
        </row>
        <row r="36">
          <cell r="A36">
            <v>35250</v>
          </cell>
          <cell r="B36" t="str">
            <v>糙米</v>
          </cell>
          <cell r="C36">
            <v>10</v>
          </cell>
          <cell r="D36">
            <v>98</v>
          </cell>
        </row>
        <row r="37">
          <cell r="A37">
            <v>35327</v>
          </cell>
          <cell r="B37" t="str">
            <v>糙米</v>
          </cell>
          <cell r="C37">
            <v>2</v>
          </cell>
          <cell r="D37">
            <v>22.4</v>
          </cell>
        </row>
        <row r="38">
          <cell r="A38">
            <v>35328</v>
          </cell>
          <cell r="B38" t="str">
            <v>糙米</v>
          </cell>
          <cell r="C38">
            <v>6</v>
          </cell>
          <cell r="D38">
            <v>67.2</v>
          </cell>
        </row>
        <row r="39">
          <cell r="A39">
            <v>35355</v>
          </cell>
          <cell r="B39" t="str">
            <v>糙米</v>
          </cell>
          <cell r="C39">
            <v>10</v>
          </cell>
          <cell r="D39">
            <v>112</v>
          </cell>
        </row>
        <row r="40">
          <cell r="A40">
            <v>35373</v>
          </cell>
          <cell r="B40" t="str">
            <v>糙米</v>
          </cell>
          <cell r="C40">
            <v>9</v>
          </cell>
          <cell r="D40">
            <v>100.8</v>
          </cell>
        </row>
        <row r="41">
          <cell r="A41">
            <v>35433</v>
          </cell>
          <cell r="B41" t="str">
            <v>糙米</v>
          </cell>
          <cell r="C41">
            <v>40</v>
          </cell>
          <cell r="D41">
            <v>448</v>
          </cell>
        </row>
        <row r="42">
          <cell r="A42">
            <v>35493</v>
          </cell>
          <cell r="B42" t="str">
            <v>糙米</v>
          </cell>
          <cell r="C42">
            <v>50</v>
          </cell>
          <cell r="D42">
            <v>560</v>
          </cell>
        </row>
        <row r="43">
          <cell r="A43">
            <v>35521</v>
          </cell>
          <cell r="B43" t="str">
            <v>糙米</v>
          </cell>
          <cell r="C43">
            <v>20</v>
          </cell>
          <cell r="D43">
            <v>224</v>
          </cell>
        </row>
        <row r="44">
          <cell r="A44">
            <v>35527</v>
          </cell>
          <cell r="B44" t="str">
            <v>糙米</v>
          </cell>
          <cell r="C44">
            <v>30</v>
          </cell>
          <cell r="D44">
            <v>420</v>
          </cell>
        </row>
        <row r="45">
          <cell r="A45">
            <v>35544</v>
          </cell>
          <cell r="B45" t="str">
            <v>糙米</v>
          </cell>
          <cell r="C45">
            <v>20</v>
          </cell>
          <cell r="D45">
            <v>280</v>
          </cell>
        </row>
        <row r="46">
          <cell r="A46">
            <v>35598</v>
          </cell>
          <cell r="B46" t="str">
            <v>糙米</v>
          </cell>
          <cell r="C46">
            <v>28</v>
          </cell>
          <cell r="D46">
            <v>392</v>
          </cell>
        </row>
        <row r="47">
          <cell r="A47">
            <v>35614</v>
          </cell>
          <cell r="B47" t="str">
            <v>糙米</v>
          </cell>
          <cell r="C47">
            <v>100</v>
          </cell>
          <cell r="D47">
            <v>1400</v>
          </cell>
        </row>
        <row r="48">
          <cell r="A48">
            <v>35650</v>
          </cell>
          <cell r="B48" t="str">
            <v>糙米</v>
          </cell>
          <cell r="C48">
            <v>5</v>
          </cell>
          <cell r="D48">
            <v>70</v>
          </cell>
        </row>
        <row r="49">
          <cell r="A49">
            <v>35674</v>
          </cell>
          <cell r="B49" t="str">
            <v>糙米</v>
          </cell>
          <cell r="C49">
            <v>20</v>
          </cell>
          <cell r="D49">
            <v>280</v>
          </cell>
        </row>
        <row r="50">
          <cell r="A50">
            <v>35683</v>
          </cell>
          <cell r="B50" t="str">
            <v>糙米</v>
          </cell>
          <cell r="C50">
            <v>30</v>
          </cell>
          <cell r="D50">
            <v>420</v>
          </cell>
        </row>
        <row r="51">
          <cell r="A51">
            <v>35691</v>
          </cell>
          <cell r="B51" t="str">
            <v>糙米</v>
          </cell>
          <cell r="C51">
            <v>6</v>
          </cell>
          <cell r="D51">
            <v>84</v>
          </cell>
        </row>
        <row r="52">
          <cell r="A52">
            <v>35697</v>
          </cell>
          <cell r="B52" t="str">
            <v>糙米</v>
          </cell>
          <cell r="C52">
            <v>40</v>
          </cell>
          <cell r="D52">
            <v>560</v>
          </cell>
        </row>
        <row r="53">
          <cell r="A53">
            <v>35753</v>
          </cell>
          <cell r="B53" t="str">
            <v>糙米</v>
          </cell>
          <cell r="C53">
            <v>28</v>
          </cell>
          <cell r="D53">
            <v>392</v>
          </cell>
        </row>
        <row r="54">
          <cell r="A54">
            <v>35769</v>
          </cell>
          <cell r="B54" t="str">
            <v>糙米</v>
          </cell>
          <cell r="C54">
            <v>2</v>
          </cell>
          <cell r="D54">
            <v>28</v>
          </cell>
        </row>
        <row r="55">
          <cell r="A55">
            <v>35779</v>
          </cell>
          <cell r="B55" t="str">
            <v>糙米</v>
          </cell>
          <cell r="C55">
            <v>12</v>
          </cell>
          <cell r="D55">
            <v>168</v>
          </cell>
        </row>
        <row r="56">
          <cell r="A56">
            <v>35779</v>
          </cell>
          <cell r="B56" t="str">
            <v>糙米</v>
          </cell>
          <cell r="C56">
            <v>20</v>
          </cell>
          <cell r="D56">
            <v>280</v>
          </cell>
        </row>
        <row r="57">
          <cell r="A57">
            <v>35816</v>
          </cell>
          <cell r="B57" t="str">
            <v>糙米</v>
          </cell>
          <cell r="C57">
            <v>42</v>
          </cell>
          <cell r="D57">
            <v>588</v>
          </cell>
        </row>
        <row r="58">
          <cell r="A58">
            <v>35823</v>
          </cell>
          <cell r="B58" t="str">
            <v>糙米</v>
          </cell>
          <cell r="C58">
            <v>20</v>
          </cell>
          <cell r="D58">
            <v>280</v>
          </cell>
        </row>
        <row r="59">
          <cell r="A59">
            <v>35837</v>
          </cell>
          <cell r="B59" t="str">
            <v>糙米</v>
          </cell>
          <cell r="C59">
            <v>25</v>
          </cell>
          <cell r="D59">
            <v>350</v>
          </cell>
        </row>
        <row r="60">
          <cell r="A60">
            <v>35857</v>
          </cell>
          <cell r="B60" t="str">
            <v>糙米</v>
          </cell>
          <cell r="C60">
            <v>10</v>
          </cell>
          <cell r="D60">
            <v>140</v>
          </cell>
        </row>
        <row r="61">
          <cell r="A61">
            <v>35887</v>
          </cell>
          <cell r="B61" t="str">
            <v>糙米</v>
          </cell>
          <cell r="C61">
            <v>40</v>
          </cell>
          <cell r="D61">
            <v>560</v>
          </cell>
        </row>
        <row r="62">
          <cell r="A62">
            <v>35891</v>
          </cell>
          <cell r="B62" t="str">
            <v>糙米</v>
          </cell>
          <cell r="C62">
            <v>24</v>
          </cell>
          <cell r="D62">
            <v>336</v>
          </cell>
        </row>
        <row r="63">
          <cell r="A63">
            <v>35893</v>
          </cell>
          <cell r="B63" t="str">
            <v>糙米</v>
          </cell>
          <cell r="C63">
            <v>14</v>
          </cell>
          <cell r="D63">
            <v>196</v>
          </cell>
        </row>
        <row r="64">
          <cell r="A64">
            <v>35894</v>
          </cell>
          <cell r="B64" t="str">
            <v>糙米</v>
          </cell>
          <cell r="C64">
            <v>4</v>
          </cell>
          <cell r="D64">
            <v>56</v>
          </cell>
        </row>
        <row r="65">
          <cell r="A65">
            <v>35905</v>
          </cell>
          <cell r="B65" t="str">
            <v>糙米</v>
          </cell>
          <cell r="C65">
            <v>30</v>
          </cell>
          <cell r="D65">
            <v>420</v>
          </cell>
        </row>
        <row r="66">
          <cell r="A66">
            <v>35342</v>
          </cell>
          <cell r="B66" t="str">
            <v>三合一麦片</v>
          </cell>
          <cell r="C66">
            <v>20</v>
          </cell>
          <cell r="D66">
            <v>112</v>
          </cell>
        </row>
        <row r="67">
          <cell r="A67">
            <v>35359</v>
          </cell>
          <cell r="B67" t="str">
            <v>三合一麦片</v>
          </cell>
          <cell r="C67">
            <v>8</v>
          </cell>
          <cell r="D67">
            <v>44.8</v>
          </cell>
        </row>
        <row r="68">
          <cell r="A68">
            <v>35418</v>
          </cell>
          <cell r="B68" t="str">
            <v>三合一麦片</v>
          </cell>
          <cell r="C68">
            <v>20</v>
          </cell>
          <cell r="D68">
            <v>112</v>
          </cell>
        </row>
        <row r="69">
          <cell r="A69">
            <v>35475</v>
          </cell>
          <cell r="B69" t="str">
            <v>三合一麦片</v>
          </cell>
          <cell r="C69">
            <v>15</v>
          </cell>
          <cell r="D69">
            <v>84</v>
          </cell>
        </row>
        <row r="70">
          <cell r="A70">
            <v>35479</v>
          </cell>
          <cell r="B70" t="str">
            <v>三合一麦片</v>
          </cell>
          <cell r="C70">
            <v>20</v>
          </cell>
          <cell r="D70">
            <v>112</v>
          </cell>
        </row>
        <row r="71">
          <cell r="A71">
            <v>35544</v>
          </cell>
          <cell r="B71" t="str">
            <v>三合一麦片</v>
          </cell>
          <cell r="C71">
            <v>6</v>
          </cell>
          <cell r="D71">
            <v>42</v>
          </cell>
        </row>
        <row r="72">
          <cell r="A72">
            <v>35585</v>
          </cell>
          <cell r="B72" t="str">
            <v>三合一麦片</v>
          </cell>
          <cell r="C72">
            <v>30</v>
          </cell>
          <cell r="D72">
            <v>210</v>
          </cell>
        </row>
        <row r="73">
          <cell r="A73">
            <v>35591</v>
          </cell>
          <cell r="B73" t="str">
            <v>三合一麦片</v>
          </cell>
          <cell r="C73">
            <v>70</v>
          </cell>
          <cell r="D73">
            <v>490</v>
          </cell>
        </row>
        <row r="74">
          <cell r="A74">
            <v>35613</v>
          </cell>
          <cell r="B74" t="str">
            <v>三合一麦片</v>
          </cell>
          <cell r="C74">
            <v>4</v>
          </cell>
          <cell r="D74">
            <v>28</v>
          </cell>
        </row>
        <row r="75">
          <cell r="A75">
            <v>35620</v>
          </cell>
          <cell r="B75" t="str">
            <v>三合一麦片</v>
          </cell>
          <cell r="C75">
            <v>24</v>
          </cell>
          <cell r="D75">
            <v>168</v>
          </cell>
        </row>
        <row r="76">
          <cell r="A76">
            <v>35647</v>
          </cell>
          <cell r="B76" t="str">
            <v>三合一麦片</v>
          </cell>
          <cell r="C76">
            <v>5</v>
          </cell>
          <cell r="D76">
            <v>35</v>
          </cell>
        </row>
        <row r="77">
          <cell r="A77">
            <v>35699</v>
          </cell>
          <cell r="B77" t="str">
            <v>三合一麦片</v>
          </cell>
          <cell r="C77">
            <v>9</v>
          </cell>
          <cell r="D77">
            <v>63</v>
          </cell>
        </row>
        <row r="78">
          <cell r="A78">
            <v>35734</v>
          </cell>
          <cell r="B78" t="str">
            <v>三合一麦片</v>
          </cell>
          <cell r="C78">
            <v>4</v>
          </cell>
          <cell r="D78">
            <v>28</v>
          </cell>
        </row>
        <row r="79">
          <cell r="A79">
            <v>35741</v>
          </cell>
          <cell r="B79" t="str">
            <v>三合一麦片</v>
          </cell>
          <cell r="C79">
            <v>25</v>
          </cell>
          <cell r="D79">
            <v>175</v>
          </cell>
        </row>
        <row r="80">
          <cell r="A80">
            <v>35746</v>
          </cell>
          <cell r="B80" t="str">
            <v>三合一麦片</v>
          </cell>
          <cell r="C80">
            <v>18</v>
          </cell>
          <cell r="D80">
            <v>126</v>
          </cell>
        </row>
        <row r="81">
          <cell r="A81">
            <v>35762</v>
          </cell>
          <cell r="B81" t="str">
            <v>三合一麦片</v>
          </cell>
          <cell r="C81">
            <v>60</v>
          </cell>
          <cell r="D81">
            <v>420</v>
          </cell>
        </row>
        <row r="82">
          <cell r="A82">
            <v>35772</v>
          </cell>
          <cell r="B82" t="str">
            <v>三合一麦片</v>
          </cell>
          <cell r="C82">
            <v>15</v>
          </cell>
          <cell r="D82">
            <v>105</v>
          </cell>
        </row>
        <row r="83">
          <cell r="A83">
            <v>35788</v>
          </cell>
          <cell r="B83" t="str">
            <v>三合一麦片</v>
          </cell>
          <cell r="C83">
            <v>8</v>
          </cell>
          <cell r="D83">
            <v>56</v>
          </cell>
        </row>
        <row r="84">
          <cell r="A84">
            <v>35796</v>
          </cell>
          <cell r="B84" t="str">
            <v>三合一麦片</v>
          </cell>
          <cell r="C84">
            <v>20</v>
          </cell>
          <cell r="D84">
            <v>140</v>
          </cell>
        </row>
        <row r="85">
          <cell r="A85">
            <v>35825</v>
          </cell>
          <cell r="B85" t="str">
            <v>三合一麦片</v>
          </cell>
          <cell r="C85">
            <v>8</v>
          </cell>
          <cell r="D85">
            <v>56</v>
          </cell>
        </row>
        <row r="86">
          <cell r="A86">
            <v>35852</v>
          </cell>
          <cell r="B86" t="str">
            <v>三合一麦片</v>
          </cell>
          <cell r="C86">
            <v>14</v>
          </cell>
          <cell r="D86">
            <v>98</v>
          </cell>
        </row>
        <row r="87">
          <cell r="A87">
            <v>35858</v>
          </cell>
          <cell r="B87" t="str">
            <v>三合一麦片</v>
          </cell>
          <cell r="C87">
            <v>12</v>
          </cell>
          <cell r="D87">
            <v>84</v>
          </cell>
        </row>
        <row r="88">
          <cell r="A88">
            <v>35859</v>
          </cell>
          <cell r="B88" t="str">
            <v>三合一麦片</v>
          </cell>
          <cell r="C88">
            <v>5</v>
          </cell>
          <cell r="D88">
            <v>35</v>
          </cell>
        </row>
        <row r="89">
          <cell r="A89">
            <v>35873</v>
          </cell>
          <cell r="B89" t="str">
            <v>三合一麦片</v>
          </cell>
          <cell r="C89">
            <v>6</v>
          </cell>
          <cell r="D89">
            <v>42</v>
          </cell>
        </row>
        <row r="90">
          <cell r="A90">
            <v>35878</v>
          </cell>
          <cell r="B90" t="str">
            <v>三合一麦片</v>
          </cell>
          <cell r="C90">
            <v>40</v>
          </cell>
          <cell r="D90">
            <v>280</v>
          </cell>
        </row>
        <row r="91">
          <cell r="A91">
            <v>35888</v>
          </cell>
          <cell r="B91" t="str">
            <v>三合一麦片</v>
          </cell>
          <cell r="C91">
            <v>20</v>
          </cell>
          <cell r="D91">
            <v>140</v>
          </cell>
        </row>
        <row r="92">
          <cell r="A92">
            <v>35891</v>
          </cell>
          <cell r="B92" t="str">
            <v>三合一麦片</v>
          </cell>
          <cell r="C92">
            <v>10</v>
          </cell>
          <cell r="D92">
            <v>70</v>
          </cell>
        </row>
        <row r="93">
          <cell r="A93">
            <v>35906</v>
          </cell>
          <cell r="B93" t="str">
            <v>三合一麦片</v>
          </cell>
          <cell r="C93">
            <v>2</v>
          </cell>
          <cell r="D93">
            <v>14</v>
          </cell>
        </row>
        <row r="94">
          <cell r="A94">
            <v>35921</v>
          </cell>
          <cell r="B94" t="str">
            <v>三合一麦片</v>
          </cell>
          <cell r="C94">
            <v>2</v>
          </cell>
          <cell r="D94">
            <v>14</v>
          </cell>
        </row>
        <row r="95">
          <cell r="A95">
            <v>35268</v>
          </cell>
          <cell r="B95" t="str">
            <v>白米</v>
          </cell>
          <cell r="C95">
            <v>2</v>
          </cell>
          <cell r="D95">
            <v>60.8</v>
          </cell>
        </row>
        <row r="96">
          <cell r="A96">
            <v>35310</v>
          </cell>
          <cell r="B96" t="str">
            <v>白米</v>
          </cell>
          <cell r="C96">
            <v>4</v>
          </cell>
          <cell r="D96">
            <v>121.6</v>
          </cell>
        </row>
        <row r="97">
          <cell r="A97">
            <v>35317</v>
          </cell>
          <cell r="B97" t="str">
            <v>白米</v>
          </cell>
          <cell r="C97">
            <v>20</v>
          </cell>
          <cell r="D97">
            <v>608</v>
          </cell>
        </row>
        <row r="98">
          <cell r="A98">
            <v>35353</v>
          </cell>
          <cell r="B98" t="str">
            <v>白米</v>
          </cell>
          <cell r="C98">
            <v>12</v>
          </cell>
          <cell r="D98">
            <v>364.8</v>
          </cell>
        </row>
        <row r="99">
          <cell r="A99">
            <v>35374</v>
          </cell>
          <cell r="B99" t="str">
            <v>白米</v>
          </cell>
          <cell r="C99">
            <v>20</v>
          </cell>
          <cell r="D99">
            <v>608</v>
          </cell>
        </row>
        <row r="100">
          <cell r="A100">
            <v>35401</v>
          </cell>
          <cell r="B100" t="str">
            <v>白米</v>
          </cell>
          <cell r="C100">
            <v>18</v>
          </cell>
          <cell r="D100">
            <v>547.20000000000005</v>
          </cell>
        </row>
        <row r="101">
          <cell r="A101">
            <v>35415</v>
          </cell>
          <cell r="B101" t="str">
            <v>白米</v>
          </cell>
          <cell r="C101">
            <v>20</v>
          </cell>
          <cell r="D101">
            <v>608</v>
          </cell>
        </row>
        <row r="102">
          <cell r="A102">
            <v>35431</v>
          </cell>
          <cell r="B102" t="str">
            <v>白米</v>
          </cell>
          <cell r="C102">
            <v>70</v>
          </cell>
          <cell r="D102">
            <v>2128</v>
          </cell>
        </row>
        <row r="103">
          <cell r="A103">
            <v>35457</v>
          </cell>
          <cell r="B103" t="str">
            <v>白米</v>
          </cell>
          <cell r="C103">
            <v>5</v>
          </cell>
          <cell r="D103">
            <v>152</v>
          </cell>
        </row>
        <row r="104">
          <cell r="A104">
            <v>35460</v>
          </cell>
          <cell r="B104" t="str">
            <v>白米</v>
          </cell>
          <cell r="C104">
            <v>30</v>
          </cell>
          <cell r="D104">
            <v>912</v>
          </cell>
        </row>
        <row r="105">
          <cell r="A105">
            <v>35464</v>
          </cell>
          <cell r="B105" t="str">
            <v>白米</v>
          </cell>
          <cell r="C105">
            <v>28</v>
          </cell>
          <cell r="D105">
            <v>851.2</v>
          </cell>
        </row>
        <row r="106">
          <cell r="A106">
            <v>35466</v>
          </cell>
          <cell r="B106" t="str">
            <v>白米</v>
          </cell>
          <cell r="C106">
            <v>40</v>
          </cell>
          <cell r="D106">
            <v>1216</v>
          </cell>
        </row>
        <row r="107">
          <cell r="A107">
            <v>35487</v>
          </cell>
          <cell r="B107" t="str">
            <v>白米</v>
          </cell>
          <cell r="C107">
            <v>15</v>
          </cell>
          <cell r="D107">
            <v>456</v>
          </cell>
        </row>
        <row r="108">
          <cell r="A108">
            <v>35493</v>
          </cell>
          <cell r="B108" t="str">
            <v>白米</v>
          </cell>
          <cell r="C108">
            <v>30</v>
          </cell>
          <cell r="D108">
            <v>912</v>
          </cell>
        </row>
        <row r="109">
          <cell r="A109">
            <v>35500</v>
          </cell>
          <cell r="B109" t="str">
            <v>白米</v>
          </cell>
          <cell r="C109">
            <v>20</v>
          </cell>
          <cell r="D109">
            <v>608</v>
          </cell>
        </row>
        <row r="110">
          <cell r="A110">
            <v>35522</v>
          </cell>
          <cell r="B110" t="str">
            <v>白米</v>
          </cell>
          <cell r="C110">
            <v>30</v>
          </cell>
          <cell r="D110">
            <v>912</v>
          </cell>
        </row>
        <row r="111">
          <cell r="A111">
            <v>35524</v>
          </cell>
          <cell r="B111" t="str">
            <v>白米</v>
          </cell>
          <cell r="C111">
            <v>14</v>
          </cell>
          <cell r="D111">
            <v>425.6</v>
          </cell>
        </row>
        <row r="112">
          <cell r="A112">
            <v>35542</v>
          </cell>
          <cell r="B112" t="str">
            <v>白米</v>
          </cell>
          <cell r="C112">
            <v>70</v>
          </cell>
          <cell r="D112">
            <v>2660</v>
          </cell>
        </row>
        <row r="113">
          <cell r="A113">
            <v>35548</v>
          </cell>
          <cell r="B113" t="str">
            <v>白米</v>
          </cell>
          <cell r="C113">
            <v>40</v>
          </cell>
          <cell r="D113">
            <v>1520</v>
          </cell>
        </row>
        <row r="114">
          <cell r="A114">
            <v>35555</v>
          </cell>
          <cell r="B114" t="str">
            <v>白米</v>
          </cell>
          <cell r="C114">
            <v>30</v>
          </cell>
          <cell r="D114">
            <v>1140</v>
          </cell>
        </row>
        <row r="115">
          <cell r="A115">
            <v>35583</v>
          </cell>
          <cell r="B115" t="str">
            <v>白米</v>
          </cell>
          <cell r="C115">
            <v>40</v>
          </cell>
          <cell r="D115">
            <v>1520</v>
          </cell>
        </row>
        <row r="116">
          <cell r="A116">
            <v>35598</v>
          </cell>
          <cell r="B116" t="str">
            <v>白米</v>
          </cell>
          <cell r="C116">
            <v>60</v>
          </cell>
          <cell r="D116">
            <v>2280</v>
          </cell>
        </row>
        <row r="117">
          <cell r="A117">
            <v>35622</v>
          </cell>
          <cell r="B117" t="str">
            <v>白米</v>
          </cell>
          <cell r="C117">
            <v>5</v>
          </cell>
          <cell r="D117">
            <v>190</v>
          </cell>
        </row>
        <row r="118">
          <cell r="A118">
            <v>35634</v>
          </cell>
          <cell r="B118" t="str">
            <v>白米</v>
          </cell>
          <cell r="C118">
            <v>28</v>
          </cell>
          <cell r="D118">
            <v>1064</v>
          </cell>
        </row>
        <row r="119">
          <cell r="A119">
            <v>35642</v>
          </cell>
          <cell r="B119" t="str">
            <v>白米</v>
          </cell>
          <cell r="C119">
            <v>14</v>
          </cell>
          <cell r="D119">
            <v>532</v>
          </cell>
        </row>
        <row r="120">
          <cell r="A120">
            <v>35643</v>
          </cell>
          <cell r="B120" t="str">
            <v>白米</v>
          </cell>
          <cell r="C120">
            <v>20</v>
          </cell>
          <cell r="D120">
            <v>760</v>
          </cell>
        </row>
        <row r="121">
          <cell r="A121">
            <v>35661</v>
          </cell>
          <cell r="B121" t="str">
            <v>白米</v>
          </cell>
          <cell r="C121">
            <v>60</v>
          </cell>
          <cell r="D121">
            <v>2280</v>
          </cell>
        </row>
        <row r="122">
          <cell r="A122">
            <v>35677</v>
          </cell>
          <cell r="B122" t="str">
            <v>白米</v>
          </cell>
          <cell r="C122">
            <v>45</v>
          </cell>
          <cell r="D122">
            <v>1710</v>
          </cell>
        </row>
        <row r="123">
          <cell r="A123">
            <v>35683</v>
          </cell>
          <cell r="B123" t="str">
            <v>白米</v>
          </cell>
          <cell r="C123">
            <v>12</v>
          </cell>
          <cell r="D123">
            <v>456</v>
          </cell>
        </row>
        <row r="124">
          <cell r="A124">
            <v>35705</v>
          </cell>
          <cell r="B124" t="str">
            <v>白米</v>
          </cell>
          <cell r="C124">
            <v>20</v>
          </cell>
          <cell r="D124">
            <v>760</v>
          </cell>
        </row>
        <row r="125">
          <cell r="A125">
            <v>35724</v>
          </cell>
          <cell r="B125" t="str">
            <v>白米</v>
          </cell>
          <cell r="C125">
            <v>30</v>
          </cell>
          <cell r="D125">
            <v>1140</v>
          </cell>
        </row>
        <row r="126">
          <cell r="A126">
            <v>35725</v>
          </cell>
          <cell r="B126" t="str">
            <v>白米</v>
          </cell>
          <cell r="C126">
            <v>18</v>
          </cell>
          <cell r="D126">
            <v>684</v>
          </cell>
        </row>
        <row r="127">
          <cell r="A127">
            <v>35737</v>
          </cell>
          <cell r="B127" t="str">
            <v>白米</v>
          </cell>
          <cell r="C127">
            <v>10</v>
          </cell>
          <cell r="D127">
            <v>380</v>
          </cell>
        </row>
        <row r="128">
          <cell r="A128">
            <v>35747</v>
          </cell>
          <cell r="B128" t="str">
            <v>白米</v>
          </cell>
          <cell r="C128">
            <v>14</v>
          </cell>
          <cell r="D128">
            <v>532</v>
          </cell>
        </row>
        <row r="129">
          <cell r="A129">
            <v>35754</v>
          </cell>
          <cell r="B129" t="str">
            <v>白米</v>
          </cell>
          <cell r="C129">
            <v>28</v>
          </cell>
          <cell r="D129">
            <v>1064</v>
          </cell>
        </row>
        <row r="130">
          <cell r="A130">
            <v>35754</v>
          </cell>
          <cell r="B130" t="str">
            <v>白米</v>
          </cell>
          <cell r="C130">
            <v>15</v>
          </cell>
          <cell r="D130">
            <v>570</v>
          </cell>
        </row>
        <row r="131">
          <cell r="A131">
            <v>35760</v>
          </cell>
          <cell r="B131" t="str">
            <v>白米</v>
          </cell>
          <cell r="C131">
            <v>30</v>
          </cell>
          <cell r="D131">
            <v>1140</v>
          </cell>
        </row>
        <row r="132">
          <cell r="A132">
            <v>35766</v>
          </cell>
          <cell r="B132" t="str">
            <v>白米</v>
          </cell>
          <cell r="C132">
            <v>60</v>
          </cell>
          <cell r="D132">
            <v>2280</v>
          </cell>
        </row>
        <row r="133">
          <cell r="A133">
            <v>35781</v>
          </cell>
          <cell r="B133" t="str">
            <v>白米</v>
          </cell>
          <cell r="C133">
            <v>20</v>
          </cell>
          <cell r="D133">
            <v>760</v>
          </cell>
        </row>
        <row r="134">
          <cell r="A134">
            <v>35786</v>
          </cell>
          <cell r="B134" t="str">
            <v>白米</v>
          </cell>
          <cell r="C134">
            <v>20</v>
          </cell>
          <cell r="D134">
            <v>760</v>
          </cell>
        </row>
        <row r="135">
          <cell r="A135">
            <v>35796</v>
          </cell>
          <cell r="B135" t="str">
            <v>白米</v>
          </cell>
          <cell r="C135">
            <v>20</v>
          </cell>
          <cell r="D135">
            <v>760</v>
          </cell>
        </row>
        <row r="136">
          <cell r="A136">
            <v>35802</v>
          </cell>
          <cell r="B136" t="str">
            <v>白米</v>
          </cell>
          <cell r="C136">
            <v>30</v>
          </cell>
          <cell r="D136">
            <v>1140</v>
          </cell>
        </row>
        <row r="137">
          <cell r="A137">
            <v>35815</v>
          </cell>
          <cell r="B137" t="str">
            <v>白米</v>
          </cell>
          <cell r="C137">
            <v>30</v>
          </cell>
          <cell r="D137">
            <v>1140</v>
          </cell>
        </row>
        <row r="138">
          <cell r="A138">
            <v>35822</v>
          </cell>
          <cell r="B138" t="str">
            <v>白米</v>
          </cell>
          <cell r="C138">
            <v>24</v>
          </cell>
          <cell r="D138">
            <v>912</v>
          </cell>
        </row>
        <row r="139">
          <cell r="A139">
            <v>35838</v>
          </cell>
          <cell r="B139" t="str">
            <v>白米</v>
          </cell>
          <cell r="C139">
            <v>21</v>
          </cell>
          <cell r="D139">
            <v>798</v>
          </cell>
        </row>
        <row r="140">
          <cell r="A140">
            <v>35845</v>
          </cell>
          <cell r="B140" t="str">
            <v>白米</v>
          </cell>
          <cell r="C140">
            <v>16</v>
          </cell>
          <cell r="D140">
            <v>608</v>
          </cell>
        </row>
        <row r="141">
          <cell r="A141">
            <v>35866</v>
          </cell>
          <cell r="B141" t="str">
            <v>白米</v>
          </cell>
          <cell r="C141">
            <v>18</v>
          </cell>
          <cell r="D141">
            <v>684</v>
          </cell>
        </row>
        <row r="142">
          <cell r="A142">
            <v>35870</v>
          </cell>
          <cell r="B142" t="str">
            <v>白米</v>
          </cell>
          <cell r="C142">
            <v>1</v>
          </cell>
          <cell r="D142">
            <v>38</v>
          </cell>
        </row>
        <row r="143">
          <cell r="A143">
            <v>35874</v>
          </cell>
          <cell r="B143" t="str">
            <v>白米</v>
          </cell>
          <cell r="C143">
            <v>12</v>
          </cell>
          <cell r="D143">
            <v>456</v>
          </cell>
        </row>
        <row r="144">
          <cell r="A144">
            <v>35898</v>
          </cell>
          <cell r="B144" t="str">
            <v>白米</v>
          </cell>
          <cell r="C144">
            <v>5</v>
          </cell>
          <cell r="D144">
            <v>190</v>
          </cell>
        </row>
        <row r="145">
          <cell r="A145">
            <v>35901</v>
          </cell>
          <cell r="B145" t="str">
            <v>白米</v>
          </cell>
          <cell r="C145">
            <v>20</v>
          </cell>
          <cell r="D145">
            <v>760</v>
          </cell>
        </row>
        <row r="146">
          <cell r="A146">
            <v>35254</v>
          </cell>
          <cell r="B146" t="str">
            <v>小米</v>
          </cell>
          <cell r="C146">
            <v>15</v>
          </cell>
          <cell r="D146">
            <v>234</v>
          </cell>
        </row>
        <row r="147">
          <cell r="A147">
            <v>35265</v>
          </cell>
          <cell r="B147" t="str">
            <v>小米</v>
          </cell>
          <cell r="C147">
            <v>50</v>
          </cell>
          <cell r="D147">
            <v>780</v>
          </cell>
        </row>
        <row r="148">
          <cell r="A148">
            <v>35292</v>
          </cell>
          <cell r="B148" t="str">
            <v>小米</v>
          </cell>
          <cell r="C148">
            <v>2</v>
          </cell>
          <cell r="D148">
            <v>31.2</v>
          </cell>
        </row>
        <row r="149">
          <cell r="A149">
            <v>35348</v>
          </cell>
          <cell r="B149" t="str">
            <v>小米</v>
          </cell>
          <cell r="C149">
            <v>16</v>
          </cell>
          <cell r="D149">
            <v>249.6</v>
          </cell>
        </row>
        <row r="150">
          <cell r="A150">
            <v>35384</v>
          </cell>
          <cell r="B150" t="str">
            <v>小米</v>
          </cell>
          <cell r="C150">
            <v>25</v>
          </cell>
          <cell r="D150">
            <v>390</v>
          </cell>
        </row>
        <row r="151">
          <cell r="A151">
            <v>35398</v>
          </cell>
          <cell r="B151" t="str">
            <v>小米</v>
          </cell>
          <cell r="C151">
            <v>25</v>
          </cell>
          <cell r="D151">
            <v>390</v>
          </cell>
        </row>
        <row r="152">
          <cell r="A152">
            <v>35446</v>
          </cell>
          <cell r="B152" t="str">
            <v>小米</v>
          </cell>
          <cell r="C152">
            <v>20</v>
          </cell>
          <cell r="D152">
            <v>312</v>
          </cell>
        </row>
        <row r="153">
          <cell r="A153">
            <v>35467</v>
          </cell>
          <cell r="B153" t="str">
            <v>小米</v>
          </cell>
          <cell r="C153">
            <v>15</v>
          </cell>
          <cell r="D153">
            <v>234</v>
          </cell>
        </row>
        <row r="154">
          <cell r="A154">
            <v>35563</v>
          </cell>
          <cell r="B154" t="str">
            <v>小米</v>
          </cell>
          <cell r="C154">
            <v>5</v>
          </cell>
          <cell r="D154">
            <v>97.5</v>
          </cell>
        </row>
        <row r="155">
          <cell r="A155">
            <v>35605</v>
          </cell>
          <cell r="B155" t="str">
            <v>小米</v>
          </cell>
          <cell r="C155">
            <v>6</v>
          </cell>
          <cell r="D155">
            <v>117</v>
          </cell>
        </row>
        <row r="156">
          <cell r="A156">
            <v>35608</v>
          </cell>
          <cell r="B156" t="str">
            <v>小米</v>
          </cell>
          <cell r="C156">
            <v>4</v>
          </cell>
          <cell r="D156">
            <v>78</v>
          </cell>
        </row>
        <row r="157">
          <cell r="A157">
            <v>35622</v>
          </cell>
          <cell r="B157" t="str">
            <v>小米</v>
          </cell>
          <cell r="C157">
            <v>20</v>
          </cell>
          <cell r="D157">
            <v>390</v>
          </cell>
        </row>
        <row r="158">
          <cell r="A158">
            <v>35719</v>
          </cell>
          <cell r="B158" t="str">
            <v>小米</v>
          </cell>
          <cell r="C158">
            <v>40</v>
          </cell>
          <cell r="D158">
            <v>780</v>
          </cell>
        </row>
        <row r="159">
          <cell r="A159">
            <v>35760</v>
          </cell>
          <cell r="B159" t="str">
            <v>小米</v>
          </cell>
          <cell r="C159">
            <v>14</v>
          </cell>
          <cell r="D159">
            <v>273</v>
          </cell>
        </row>
        <row r="160">
          <cell r="A160">
            <v>35804</v>
          </cell>
          <cell r="B160" t="str">
            <v>小米</v>
          </cell>
          <cell r="C160">
            <v>15</v>
          </cell>
          <cell r="D160">
            <v>292.5</v>
          </cell>
        </row>
        <row r="161">
          <cell r="A161">
            <v>35807</v>
          </cell>
          <cell r="B161" t="str">
            <v>小米</v>
          </cell>
          <cell r="C161">
            <v>15</v>
          </cell>
          <cell r="D161">
            <v>292.5</v>
          </cell>
        </row>
        <row r="162">
          <cell r="A162">
            <v>35811</v>
          </cell>
          <cell r="B162" t="str">
            <v>小米</v>
          </cell>
          <cell r="C162">
            <v>24</v>
          </cell>
          <cell r="D162">
            <v>468</v>
          </cell>
        </row>
        <row r="163">
          <cell r="A163">
            <v>35821</v>
          </cell>
          <cell r="B163" t="str">
            <v>小米</v>
          </cell>
          <cell r="C163">
            <v>10</v>
          </cell>
          <cell r="D163">
            <v>195</v>
          </cell>
        </row>
        <row r="164">
          <cell r="A164">
            <v>35853</v>
          </cell>
          <cell r="B164" t="str">
            <v>小米</v>
          </cell>
          <cell r="C164">
            <v>20</v>
          </cell>
          <cell r="D164">
            <v>390</v>
          </cell>
        </row>
        <row r="165">
          <cell r="A165">
            <v>35860</v>
          </cell>
          <cell r="B165" t="str">
            <v>小米</v>
          </cell>
          <cell r="C165">
            <v>30</v>
          </cell>
          <cell r="D165">
            <v>585</v>
          </cell>
        </row>
        <row r="166">
          <cell r="A166">
            <v>35881</v>
          </cell>
          <cell r="B166" t="str">
            <v>小米</v>
          </cell>
          <cell r="C166">
            <v>15</v>
          </cell>
          <cell r="D166">
            <v>292.5</v>
          </cell>
        </row>
        <row r="167">
          <cell r="A167">
            <v>35906</v>
          </cell>
          <cell r="B167" t="str">
            <v>小米</v>
          </cell>
          <cell r="C167">
            <v>28</v>
          </cell>
          <cell r="D167">
            <v>546</v>
          </cell>
        </row>
        <row r="168">
          <cell r="A168">
            <v>35913</v>
          </cell>
          <cell r="B168" t="str">
            <v>小米</v>
          </cell>
          <cell r="C168">
            <v>20</v>
          </cell>
          <cell r="D168">
            <v>390</v>
          </cell>
        </row>
        <row r="169">
          <cell r="A169">
            <v>35303</v>
          </cell>
          <cell r="B169" t="str">
            <v>黄豆</v>
          </cell>
          <cell r="C169">
            <v>9</v>
          </cell>
          <cell r="D169">
            <v>239.4</v>
          </cell>
        </row>
        <row r="170">
          <cell r="A170">
            <v>35369</v>
          </cell>
          <cell r="B170" t="str">
            <v>黄豆</v>
          </cell>
          <cell r="C170">
            <v>50</v>
          </cell>
          <cell r="D170">
            <v>1330</v>
          </cell>
        </row>
        <row r="171">
          <cell r="A171">
            <v>35398</v>
          </cell>
          <cell r="B171" t="str">
            <v>黄豆</v>
          </cell>
          <cell r="C171">
            <v>35</v>
          </cell>
          <cell r="D171">
            <v>931</v>
          </cell>
        </row>
        <row r="172">
          <cell r="A172">
            <v>35402</v>
          </cell>
          <cell r="B172" t="str">
            <v>黄豆</v>
          </cell>
          <cell r="C172">
            <v>30</v>
          </cell>
          <cell r="D172">
            <v>798</v>
          </cell>
        </row>
        <row r="173">
          <cell r="A173">
            <v>35457</v>
          </cell>
          <cell r="B173" t="str">
            <v>黄豆</v>
          </cell>
          <cell r="C173">
            <v>7</v>
          </cell>
          <cell r="D173">
            <v>186.2</v>
          </cell>
        </row>
        <row r="174">
          <cell r="A174">
            <v>35466</v>
          </cell>
          <cell r="B174" t="str">
            <v>黄豆</v>
          </cell>
          <cell r="C174">
            <v>30</v>
          </cell>
          <cell r="D174">
            <v>798</v>
          </cell>
        </row>
        <row r="175">
          <cell r="A175">
            <v>35468</v>
          </cell>
          <cell r="B175" t="str">
            <v>黄豆</v>
          </cell>
          <cell r="C175">
            <v>6</v>
          </cell>
          <cell r="D175">
            <v>159.6</v>
          </cell>
        </row>
        <row r="176">
          <cell r="A176">
            <v>35480</v>
          </cell>
          <cell r="B176" t="str">
            <v>黄豆</v>
          </cell>
          <cell r="C176">
            <v>35</v>
          </cell>
          <cell r="D176">
            <v>931</v>
          </cell>
        </row>
        <row r="177">
          <cell r="A177">
            <v>35500</v>
          </cell>
          <cell r="B177" t="str">
            <v>黄豆</v>
          </cell>
          <cell r="C177">
            <v>8</v>
          </cell>
          <cell r="D177">
            <v>212.8</v>
          </cell>
        </row>
        <row r="178">
          <cell r="A178">
            <v>35508</v>
          </cell>
          <cell r="B178" t="str">
            <v>黄豆</v>
          </cell>
          <cell r="C178">
            <v>30</v>
          </cell>
          <cell r="D178">
            <v>798</v>
          </cell>
        </row>
        <row r="179">
          <cell r="A179">
            <v>35584</v>
          </cell>
          <cell r="B179" t="str">
            <v>黄豆</v>
          </cell>
          <cell r="C179">
            <v>30</v>
          </cell>
          <cell r="D179">
            <v>997.5</v>
          </cell>
        </row>
        <row r="180">
          <cell r="A180">
            <v>35592</v>
          </cell>
          <cell r="B180" t="str">
            <v>黄豆</v>
          </cell>
          <cell r="C180">
            <v>18</v>
          </cell>
          <cell r="D180">
            <v>598.5</v>
          </cell>
        </row>
        <row r="181">
          <cell r="A181">
            <v>35600</v>
          </cell>
          <cell r="B181" t="str">
            <v>黄豆</v>
          </cell>
          <cell r="C181">
            <v>6</v>
          </cell>
          <cell r="D181">
            <v>199.5</v>
          </cell>
        </row>
        <row r="182">
          <cell r="A182">
            <v>35654</v>
          </cell>
          <cell r="B182" t="str">
            <v>黄豆</v>
          </cell>
          <cell r="C182">
            <v>9</v>
          </cell>
          <cell r="D182">
            <v>299.25</v>
          </cell>
        </row>
        <row r="183">
          <cell r="A183">
            <v>35688</v>
          </cell>
          <cell r="B183" t="str">
            <v>黄豆</v>
          </cell>
          <cell r="C183">
            <v>15</v>
          </cell>
          <cell r="D183">
            <v>498.75</v>
          </cell>
        </row>
        <row r="184">
          <cell r="A184">
            <v>35698</v>
          </cell>
          <cell r="B184" t="str">
            <v>黄豆</v>
          </cell>
          <cell r="C184">
            <v>28</v>
          </cell>
          <cell r="D184">
            <v>931</v>
          </cell>
        </row>
        <row r="185">
          <cell r="A185">
            <v>35761</v>
          </cell>
          <cell r="B185" t="str">
            <v>黄豆</v>
          </cell>
          <cell r="C185">
            <v>24</v>
          </cell>
          <cell r="D185">
            <v>798</v>
          </cell>
        </row>
        <row r="186">
          <cell r="A186">
            <v>35789</v>
          </cell>
          <cell r="B186" t="str">
            <v>黄豆</v>
          </cell>
          <cell r="C186">
            <v>35</v>
          </cell>
          <cell r="D186">
            <v>1163.75</v>
          </cell>
        </row>
        <row r="187">
          <cell r="A187">
            <v>35809</v>
          </cell>
          <cell r="B187" t="str">
            <v>黄豆</v>
          </cell>
          <cell r="C187">
            <v>3</v>
          </cell>
          <cell r="D187">
            <v>99.75</v>
          </cell>
        </row>
        <row r="188">
          <cell r="A188">
            <v>35811</v>
          </cell>
          <cell r="B188" t="str">
            <v>黄豆</v>
          </cell>
          <cell r="C188">
            <v>30</v>
          </cell>
          <cell r="D188">
            <v>997.5</v>
          </cell>
        </row>
        <row r="189">
          <cell r="A189">
            <v>35816</v>
          </cell>
          <cell r="B189" t="str">
            <v>黄豆</v>
          </cell>
          <cell r="C189">
            <v>48</v>
          </cell>
          <cell r="D189">
            <v>1596</v>
          </cell>
        </row>
        <row r="190">
          <cell r="A190">
            <v>35824</v>
          </cell>
          <cell r="B190" t="str">
            <v>黄豆</v>
          </cell>
          <cell r="C190">
            <v>30</v>
          </cell>
          <cell r="D190">
            <v>997.5</v>
          </cell>
        </row>
        <row r="191">
          <cell r="A191">
            <v>35831</v>
          </cell>
          <cell r="B191" t="str">
            <v>黄豆</v>
          </cell>
          <cell r="C191">
            <v>15</v>
          </cell>
          <cell r="D191">
            <v>498.75</v>
          </cell>
        </row>
        <row r="192">
          <cell r="A192">
            <v>35835</v>
          </cell>
          <cell r="B192" t="str">
            <v>黄豆</v>
          </cell>
          <cell r="C192">
            <v>20</v>
          </cell>
          <cell r="D192">
            <v>665</v>
          </cell>
        </row>
        <row r="193">
          <cell r="A193">
            <v>35872</v>
          </cell>
          <cell r="B193" t="str">
            <v>黄豆</v>
          </cell>
          <cell r="C193">
            <v>8</v>
          </cell>
          <cell r="D193">
            <v>266</v>
          </cell>
        </row>
        <row r="194">
          <cell r="A194">
            <v>35877</v>
          </cell>
          <cell r="B194" t="str">
            <v>黄豆</v>
          </cell>
          <cell r="C194">
            <v>4</v>
          </cell>
          <cell r="D194">
            <v>133</v>
          </cell>
        </row>
        <row r="195">
          <cell r="A195">
            <v>35902</v>
          </cell>
          <cell r="B195" t="str">
            <v>黄豆</v>
          </cell>
          <cell r="C195">
            <v>20</v>
          </cell>
          <cell r="D195">
            <v>665</v>
          </cell>
        </row>
        <row r="196">
          <cell r="A196">
            <v>35912</v>
          </cell>
          <cell r="B196" t="str">
            <v>黄豆</v>
          </cell>
          <cell r="C196">
            <v>25</v>
          </cell>
          <cell r="D196">
            <v>831.25</v>
          </cell>
        </row>
        <row r="197">
          <cell r="A197">
            <v>35920</v>
          </cell>
          <cell r="B197" t="str">
            <v>黄豆</v>
          </cell>
          <cell r="C197">
            <v>130</v>
          </cell>
          <cell r="D197">
            <v>4322.5</v>
          </cell>
        </row>
        <row r="198">
          <cell r="A198">
            <v>35921</v>
          </cell>
          <cell r="B198" t="str">
            <v>黄豆</v>
          </cell>
          <cell r="C198">
            <v>2</v>
          </cell>
          <cell r="D198">
            <v>66.5</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第1题"/>
      <sheetName val="第2题"/>
      <sheetName val="第2题答案"/>
      <sheetName val="第3题"/>
      <sheetName val="第3题答案"/>
      <sheetName val="第4题"/>
      <sheetName val="第4题答案"/>
      <sheetName val="第5题"/>
      <sheetName val="第6题"/>
      <sheetName val="第6题答案"/>
      <sheetName val="第7题"/>
      <sheetName val="第7题解答"/>
      <sheetName val="第8题"/>
      <sheetName val="第8题答案"/>
      <sheetName val="第9题"/>
      <sheetName val="第9题解答"/>
    </sheetNames>
    <sheetDataSet>
      <sheetData sheetId="0"/>
      <sheetData sheetId="1">
        <row r="1">
          <cell r="A1" t="str">
            <v>订购日期</v>
          </cell>
          <cell r="B1" t="str">
            <v>产品名称</v>
          </cell>
          <cell r="C1" t="str">
            <v>销售数量</v>
          </cell>
          <cell r="D1" t="str">
            <v>销售金额</v>
          </cell>
        </row>
        <row r="2">
          <cell r="A2">
            <v>35254</v>
          </cell>
          <cell r="B2" t="str">
            <v>糯米</v>
          </cell>
          <cell r="C2">
            <v>6</v>
          </cell>
          <cell r="D2">
            <v>100.8</v>
          </cell>
        </row>
        <row r="3">
          <cell r="A3">
            <v>35465</v>
          </cell>
          <cell r="B3" t="str">
            <v>糯米</v>
          </cell>
          <cell r="C3">
            <v>12</v>
          </cell>
          <cell r="D3">
            <v>201.6</v>
          </cell>
        </row>
        <row r="4">
          <cell r="A4">
            <v>35580</v>
          </cell>
          <cell r="B4" t="str">
            <v>糯米</v>
          </cell>
          <cell r="C4">
            <v>24</v>
          </cell>
          <cell r="D4">
            <v>504</v>
          </cell>
        </row>
        <row r="5">
          <cell r="A5">
            <v>35629</v>
          </cell>
          <cell r="B5" t="str">
            <v>糯米</v>
          </cell>
          <cell r="C5">
            <v>48</v>
          </cell>
          <cell r="D5">
            <v>1008</v>
          </cell>
        </row>
        <row r="6">
          <cell r="A6">
            <v>35646</v>
          </cell>
          <cell r="B6" t="str">
            <v>糯米</v>
          </cell>
          <cell r="C6">
            <v>40</v>
          </cell>
          <cell r="D6">
            <v>840</v>
          </cell>
        </row>
        <row r="7">
          <cell r="A7">
            <v>35660</v>
          </cell>
          <cell r="B7" t="str">
            <v>糯米</v>
          </cell>
          <cell r="C7">
            <v>40</v>
          </cell>
          <cell r="D7">
            <v>840</v>
          </cell>
        </row>
        <row r="8">
          <cell r="A8">
            <v>35670</v>
          </cell>
          <cell r="B8" t="str">
            <v>糯米</v>
          </cell>
          <cell r="C8">
            <v>15</v>
          </cell>
          <cell r="D8">
            <v>315</v>
          </cell>
        </row>
        <row r="9">
          <cell r="A9">
            <v>35674</v>
          </cell>
          <cell r="B9" t="str">
            <v>糯米</v>
          </cell>
          <cell r="C9">
            <v>20</v>
          </cell>
          <cell r="D9">
            <v>420</v>
          </cell>
        </row>
        <row r="10">
          <cell r="A10">
            <v>35767</v>
          </cell>
          <cell r="B10" t="str">
            <v>糯米</v>
          </cell>
          <cell r="C10">
            <v>6</v>
          </cell>
          <cell r="D10">
            <v>126</v>
          </cell>
        </row>
        <row r="11">
          <cell r="A11">
            <v>35772</v>
          </cell>
          <cell r="B11" t="str">
            <v>糯米</v>
          </cell>
          <cell r="C11">
            <v>4</v>
          </cell>
          <cell r="D11">
            <v>84</v>
          </cell>
        </row>
        <row r="12">
          <cell r="A12">
            <v>35811</v>
          </cell>
          <cell r="B12" t="str">
            <v>糯米</v>
          </cell>
          <cell r="C12">
            <v>52</v>
          </cell>
          <cell r="D12">
            <v>1092</v>
          </cell>
        </row>
        <row r="13">
          <cell r="A13">
            <v>35816</v>
          </cell>
          <cell r="B13" t="str">
            <v>糯米</v>
          </cell>
          <cell r="C13">
            <v>35</v>
          </cell>
          <cell r="D13">
            <v>735</v>
          </cell>
        </row>
        <row r="14">
          <cell r="A14">
            <v>35865</v>
          </cell>
          <cell r="B14" t="str">
            <v>糯米</v>
          </cell>
          <cell r="C14">
            <v>21</v>
          </cell>
          <cell r="D14">
            <v>441</v>
          </cell>
        </row>
        <row r="15">
          <cell r="A15">
            <v>35891</v>
          </cell>
          <cell r="B15" t="str">
            <v>糯米</v>
          </cell>
          <cell r="C15">
            <v>25</v>
          </cell>
          <cell r="D15">
            <v>525</v>
          </cell>
        </row>
        <row r="16">
          <cell r="A16">
            <v>35362</v>
          </cell>
          <cell r="B16" t="str">
            <v>燕麦</v>
          </cell>
          <cell r="C16">
            <v>40</v>
          </cell>
          <cell r="D16">
            <v>288</v>
          </cell>
        </row>
        <row r="17">
          <cell r="A17">
            <v>35376</v>
          </cell>
          <cell r="B17" t="str">
            <v>燕麦</v>
          </cell>
          <cell r="C17">
            <v>25</v>
          </cell>
          <cell r="D17">
            <v>180</v>
          </cell>
        </row>
        <row r="18">
          <cell r="A18">
            <v>35426</v>
          </cell>
          <cell r="B18" t="str">
            <v>燕麦</v>
          </cell>
          <cell r="C18">
            <v>40</v>
          </cell>
          <cell r="D18">
            <v>288</v>
          </cell>
        </row>
        <row r="19">
          <cell r="A19">
            <v>35432</v>
          </cell>
          <cell r="B19" t="str">
            <v>燕麦</v>
          </cell>
          <cell r="C19">
            <v>60</v>
          </cell>
          <cell r="D19">
            <v>432</v>
          </cell>
        </row>
        <row r="20">
          <cell r="A20">
            <v>35492</v>
          </cell>
          <cell r="B20" t="str">
            <v>燕麦</v>
          </cell>
          <cell r="C20">
            <v>21</v>
          </cell>
          <cell r="D20">
            <v>151.19999999999999</v>
          </cell>
        </row>
        <row r="21">
          <cell r="A21">
            <v>35500</v>
          </cell>
          <cell r="B21" t="str">
            <v>燕麦</v>
          </cell>
          <cell r="C21">
            <v>15</v>
          </cell>
          <cell r="D21">
            <v>108</v>
          </cell>
        </row>
        <row r="22">
          <cell r="A22">
            <v>35523</v>
          </cell>
          <cell r="B22" t="str">
            <v>燕麦</v>
          </cell>
          <cell r="C22">
            <v>10</v>
          </cell>
          <cell r="D22">
            <v>72</v>
          </cell>
        </row>
        <row r="23">
          <cell r="A23">
            <v>35571</v>
          </cell>
          <cell r="B23" t="str">
            <v>燕麦</v>
          </cell>
          <cell r="C23">
            <v>70</v>
          </cell>
          <cell r="D23">
            <v>630</v>
          </cell>
        </row>
        <row r="24">
          <cell r="A24">
            <v>35580</v>
          </cell>
          <cell r="B24" t="str">
            <v>燕麦</v>
          </cell>
          <cell r="C24">
            <v>20</v>
          </cell>
          <cell r="D24">
            <v>180</v>
          </cell>
        </row>
        <row r="25">
          <cell r="A25">
            <v>35647</v>
          </cell>
          <cell r="B25" t="str">
            <v>燕麦</v>
          </cell>
          <cell r="C25">
            <v>10</v>
          </cell>
          <cell r="D25">
            <v>90</v>
          </cell>
        </row>
        <row r="26">
          <cell r="A26">
            <v>35689</v>
          </cell>
          <cell r="B26" t="str">
            <v>燕麦</v>
          </cell>
          <cell r="C26">
            <v>32</v>
          </cell>
          <cell r="D26">
            <v>288</v>
          </cell>
        </row>
        <row r="27">
          <cell r="A27">
            <v>35691</v>
          </cell>
          <cell r="B27" t="str">
            <v>燕麦</v>
          </cell>
          <cell r="C27">
            <v>5</v>
          </cell>
          <cell r="D27">
            <v>45</v>
          </cell>
        </row>
        <row r="28">
          <cell r="A28">
            <v>35754</v>
          </cell>
          <cell r="B28" t="str">
            <v>燕麦</v>
          </cell>
          <cell r="C28">
            <v>44</v>
          </cell>
          <cell r="D28">
            <v>396</v>
          </cell>
        </row>
        <row r="29">
          <cell r="A29">
            <v>35797</v>
          </cell>
          <cell r="B29" t="str">
            <v>燕麦</v>
          </cell>
          <cell r="C29">
            <v>18</v>
          </cell>
          <cell r="D29">
            <v>162</v>
          </cell>
        </row>
        <row r="30">
          <cell r="A30">
            <v>35816</v>
          </cell>
          <cell r="B30" t="str">
            <v>燕麦</v>
          </cell>
          <cell r="C30">
            <v>70</v>
          </cell>
          <cell r="D30">
            <v>630</v>
          </cell>
        </row>
        <row r="31">
          <cell r="A31">
            <v>35830</v>
          </cell>
          <cell r="B31" t="str">
            <v>燕麦</v>
          </cell>
          <cell r="C31">
            <v>50</v>
          </cell>
          <cell r="D31">
            <v>450</v>
          </cell>
        </row>
        <row r="32">
          <cell r="A32">
            <v>35836</v>
          </cell>
          <cell r="B32" t="str">
            <v>燕麦</v>
          </cell>
          <cell r="C32">
            <v>30</v>
          </cell>
          <cell r="D32">
            <v>270</v>
          </cell>
        </row>
        <row r="33">
          <cell r="A33">
            <v>35863</v>
          </cell>
          <cell r="B33" t="str">
            <v>燕麦</v>
          </cell>
          <cell r="C33">
            <v>8</v>
          </cell>
          <cell r="D33">
            <v>72</v>
          </cell>
        </row>
        <row r="34">
          <cell r="A34">
            <v>35894</v>
          </cell>
          <cell r="B34" t="str">
            <v>燕麦</v>
          </cell>
          <cell r="C34">
            <v>10</v>
          </cell>
          <cell r="D34">
            <v>90</v>
          </cell>
        </row>
        <row r="35">
          <cell r="A35">
            <v>35921</v>
          </cell>
          <cell r="B35" t="str">
            <v>燕麦</v>
          </cell>
          <cell r="C35">
            <v>2</v>
          </cell>
          <cell r="D35">
            <v>18</v>
          </cell>
        </row>
        <row r="36">
          <cell r="A36">
            <v>35250</v>
          </cell>
          <cell r="B36" t="str">
            <v>糙米</v>
          </cell>
          <cell r="C36">
            <v>10</v>
          </cell>
          <cell r="D36">
            <v>98</v>
          </cell>
        </row>
        <row r="37">
          <cell r="A37">
            <v>35327</v>
          </cell>
          <cell r="B37" t="str">
            <v>糙米</v>
          </cell>
          <cell r="C37">
            <v>2</v>
          </cell>
          <cell r="D37">
            <v>22.4</v>
          </cell>
        </row>
        <row r="38">
          <cell r="A38">
            <v>35328</v>
          </cell>
          <cell r="B38" t="str">
            <v>糙米</v>
          </cell>
          <cell r="C38">
            <v>6</v>
          </cell>
          <cell r="D38">
            <v>67.2</v>
          </cell>
        </row>
        <row r="39">
          <cell r="A39">
            <v>35355</v>
          </cell>
          <cell r="B39" t="str">
            <v>糙米</v>
          </cell>
          <cell r="C39">
            <v>10</v>
          </cell>
          <cell r="D39">
            <v>112</v>
          </cell>
        </row>
        <row r="40">
          <cell r="A40">
            <v>35373</v>
          </cell>
          <cell r="B40" t="str">
            <v>糙米</v>
          </cell>
          <cell r="C40">
            <v>9</v>
          </cell>
          <cell r="D40">
            <v>100.8</v>
          </cell>
        </row>
        <row r="41">
          <cell r="A41">
            <v>35433</v>
          </cell>
          <cell r="B41" t="str">
            <v>糙米</v>
          </cell>
          <cell r="C41">
            <v>40</v>
          </cell>
          <cell r="D41">
            <v>448</v>
          </cell>
        </row>
        <row r="42">
          <cell r="A42">
            <v>35493</v>
          </cell>
          <cell r="B42" t="str">
            <v>糙米</v>
          </cell>
          <cell r="C42">
            <v>50</v>
          </cell>
          <cell r="D42">
            <v>560</v>
          </cell>
        </row>
        <row r="43">
          <cell r="A43">
            <v>35521</v>
          </cell>
          <cell r="B43" t="str">
            <v>糙米</v>
          </cell>
          <cell r="C43">
            <v>20</v>
          </cell>
          <cell r="D43">
            <v>224</v>
          </cell>
        </row>
        <row r="44">
          <cell r="A44">
            <v>35527</v>
          </cell>
          <cell r="B44" t="str">
            <v>糙米</v>
          </cell>
          <cell r="C44">
            <v>30</v>
          </cell>
          <cell r="D44">
            <v>420</v>
          </cell>
        </row>
        <row r="45">
          <cell r="A45">
            <v>35544</v>
          </cell>
          <cell r="B45" t="str">
            <v>糙米</v>
          </cell>
          <cell r="C45">
            <v>20</v>
          </cell>
          <cell r="D45">
            <v>280</v>
          </cell>
        </row>
        <row r="46">
          <cell r="A46">
            <v>35598</v>
          </cell>
          <cell r="B46" t="str">
            <v>糙米</v>
          </cell>
          <cell r="C46">
            <v>28</v>
          </cell>
          <cell r="D46">
            <v>392</v>
          </cell>
        </row>
        <row r="47">
          <cell r="A47">
            <v>35614</v>
          </cell>
          <cell r="B47" t="str">
            <v>糙米</v>
          </cell>
          <cell r="C47">
            <v>100</v>
          </cell>
          <cell r="D47">
            <v>1400</v>
          </cell>
        </row>
        <row r="48">
          <cell r="A48">
            <v>35650</v>
          </cell>
          <cell r="B48" t="str">
            <v>糙米</v>
          </cell>
          <cell r="C48">
            <v>5</v>
          </cell>
          <cell r="D48">
            <v>70</v>
          </cell>
        </row>
        <row r="49">
          <cell r="A49">
            <v>35674</v>
          </cell>
          <cell r="B49" t="str">
            <v>糙米</v>
          </cell>
          <cell r="C49">
            <v>20</v>
          </cell>
          <cell r="D49">
            <v>280</v>
          </cell>
        </row>
        <row r="50">
          <cell r="A50">
            <v>35683</v>
          </cell>
          <cell r="B50" t="str">
            <v>糙米</v>
          </cell>
          <cell r="C50">
            <v>30</v>
          </cell>
          <cell r="D50">
            <v>420</v>
          </cell>
        </row>
        <row r="51">
          <cell r="A51">
            <v>35691</v>
          </cell>
          <cell r="B51" t="str">
            <v>糙米</v>
          </cell>
          <cell r="C51">
            <v>6</v>
          </cell>
          <cell r="D51">
            <v>84</v>
          </cell>
        </row>
        <row r="52">
          <cell r="A52">
            <v>35697</v>
          </cell>
          <cell r="B52" t="str">
            <v>糙米</v>
          </cell>
          <cell r="C52">
            <v>40</v>
          </cell>
          <cell r="D52">
            <v>560</v>
          </cell>
        </row>
        <row r="53">
          <cell r="A53">
            <v>35753</v>
          </cell>
          <cell r="B53" t="str">
            <v>糙米</v>
          </cell>
          <cell r="C53">
            <v>28</v>
          </cell>
          <cell r="D53">
            <v>392</v>
          </cell>
        </row>
        <row r="54">
          <cell r="A54">
            <v>35769</v>
          </cell>
          <cell r="B54" t="str">
            <v>糙米</v>
          </cell>
          <cell r="C54">
            <v>2</v>
          </cell>
          <cell r="D54">
            <v>28</v>
          </cell>
        </row>
        <row r="55">
          <cell r="A55">
            <v>35779</v>
          </cell>
          <cell r="B55" t="str">
            <v>糙米</v>
          </cell>
          <cell r="C55">
            <v>12</v>
          </cell>
          <cell r="D55">
            <v>168</v>
          </cell>
        </row>
        <row r="56">
          <cell r="A56">
            <v>35779</v>
          </cell>
          <cell r="B56" t="str">
            <v>糙米</v>
          </cell>
          <cell r="C56">
            <v>20</v>
          </cell>
          <cell r="D56">
            <v>280</v>
          </cell>
        </row>
        <row r="57">
          <cell r="A57">
            <v>35816</v>
          </cell>
          <cell r="B57" t="str">
            <v>糙米</v>
          </cell>
          <cell r="C57">
            <v>42</v>
          </cell>
          <cell r="D57">
            <v>588</v>
          </cell>
        </row>
        <row r="58">
          <cell r="A58">
            <v>35823</v>
          </cell>
          <cell r="B58" t="str">
            <v>糙米</v>
          </cell>
          <cell r="C58">
            <v>20</v>
          </cell>
          <cell r="D58">
            <v>280</v>
          </cell>
        </row>
        <row r="59">
          <cell r="A59">
            <v>35837</v>
          </cell>
          <cell r="B59" t="str">
            <v>糙米</v>
          </cell>
          <cell r="C59">
            <v>25</v>
          </cell>
          <cell r="D59">
            <v>350</v>
          </cell>
        </row>
        <row r="60">
          <cell r="A60">
            <v>35857</v>
          </cell>
          <cell r="B60" t="str">
            <v>糙米</v>
          </cell>
          <cell r="C60">
            <v>10</v>
          </cell>
          <cell r="D60">
            <v>140</v>
          </cell>
        </row>
        <row r="61">
          <cell r="A61">
            <v>35887</v>
          </cell>
          <cell r="B61" t="str">
            <v>糙米</v>
          </cell>
          <cell r="C61">
            <v>40</v>
          </cell>
          <cell r="D61">
            <v>560</v>
          </cell>
        </row>
        <row r="62">
          <cell r="A62">
            <v>35891</v>
          </cell>
          <cell r="B62" t="str">
            <v>糙米</v>
          </cell>
          <cell r="C62">
            <v>24</v>
          </cell>
          <cell r="D62">
            <v>336</v>
          </cell>
        </row>
        <row r="63">
          <cell r="A63">
            <v>35893</v>
          </cell>
          <cell r="B63" t="str">
            <v>糙米</v>
          </cell>
          <cell r="C63">
            <v>14</v>
          </cell>
          <cell r="D63">
            <v>196</v>
          </cell>
        </row>
        <row r="64">
          <cell r="A64">
            <v>35894</v>
          </cell>
          <cell r="B64" t="str">
            <v>糙米</v>
          </cell>
          <cell r="C64">
            <v>4</v>
          </cell>
          <cell r="D64">
            <v>56</v>
          </cell>
        </row>
        <row r="65">
          <cell r="A65">
            <v>35905</v>
          </cell>
          <cell r="B65" t="str">
            <v>糙米</v>
          </cell>
          <cell r="C65">
            <v>30</v>
          </cell>
          <cell r="D65">
            <v>420</v>
          </cell>
        </row>
        <row r="66">
          <cell r="A66">
            <v>35342</v>
          </cell>
          <cell r="B66" t="str">
            <v>三合一麦片</v>
          </cell>
          <cell r="C66">
            <v>20</v>
          </cell>
          <cell r="D66">
            <v>112</v>
          </cell>
        </row>
        <row r="67">
          <cell r="A67">
            <v>35359</v>
          </cell>
          <cell r="B67" t="str">
            <v>三合一麦片</v>
          </cell>
          <cell r="C67">
            <v>8</v>
          </cell>
          <cell r="D67">
            <v>44.8</v>
          </cell>
        </row>
        <row r="68">
          <cell r="A68">
            <v>35418</v>
          </cell>
          <cell r="B68" t="str">
            <v>三合一麦片</v>
          </cell>
          <cell r="C68">
            <v>20</v>
          </cell>
          <cell r="D68">
            <v>112</v>
          </cell>
        </row>
        <row r="69">
          <cell r="A69">
            <v>35475</v>
          </cell>
          <cell r="B69" t="str">
            <v>三合一麦片</v>
          </cell>
          <cell r="C69">
            <v>15</v>
          </cell>
          <cell r="D69">
            <v>84</v>
          </cell>
        </row>
        <row r="70">
          <cell r="A70">
            <v>35479</v>
          </cell>
          <cell r="B70" t="str">
            <v>三合一麦片</v>
          </cell>
          <cell r="C70">
            <v>20</v>
          </cell>
          <cell r="D70">
            <v>112</v>
          </cell>
        </row>
        <row r="71">
          <cell r="A71">
            <v>35544</v>
          </cell>
          <cell r="B71" t="str">
            <v>三合一麦片</v>
          </cell>
          <cell r="C71">
            <v>6</v>
          </cell>
          <cell r="D71">
            <v>42</v>
          </cell>
        </row>
        <row r="72">
          <cell r="A72">
            <v>35585</v>
          </cell>
          <cell r="B72" t="str">
            <v>三合一麦片</v>
          </cell>
          <cell r="C72">
            <v>30</v>
          </cell>
          <cell r="D72">
            <v>210</v>
          </cell>
        </row>
        <row r="73">
          <cell r="A73">
            <v>35591</v>
          </cell>
          <cell r="B73" t="str">
            <v>三合一麦片</v>
          </cell>
          <cell r="C73">
            <v>70</v>
          </cell>
          <cell r="D73">
            <v>490</v>
          </cell>
        </row>
        <row r="74">
          <cell r="A74">
            <v>35613</v>
          </cell>
          <cell r="B74" t="str">
            <v>三合一麦片</v>
          </cell>
          <cell r="C74">
            <v>4</v>
          </cell>
          <cell r="D74">
            <v>28</v>
          </cell>
        </row>
        <row r="75">
          <cell r="A75">
            <v>35620</v>
          </cell>
          <cell r="B75" t="str">
            <v>三合一麦片</v>
          </cell>
          <cell r="C75">
            <v>24</v>
          </cell>
          <cell r="D75">
            <v>168</v>
          </cell>
        </row>
        <row r="76">
          <cell r="A76">
            <v>35647</v>
          </cell>
          <cell r="B76" t="str">
            <v>三合一麦片</v>
          </cell>
          <cell r="C76">
            <v>5</v>
          </cell>
          <cell r="D76">
            <v>35</v>
          </cell>
        </row>
        <row r="77">
          <cell r="A77">
            <v>35699</v>
          </cell>
          <cell r="B77" t="str">
            <v>三合一麦片</v>
          </cell>
          <cell r="C77">
            <v>9</v>
          </cell>
          <cell r="D77">
            <v>63</v>
          </cell>
        </row>
        <row r="78">
          <cell r="A78">
            <v>35734</v>
          </cell>
          <cell r="B78" t="str">
            <v>三合一麦片</v>
          </cell>
          <cell r="C78">
            <v>4</v>
          </cell>
          <cell r="D78">
            <v>28</v>
          </cell>
        </row>
        <row r="79">
          <cell r="A79">
            <v>35741</v>
          </cell>
          <cell r="B79" t="str">
            <v>三合一麦片</v>
          </cell>
          <cell r="C79">
            <v>25</v>
          </cell>
          <cell r="D79">
            <v>175</v>
          </cell>
        </row>
        <row r="80">
          <cell r="A80">
            <v>35746</v>
          </cell>
          <cell r="B80" t="str">
            <v>三合一麦片</v>
          </cell>
          <cell r="C80">
            <v>18</v>
          </cell>
          <cell r="D80">
            <v>126</v>
          </cell>
        </row>
        <row r="81">
          <cell r="A81">
            <v>35762</v>
          </cell>
          <cell r="B81" t="str">
            <v>三合一麦片</v>
          </cell>
          <cell r="C81">
            <v>60</v>
          </cell>
          <cell r="D81">
            <v>420</v>
          </cell>
        </row>
        <row r="82">
          <cell r="A82">
            <v>35772</v>
          </cell>
          <cell r="B82" t="str">
            <v>三合一麦片</v>
          </cell>
          <cell r="C82">
            <v>15</v>
          </cell>
          <cell r="D82">
            <v>105</v>
          </cell>
        </row>
        <row r="83">
          <cell r="A83">
            <v>35788</v>
          </cell>
          <cell r="B83" t="str">
            <v>三合一麦片</v>
          </cell>
          <cell r="C83">
            <v>8</v>
          </cell>
          <cell r="D83">
            <v>56</v>
          </cell>
        </row>
        <row r="84">
          <cell r="A84">
            <v>35796</v>
          </cell>
          <cell r="B84" t="str">
            <v>三合一麦片</v>
          </cell>
          <cell r="C84">
            <v>20</v>
          </cell>
          <cell r="D84">
            <v>140</v>
          </cell>
        </row>
        <row r="85">
          <cell r="A85">
            <v>35825</v>
          </cell>
          <cell r="B85" t="str">
            <v>三合一麦片</v>
          </cell>
          <cell r="C85">
            <v>8</v>
          </cell>
          <cell r="D85">
            <v>56</v>
          </cell>
        </row>
        <row r="86">
          <cell r="A86">
            <v>35852</v>
          </cell>
          <cell r="B86" t="str">
            <v>三合一麦片</v>
          </cell>
          <cell r="C86">
            <v>14</v>
          </cell>
          <cell r="D86">
            <v>98</v>
          </cell>
        </row>
        <row r="87">
          <cell r="A87">
            <v>35858</v>
          </cell>
          <cell r="B87" t="str">
            <v>三合一麦片</v>
          </cell>
          <cell r="C87">
            <v>12</v>
          </cell>
          <cell r="D87">
            <v>84</v>
          </cell>
        </row>
        <row r="88">
          <cell r="A88">
            <v>35859</v>
          </cell>
          <cell r="B88" t="str">
            <v>三合一麦片</v>
          </cell>
          <cell r="C88">
            <v>5</v>
          </cell>
          <cell r="D88">
            <v>35</v>
          </cell>
        </row>
        <row r="89">
          <cell r="A89">
            <v>35873</v>
          </cell>
          <cell r="B89" t="str">
            <v>三合一麦片</v>
          </cell>
          <cell r="C89">
            <v>6</v>
          </cell>
          <cell r="D89">
            <v>42</v>
          </cell>
        </row>
        <row r="90">
          <cell r="A90">
            <v>35878</v>
          </cell>
          <cell r="B90" t="str">
            <v>三合一麦片</v>
          </cell>
          <cell r="C90">
            <v>40</v>
          </cell>
          <cell r="D90">
            <v>280</v>
          </cell>
        </row>
        <row r="91">
          <cell r="A91">
            <v>35888</v>
          </cell>
          <cell r="B91" t="str">
            <v>三合一麦片</v>
          </cell>
          <cell r="C91">
            <v>20</v>
          </cell>
          <cell r="D91">
            <v>140</v>
          </cell>
        </row>
        <row r="92">
          <cell r="A92">
            <v>35891</v>
          </cell>
          <cell r="B92" t="str">
            <v>三合一麦片</v>
          </cell>
          <cell r="C92">
            <v>10</v>
          </cell>
          <cell r="D92">
            <v>70</v>
          </cell>
        </row>
        <row r="93">
          <cell r="A93">
            <v>35906</v>
          </cell>
          <cell r="B93" t="str">
            <v>三合一麦片</v>
          </cell>
          <cell r="C93">
            <v>2</v>
          </cell>
          <cell r="D93">
            <v>14</v>
          </cell>
        </row>
        <row r="94">
          <cell r="A94">
            <v>35921</v>
          </cell>
          <cell r="B94" t="str">
            <v>三合一麦片</v>
          </cell>
          <cell r="C94">
            <v>2</v>
          </cell>
          <cell r="D94">
            <v>14</v>
          </cell>
        </row>
        <row r="95">
          <cell r="A95">
            <v>35268</v>
          </cell>
          <cell r="B95" t="str">
            <v>白米</v>
          </cell>
          <cell r="C95">
            <v>2</v>
          </cell>
          <cell r="D95">
            <v>60.8</v>
          </cell>
        </row>
        <row r="96">
          <cell r="A96">
            <v>35310</v>
          </cell>
          <cell r="B96" t="str">
            <v>白米</v>
          </cell>
          <cell r="C96">
            <v>4</v>
          </cell>
          <cell r="D96">
            <v>121.6</v>
          </cell>
        </row>
        <row r="97">
          <cell r="A97">
            <v>35317</v>
          </cell>
          <cell r="B97" t="str">
            <v>白米</v>
          </cell>
          <cell r="C97">
            <v>20</v>
          </cell>
          <cell r="D97">
            <v>608</v>
          </cell>
        </row>
        <row r="98">
          <cell r="A98">
            <v>35353</v>
          </cell>
          <cell r="B98" t="str">
            <v>白米</v>
          </cell>
          <cell r="C98">
            <v>12</v>
          </cell>
          <cell r="D98">
            <v>364.8</v>
          </cell>
        </row>
        <row r="99">
          <cell r="A99">
            <v>35374</v>
          </cell>
          <cell r="B99" t="str">
            <v>白米</v>
          </cell>
          <cell r="C99">
            <v>20</v>
          </cell>
          <cell r="D99">
            <v>608</v>
          </cell>
        </row>
        <row r="100">
          <cell r="A100">
            <v>35401</v>
          </cell>
          <cell r="B100" t="str">
            <v>白米</v>
          </cell>
          <cell r="C100">
            <v>18</v>
          </cell>
          <cell r="D100">
            <v>547.20000000000005</v>
          </cell>
        </row>
        <row r="101">
          <cell r="A101">
            <v>35415</v>
          </cell>
          <cell r="B101" t="str">
            <v>白米</v>
          </cell>
          <cell r="C101">
            <v>20</v>
          </cell>
          <cell r="D101">
            <v>608</v>
          </cell>
        </row>
        <row r="102">
          <cell r="A102">
            <v>35431</v>
          </cell>
          <cell r="B102" t="str">
            <v>白米</v>
          </cell>
          <cell r="C102">
            <v>70</v>
          </cell>
          <cell r="D102">
            <v>2128</v>
          </cell>
        </row>
        <row r="103">
          <cell r="A103">
            <v>35457</v>
          </cell>
          <cell r="B103" t="str">
            <v>白米</v>
          </cell>
          <cell r="C103">
            <v>5</v>
          </cell>
          <cell r="D103">
            <v>152</v>
          </cell>
        </row>
        <row r="104">
          <cell r="A104">
            <v>35460</v>
          </cell>
          <cell r="B104" t="str">
            <v>白米</v>
          </cell>
          <cell r="C104">
            <v>30</v>
          </cell>
          <cell r="D104">
            <v>912</v>
          </cell>
        </row>
        <row r="105">
          <cell r="A105">
            <v>35464</v>
          </cell>
          <cell r="B105" t="str">
            <v>白米</v>
          </cell>
          <cell r="C105">
            <v>28</v>
          </cell>
          <cell r="D105">
            <v>851.2</v>
          </cell>
        </row>
        <row r="106">
          <cell r="A106">
            <v>35466</v>
          </cell>
          <cell r="B106" t="str">
            <v>白米</v>
          </cell>
          <cell r="C106">
            <v>40</v>
          </cell>
          <cell r="D106">
            <v>1216</v>
          </cell>
        </row>
        <row r="107">
          <cell r="A107">
            <v>35487</v>
          </cell>
          <cell r="B107" t="str">
            <v>白米</v>
          </cell>
          <cell r="C107">
            <v>15</v>
          </cell>
          <cell r="D107">
            <v>456</v>
          </cell>
        </row>
        <row r="108">
          <cell r="A108">
            <v>35493</v>
          </cell>
          <cell r="B108" t="str">
            <v>白米</v>
          </cell>
          <cell r="C108">
            <v>30</v>
          </cell>
          <cell r="D108">
            <v>912</v>
          </cell>
        </row>
        <row r="109">
          <cell r="A109">
            <v>35500</v>
          </cell>
          <cell r="B109" t="str">
            <v>白米</v>
          </cell>
          <cell r="C109">
            <v>20</v>
          </cell>
          <cell r="D109">
            <v>608</v>
          </cell>
        </row>
        <row r="110">
          <cell r="A110">
            <v>35522</v>
          </cell>
          <cell r="B110" t="str">
            <v>白米</v>
          </cell>
          <cell r="C110">
            <v>30</v>
          </cell>
          <cell r="D110">
            <v>912</v>
          </cell>
        </row>
        <row r="111">
          <cell r="A111">
            <v>35524</v>
          </cell>
          <cell r="B111" t="str">
            <v>白米</v>
          </cell>
          <cell r="C111">
            <v>14</v>
          </cell>
          <cell r="D111">
            <v>425.6</v>
          </cell>
        </row>
        <row r="112">
          <cell r="A112">
            <v>35542</v>
          </cell>
          <cell r="B112" t="str">
            <v>白米</v>
          </cell>
          <cell r="C112">
            <v>70</v>
          </cell>
          <cell r="D112">
            <v>2660</v>
          </cell>
        </row>
        <row r="113">
          <cell r="A113">
            <v>35548</v>
          </cell>
          <cell r="B113" t="str">
            <v>白米</v>
          </cell>
          <cell r="C113">
            <v>40</v>
          </cell>
          <cell r="D113">
            <v>1520</v>
          </cell>
        </row>
        <row r="114">
          <cell r="A114">
            <v>35555</v>
          </cell>
          <cell r="B114" t="str">
            <v>白米</v>
          </cell>
          <cell r="C114">
            <v>30</v>
          </cell>
          <cell r="D114">
            <v>1140</v>
          </cell>
        </row>
        <row r="115">
          <cell r="A115">
            <v>35583</v>
          </cell>
          <cell r="B115" t="str">
            <v>白米</v>
          </cell>
          <cell r="C115">
            <v>40</v>
          </cell>
          <cell r="D115">
            <v>1520</v>
          </cell>
        </row>
        <row r="116">
          <cell r="A116">
            <v>35598</v>
          </cell>
          <cell r="B116" t="str">
            <v>白米</v>
          </cell>
          <cell r="C116">
            <v>60</v>
          </cell>
          <cell r="D116">
            <v>2280</v>
          </cell>
        </row>
        <row r="117">
          <cell r="A117">
            <v>35622</v>
          </cell>
          <cell r="B117" t="str">
            <v>白米</v>
          </cell>
          <cell r="C117">
            <v>5</v>
          </cell>
          <cell r="D117">
            <v>190</v>
          </cell>
        </row>
        <row r="118">
          <cell r="A118">
            <v>35634</v>
          </cell>
          <cell r="B118" t="str">
            <v>白米</v>
          </cell>
          <cell r="C118">
            <v>28</v>
          </cell>
          <cell r="D118">
            <v>1064</v>
          </cell>
        </row>
        <row r="119">
          <cell r="A119">
            <v>35642</v>
          </cell>
          <cell r="B119" t="str">
            <v>白米</v>
          </cell>
          <cell r="C119">
            <v>14</v>
          </cell>
          <cell r="D119">
            <v>532</v>
          </cell>
        </row>
        <row r="120">
          <cell r="A120">
            <v>35643</v>
          </cell>
          <cell r="B120" t="str">
            <v>白米</v>
          </cell>
          <cell r="C120">
            <v>20</v>
          </cell>
          <cell r="D120">
            <v>760</v>
          </cell>
        </row>
        <row r="121">
          <cell r="A121">
            <v>35661</v>
          </cell>
          <cell r="B121" t="str">
            <v>白米</v>
          </cell>
          <cell r="C121">
            <v>60</v>
          </cell>
          <cell r="D121">
            <v>2280</v>
          </cell>
        </row>
        <row r="122">
          <cell r="A122">
            <v>35677</v>
          </cell>
          <cell r="B122" t="str">
            <v>白米</v>
          </cell>
          <cell r="C122">
            <v>45</v>
          </cell>
          <cell r="D122">
            <v>1710</v>
          </cell>
        </row>
        <row r="123">
          <cell r="A123">
            <v>35683</v>
          </cell>
          <cell r="B123" t="str">
            <v>白米</v>
          </cell>
          <cell r="C123">
            <v>12</v>
          </cell>
          <cell r="D123">
            <v>456</v>
          </cell>
        </row>
        <row r="124">
          <cell r="A124">
            <v>35705</v>
          </cell>
          <cell r="B124" t="str">
            <v>白米</v>
          </cell>
          <cell r="C124">
            <v>20</v>
          </cell>
          <cell r="D124">
            <v>760</v>
          </cell>
        </row>
        <row r="125">
          <cell r="A125">
            <v>35724</v>
          </cell>
          <cell r="B125" t="str">
            <v>白米</v>
          </cell>
          <cell r="C125">
            <v>30</v>
          </cell>
          <cell r="D125">
            <v>1140</v>
          </cell>
        </row>
        <row r="126">
          <cell r="A126">
            <v>35725</v>
          </cell>
          <cell r="B126" t="str">
            <v>白米</v>
          </cell>
          <cell r="C126">
            <v>18</v>
          </cell>
          <cell r="D126">
            <v>684</v>
          </cell>
        </row>
        <row r="127">
          <cell r="A127">
            <v>35737</v>
          </cell>
          <cell r="B127" t="str">
            <v>白米</v>
          </cell>
          <cell r="C127">
            <v>10</v>
          </cell>
          <cell r="D127">
            <v>380</v>
          </cell>
        </row>
        <row r="128">
          <cell r="A128">
            <v>35747</v>
          </cell>
          <cell r="B128" t="str">
            <v>白米</v>
          </cell>
          <cell r="C128">
            <v>14</v>
          </cell>
          <cell r="D128">
            <v>532</v>
          </cell>
        </row>
        <row r="129">
          <cell r="A129">
            <v>35754</v>
          </cell>
          <cell r="B129" t="str">
            <v>白米</v>
          </cell>
          <cell r="C129">
            <v>28</v>
          </cell>
          <cell r="D129">
            <v>1064</v>
          </cell>
        </row>
        <row r="130">
          <cell r="A130">
            <v>35754</v>
          </cell>
          <cell r="B130" t="str">
            <v>白米</v>
          </cell>
          <cell r="C130">
            <v>15</v>
          </cell>
          <cell r="D130">
            <v>570</v>
          </cell>
        </row>
        <row r="131">
          <cell r="A131">
            <v>35760</v>
          </cell>
          <cell r="B131" t="str">
            <v>白米</v>
          </cell>
          <cell r="C131">
            <v>30</v>
          </cell>
          <cell r="D131">
            <v>1140</v>
          </cell>
        </row>
        <row r="132">
          <cell r="A132">
            <v>35766</v>
          </cell>
          <cell r="B132" t="str">
            <v>白米</v>
          </cell>
          <cell r="C132">
            <v>60</v>
          </cell>
          <cell r="D132">
            <v>2280</v>
          </cell>
        </row>
        <row r="133">
          <cell r="A133">
            <v>35781</v>
          </cell>
          <cell r="B133" t="str">
            <v>白米</v>
          </cell>
          <cell r="C133">
            <v>20</v>
          </cell>
          <cell r="D133">
            <v>760</v>
          </cell>
        </row>
        <row r="134">
          <cell r="A134">
            <v>35786</v>
          </cell>
          <cell r="B134" t="str">
            <v>白米</v>
          </cell>
          <cell r="C134">
            <v>20</v>
          </cell>
          <cell r="D134">
            <v>760</v>
          </cell>
        </row>
        <row r="135">
          <cell r="A135">
            <v>35796</v>
          </cell>
          <cell r="B135" t="str">
            <v>白米</v>
          </cell>
          <cell r="C135">
            <v>20</v>
          </cell>
          <cell r="D135">
            <v>760</v>
          </cell>
        </row>
        <row r="136">
          <cell r="A136">
            <v>35802</v>
          </cell>
          <cell r="B136" t="str">
            <v>白米</v>
          </cell>
          <cell r="C136">
            <v>30</v>
          </cell>
          <cell r="D136">
            <v>1140</v>
          </cell>
        </row>
        <row r="137">
          <cell r="A137">
            <v>35815</v>
          </cell>
          <cell r="B137" t="str">
            <v>白米</v>
          </cell>
          <cell r="C137">
            <v>30</v>
          </cell>
          <cell r="D137">
            <v>1140</v>
          </cell>
        </row>
        <row r="138">
          <cell r="A138">
            <v>35822</v>
          </cell>
          <cell r="B138" t="str">
            <v>白米</v>
          </cell>
          <cell r="C138">
            <v>24</v>
          </cell>
          <cell r="D138">
            <v>912</v>
          </cell>
        </row>
        <row r="139">
          <cell r="A139">
            <v>35838</v>
          </cell>
          <cell r="B139" t="str">
            <v>白米</v>
          </cell>
          <cell r="C139">
            <v>21</v>
          </cell>
          <cell r="D139">
            <v>798</v>
          </cell>
        </row>
        <row r="140">
          <cell r="A140">
            <v>35845</v>
          </cell>
          <cell r="B140" t="str">
            <v>白米</v>
          </cell>
          <cell r="C140">
            <v>16</v>
          </cell>
          <cell r="D140">
            <v>608</v>
          </cell>
        </row>
        <row r="141">
          <cell r="A141">
            <v>35866</v>
          </cell>
          <cell r="B141" t="str">
            <v>白米</v>
          </cell>
          <cell r="C141">
            <v>18</v>
          </cell>
          <cell r="D141">
            <v>684</v>
          </cell>
        </row>
        <row r="142">
          <cell r="A142">
            <v>35870</v>
          </cell>
          <cell r="B142" t="str">
            <v>白米</v>
          </cell>
          <cell r="C142">
            <v>1</v>
          </cell>
          <cell r="D142">
            <v>38</v>
          </cell>
        </row>
        <row r="143">
          <cell r="A143">
            <v>35874</v>
          </cell>
          <cell r="B143" t="str">
            <v>白米</v>
          </cell>
          <cell r="C143">
            <v>12</v>
          </cell>
          <cell r="D143">
            <v>456</v>
          </cell>
        </row>
        <row r="144">
          <cell r="A144">
            <v>35898</v>
          </cell>
          <cell r="B144" t="str">
            <v>白米</v>
          </cell>
          <cell r="C144">
            <v>5</v>
          </cell>
          <cell r="D144">
            <v>190</v>
          </cell>
        </row>
        <row r="145">
          <cell r="A145">
            <v>35901</v>
          </cell>
          <cell r="B145" t="str">
            <v>白米</v>
          </cell>
          <cell r="C145">
            <v>20</v>
          </cell>
          <cell r="D145">
            <v>760</v>
          </cell>
        </row>
        <row r="146">
          <cell r="A146">
            <v>35254</v>
          </cell>
          <cell r="B146" t="str">
            <v>小米</v>
          </cell>
          <cell r="C146">
            <v>15</v>
          </cell>
          <cell r="D146">
            <v>234</v>
          </cell>
        </row>
        <row r="147">
          <cell r="A147">
            <v>35265</v>
          </cell>
          <cell r="B147" t="str">
            <v>小米</v>
          </cell>
          <cell r="C147">
            <v>50</v>
          </cell>
          <cell r="D147">
            <v>780</v>
          </cell>
        </row>
        <row r="148">
          <cell r="A148">
            <v>35292</v>
          </cell>
          <cell r="B148" t="str">
            <v>小米</v>
          </cell>
          <cell r="C148">
            <v>2</v>
          </cell>
          <cell r="D148">
            <v>31.2</v>
          </cell>
        </row>
        <row r="149">
          <cell r="A149">
            <v>35348</v>
          </cell>
          <cell r="B149" t="str">
            <v>小米</v>
          </cell>
          <cell r="C149">
            <v>16</v>
          </cell>
          <cell r="D149">
            <v>249.6</v>
          </cell>
        </row>
        <row r="150">
          <cell r="A150">
            <v>35384</v>
          </cell>
          <cell r="B150" t="str">
            <v>小米</v>
          </cell>
          <cell r="C150">
            <v>25</v>
          </cell>
          <cell r="D150">
            <v>390</v>
          </cell>
        </row>
        <row r="151">
          <cell r="A151">
            <v>35398</v>
          </cell>
          <cell r="B151" t="str">
            <v>小米</v>
          </cell>
          <cell r="C151">
            <v>25</v>
          </cell>
          <cell r="D151">
            <v>390</v>
          </cell>
        </row>
        <row r="152">
          <cell r="A152">
            <v>35446</v>
          </cell>
          <cell r="B152" t="str">
            <v>小米</v>
          </cell>
          <cell r="C152">
            <v>20</v>
          </cell>
          <cell r="D152">
            <v>312</v>
          </cell>
        </row>
        <row r="153">
          <cell r="A153">
            <v>35467</v>
          </cell>
          <cell r="B153" t="str">
            <v>小米</v>
          </cell>
          <cell r="C153">
            <v>15</v>
          </cell>
          <cell r="D153">
            <v>234</v>
          </cell>
        </row>
        <row r="154">
          <cell r="A154">
            <v>35563</v>
          </cell>
          <cell r="B154" t="str">
            <v>小米</v>
          </cell>
          <cell r="C154">
            <v>5</v>
          </cell>
          <cell r="D154">
            <v>97.5</v>
          </cell>
        </row>
        <row r="155">
          <cell r="A155">
            <v>35605</v>
          </cell>
          <cell r="B155" t="str">
            <v>小米</v>
          </cell>
          <cell r="C155">
            <v>6</v>
          </cell>
          <cell r="D155">
            <v>117</v>
          </cell>
        </row>
        <row r="156">
          <cell r="A156">
            <v>35608</v>
          </cell>
          <cell r="B156" t="str">
            <v>小米</v>
          </cell>
          <cell r="C156">
            <v>4</v>
          </cell>
          <cell r="D156">
            <v>78</v>
          </cell>
        </row>
        <row r="157">
          <cell r="A157">
            <v>35622</v>
          </cell>
          <cell r="B157" t="str">
            <v>小米</v>
          </cell>
          <cell r="C157">
            <v>20</v>
          </cell>
          <cell r="D157">
            <v>390</v>
          </cell>
        </row>
        <row r="158">
          <cell r="A158">
            <v>35719</v>
          </cell>
          <cell r="B158" t="str">
            <v>小米</v>
          </cell>
          <cell r="C158">
            <v>40</v>
          </cell>
          <cell r="D158">
            <v>780</v>
          </cell>
        </row>
        <row r="159">
          <cell r="A159">
            <v>35760</v>
          </cell>
          <cell r="B159" t="str">
            <v>小米</v>
          </cell>
          <cell r="C159">
            <v>14</v>
          </cell>
          <cell r="D159">
            <v>273</v>
          </cell>
        </row>
        <row r="160">
          <cell r="A160">
            <v>35804</v>
          </cell>
          <cell r="B160" t="str">
            <v>小米</v>
          </cell>
          <cell r="C160">
            <v>15</v>
          </cell>
          <cell r="D160">
            <v>292.5</v>
          </cell>
        </row>
        <row r="161">
          <cell r="A161">
            <v>35807</v>
          </cell>
          <cell r="B161" t="str">
            <v>小米</v>
          </cell>
          <cell r="C161">
            <v>15</v>
          </cell>
          <cell r="D161">
            <v>292.5</v>
          </cell>
        </row>
        <row r="162">
          <cell r="A162">
            <v>35811</v>
          </cell>
          <cell r="B162" t="str">
            <v>小米</v>
          </cell>
          <cell r="C162">
            <v>24</v>
          </cell>
          <cell r="D162">
            <v>468</v>
          </cell>
        </row>
        <row r="163">
          <cell r="A163">
            <v>35821</v>
          </cell>
          <cell r="B163" t="str">
            <v>小米</v>
          </cell>
          <cell r="C163">
            <v>10</v>
          </cell>
          <cell r="D163">
            <v>195</v>
          </cell>
        </row>
        <row r="164">
          <cell r="A164">
            <v>35853</v>
          </cell>
          <cell r="B164" t="str">
            <v>小米</v>
          </cell>
          <cell r="C164">
            <v>20</v>
          </cell>
          <cell r="D164">
            <v>390</v>
          </cell>
        </row>
        <row r="165">
          <cell r="A165">
            <v>35860</v>
          </cell>
          <cell r="B165" t="str">
            <v>小米</v>
          </cell>
          <cell r="C165">
            <v>30</v>
          </cell>
          <cell r="D165">
            <v>585</v>
          </cell>
        </row>
        <row r="166">
          <cell r="A166">
            <v>35881</v>
          </cell>
          <cell r="B166" t="str">
            <v>小米</v>
          </cell>
          <cell r="C166">
            <v>15</v>
          </cell>
          <cell r="D166">
            <v>292.5</v>
          </cell>
        </row>
        <row r="167">
          <cell r="A167">
            <v>35906</v>
          </cell>
          <cell r="B167" t="str">
            <v>小米</v>
          </cell>
          <cell r="C167">
            <v>28</v>
          </cell>
          <cell r="D167">
            <v>546</v>
          </cell>
        </row>
        <row r="168">
          <cell r="A168">
            <v>35913</v>
          </cell>
          <cell r="B168" t="str">
            <v>小米</v>
          </cell>
          <cell r="C168">
            <v>20</v>
          </cell>
          <cell r="D168">
            <v>390</v>
          </cell>
        </row>
        <row r="169">
          <cell r="A169">
            <v>35303</v>
          </cell>
          <cell r="B169" t="str">
            <v>黄豆</v>
          </cell>
          <cell r="C169">
            <v>9</v>
          </cell>
          <cell r="D169">
            <v>239.4</v>
          </cell>
        </row>
        <row r="170">
          <cell r="A170">
            <v>35369</v>
          </cell>
          <cell r="B170" t="str">
            <v>黄豆</v>
          </cell>
          <cell r="C170">
            <v>50</v>
          </cell>
          <cell r="D170">
            <v>1330</v>
          </cell>
        </row>
        <row r="171">
          <cell r="A171">
            <v>35398</v>
          </cell>
          <cell r="B171" t="str">
            <v>黄豆</v>
          </cell>
          <cell r="C171">
            <v>35</v>
          </cell>
          <cell r="D171">
            <v>931</v>
          </cell>
        </row>
        <row r="172">
          <cell r="A172">
            <v>35402</v>
          </cell>
          <cell r="B172" t="str">
            <v>黄豆</v>
          </cell>
          <cell r="C172">
            <v>30</v>
          </cell>
          <cell r="D172">
            <v>798</v>
          </cell>
        </row>
        <row r="173">
          <cell r="A173">
            <v>35457</v>
          </cell>
          <cell r="B173" t="str">
            <v>黄豆</v>
          </cell>
          <cell r="C173">
            <v>7</v>
          </cell>
          <cell r="D173">
            <v>186.2</v>
          </cell>
        </row>
        <row r="174">
          <cell r="A174">
            <v>35466</v>
          </cell>
          <cell r="B174" t="str">
            <v>黄豆</v>
          </cell>
          <cell r="C174">
            <v>30</v>
          </cell>
          <cell r="D174">
            <v>798</v>
          </cell>
        </row>
        <row r="175">
          <cell r="A175">
            <v>35468</v>
          </cell>
          <cell r="B175" t="str">
            <v>黄豆</v>
          </cell>
          <cell r="C175">
            <v>6</v>
          </cell>
          <cell r="D175">
            <v>159.6</v>
          </cell>
        </row>
        <row r="176">
          <cell r="A176">
            <v>35480</v>
          </cell>
          <cell r="B176" t="str">
            <v>黄豆</v>
          </cell>
          <cell r="C176">
            <v>35</v>
          </cell>
          <cell r="D176">
            <v>931</v>
          </cell>
        </row>
        <row r="177">
          <cell r="A177">
            <v>35500</v>
          </cell>
          <cell r="B177" t="str">
            <v>黄豆</v>
          </cell>
          <cell r="C177">
            <v>8</v>
          </cell>
          <cell r="D177">
            <v>212.8</v>
          </cell>
        </row>
        <row r="178">
          <cell r="A178">
            <v>35508</v>
          </cell>
          <cell r="B178" t="str">
            <v>黄豆</v>
          </cell>
          <cell r="C178">
            <v>30</v>
          </cell>
          <cell r="D178">
            <v>798</v>
          </cell>
        </row>
        <row r="179">
          <cell r="A179">
            <v>35584</v>
          </cell>
          <cell r="B179" t="str">
            <v>黄豆</v>
          </cell>
          <cell r="C179">
            <v>30</v>
          </cell>
          <cell r="D179">
            <v>997.5</v>
          </cell>
        </row>
        <row r="180">
          <cell r="A180">
            <v>35592</v>
          </cell>
          <cell r="B180" t="str">
            <v>黄豆</v>
          </cell>
          <cell r="C180">
            <v>18</v>
          </cell>
          <cell r="D180">
            <v>598.5</v>
          </cell>
        </row>
        <row r="181">
          <cell r="A181">
            <v>35600</v>
          </cell>
          <cell r="B181" t="str">
            <v>黄豆</v>
          </cell>
          <cell r="C181">
            <v>6</v>
          </cell>
          <cell r="D181">
            <v>199.5</v>
          </cell>
        </row>
        <row r="182">
          <cell r="A182">
            <v>35654</v>
          </cell>
          <cell r="B182" t="str">
            <v>黄豆</v>
          </cell>
          <cell r="C182">
            <v>9</v>
          </cell>
          <cell r="D182">
            <v>299.25</v>
          </cell>
        </row>
        <row r="183">
          <cell r="A183">
            <v>35688</v>
          </cell>
          <cell r="B183" t="str">
            <v>黄豆</v>
          </cell>
          <cell r="C183">
            <v>15</v>
          </cell>
          <cell r="D183">
            <v>498.75</v>
          </cell>
        </row>
        <row r="184">
          <cell r="A184">
            <v>35698</v>
          </cell>
          <cell r="B184" t="str">
            <v>黄豆</v>
          </cell>
          <cell r="C184">
            <v>28</v>
          </cell>
          <cell r="D184">
            <v>931</v>
          </cell>
        </row>
        <row r="185">
          <cell r="A185">
            <v>35761</v>
          </cell>
          <cell r="B185" t="str">
            <v>黄豆</v>
          </cell>
          <cell r="C185">
            <v>24</v>
          </cell>
          <cell r="D185">
            <v>798</v>
          </cell>
        </row>
        <row r="186">
          <cell r="A186">
            <v>35789</v>
          </cell>
          <cell r="B186" t="str">
            <v>黄豆</v>
          </cell>
          <cell r="C186">
            <v>35</v>
          </cell>
          <cell r="D186">
            <v>1163.75</v>
          </cell>
        </row>
        <row r="187">
          <cell r="A187">
            <v>35809</v>
          </cell>
          <cell r="B187" t="str">
            <v>黄豆</v>
          </cell>
          <cell r="C187">
            <v>3</v>
          </cell>
          <cell r="D187">
            <v>99.75</v>
          </cell>
        </row>
        <row r="188">
          <cell r="A188">
            <v>35811</v>
          </cell>
          <cell r="B188" t="str">
            <v>黄豆</v>
          </cell>
          <cell r="C188">
            <v>30</v>
          </cell>
          <cell r="D188">
            <v>997.5</v>
          </cell>
        </row>
        <row r="189">
          <cell r="A189">
            <v>35816</v>
          </cell>
          <cell r="B189" t="str">
            <v>黄豆</v>
          </cell>
          <cell r="C189">
            <v>48</v>
          </cell>
          <cell r="D189">
            <v>1596</v>
          </cell>
        </row>
        <row r="190">
          <cell r="A190">
            <v>35824</v>
          </cell>
          <cell r="B190" t="str">
            <v>黄豆</v>
          </cell>
          <cell r="C190">
            <v>30</v>
          </cell>
          <cell r="D190">
            <v>997.5</v>
          </cell>
        </row>
        <row r="191">
          <cell r="A191">
            <v>35831</v>
          </cell>
          <cell r="B191" t="str">
            <v>黄豆</v>
          </cell>
          <cell r="C191">
            <v>15</v>
          </cell>
          <cell r="D191">
            <v>498.75</v>
          </cell>
        </row>
        <row r="192">
          <cell r="A192">
            <v>35835</v>
          </cell>
          <cell r="B192" t="str">
            <v>黄豆</v>
          </cell>
          <cell r="C192">
            <v>20</v>
          </cell>
          <cell r="D192">
            <v>665</v>
          </cell>
        </row>
        <row r="193">
          <cell r="A193">
            <v>35872</v>
          </cell>
          <cell r="B193" t="str">
            <v>黄豆</v>
          </cell>
          <cell r="C193">
            <v>8</v>
          </cell>
          <cell r="D193">
            <v>266</v>
          </cell>
        </row>
        <row r="194">
          <cell r="A194">
            <v>35877</v>
          </cell>
          <cell r="B194" t="str">
            <v>黄豆</v>
          </cell>
          <cell r="C194">
            <v>4</v>
          </cell>
          <cell r="D194">
            <v>133</v>
          </cell>
        </row>
        <row r="195">
          <cell r="A195">
            <v>35902</v>
          </cell>
          <cell r="B195" t="str">
            <v>黄豆</v>
          </cell>
          <cell r="C195">
            <v>20</v>
          </cell>
          <cell r="D195">
            <v>665</v>
          </cell>
        </row>
        <row r="196">
          <cell r="A196">
            <v>35912</v>
          </cell>
          <cell r="B196" t="str">
            <v>黄豆</v>
          </cell>
          <cell r="C196">
            <v>25</v>
          </cell>
          <cell r="D196">
            <v>831.25</v>
          </cell>
        </row>
        <row r="197">
          <cell r="A197">
            <v>35920</v>
          </cell>
          <cell r="B197" t="str">
            <v>黄豆</v>
          </cell>
          <cell r="C197">
            <v>130</v>
          </cell>
          <cell r="D197">
            <v>4322.5</v>
          </cell>
        </row>
        <row r="198">
          <cell r="A198">
            <v>35921</v>
          </cell>
          <cell r="B198" t="str">
            <v>黄豆</v>
          </cell>
          <cell r="C198">
            <v>2</v>
          </cell>
          <cell r="D198">
            <v>66.5</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第1套"/>
      <sheetName val="第1套答案"/>
      <sheetName val="第2套"/>
      <sheetName val="第2套答案"/>
      <sheetName val="第3套答案"/>
    </sheetNames>
    <sheetDataSet>
      <sheetData sheetId="0">
        <row r="1">
          <cell r="A1" t="str">
            <v>项目</v>
          </cell>
          <cell r="B1" t="str">
            <v>产量</v>
          </cell>
          <cell r="C1" t="str">
            <v>月份</v>
          </cell>
        </row>
        <row r="2">
          <cell r="A2" t="str">
            <v>彩色电视机</v>
          </cell>
          <cell r="B2">
            <v>374</v>
          </cell>
          <cell r="C2">
            <v>36526</v>
          </cell>
        </row>
        <row r="3">
          <cell r="A3" t="str">
            <v>程控交换机</v>
          </cell>
          <cell r="B3">
            <v>351</v>
          </cell>
          <cell r="C3">
            <v>36526</v>
          </cell>
        </row>
        <row r="4">
          <cell r="A4" t="str">
            <v>家用洗衣机</v>
          </cell>
          <cell r="B4">
            <v>149</v>
          </cell>
          <cell r="C4">
            <v>36526</v>
          </cell>
        </row>
        <row r="5">
          <cell r="A5" t="str">
            <v>家用电冰箱</v>
          </cell>
          <cell r="B5">
            <v>88</v>
          </cell>
          <cell r="C5">
            <v>36526</v>
          </cell>
        </row>
        <row r="6">
          <cell r="A6" t="str">
            <v>微型计算机</v>
          </cell>
          <cell r="B6">
            <v>43</v>
          </cell>
          <cell r="C6">
            <v>36526</v>
          </cell>
        </row>
        <row r="7">
          <cell r="A7" t="str">
            <v>汽车</v>
          </cell>
          <cell r="B7">
            <v>14</v>
          </cell>
          <cell r="C7">
            <v>36526</v>
          </cell>
        </row>
        <row r="8">
          <cell r="A8" t="str">
            <v>彩色电视机</v>
          </cell>
          <cell r="B8">
            <v>283</v>
          </cell>
          <cell r="C8">
            <v>36557</v>
          </cell>
        </row>
        <row r="9">
          <cell r="A9" t="str">
            <v>程控交换机</v>
          </cell>
          <cell r="B9">
            <v>249</v>
          </cell>
          <cell r="C9">
            <v>36557</v>
          </cell>
        </row>
        <row r="10">
          <cell r="A10" t="str">
            <v>家用洗衣机</v>
          </cell>
          <cell r="B10">
            <v>114</v>
          </cell>
          <cell r="C10">
            <v>36557</v>
          </cell>
        </row>
        <row r="11">
          <cell r="A11" t="str">
            <v>家用电冰箱</v>
          </cell>
          <cell r="B11">
            <v>80</v>
          </cell>
          <cell r="C11">
            <v>36557</v>
          </cell>
        </row>
        <row r="12">
          <cell r="A12" t="str">
            <v>微型计算机</v>
          </cell>
          <cell r="B12">
            <v>37</v>
          </cell>
          <cell r="C12">
            <v>36557</v>
          </cell>
        </row>
        <row r="13">
          <cell r="A13" t="str">
            <v>汽车</v>
          </cell>
          <cell r="B13">
            <v>12</v>
          </cell>
          <cell r="C13">
            <v>36557</v>
          </cell>
        </row>
        <row r="14">
          <cell r="A14" t="str">
            <v>程控交换机</v>
          </cell>
          <cell r="B14">
            <v>423</v>
          </cell>
          <cell r="C14">
            <v>36586</v>
          </cell>
        </row>
        <row r="15">
          <cell r="A15" t="str">
            <v>彩色电视机</v>
          </cell>
          <cell r="B15">
            <v>365</v>
          </cell>
          <cell r="C15">
            <v>36586</v>
          </cell>
        </row>
        <row r="16">
          <cell r="A16" t="str">
            <v>家用洗衣机</v>
          </cell>
          <cell r="B16">
            <v>146</v>
          </cell>
          <cell r="C16">
            <v>36586</v>
          </cell>
        </row>
        <row r="17">
          <cell r="A17" t="str">
            <v>家用电冰箱</v>
          </cell>
          <cell r="B17">
            <v>129</v>
          </cell>
          <cell r="C17">
            <v>36586</v>
          </cell>
        </row>
        <row r="18">
          <cell r="A18" t="str">
            <v>微型计算机</v>
          </cell>
          <cell r="B18">
            <v>64</v>
          </cell>
          <cell r="C18">
            <v>36586</v>
          </cell>
        </row>
        <row r="19">
          <cell r="A19" t="str">
            <v>汽车</v>
          </cell>
          <cell r="B19">
            <v>21</v>
          </cell>
          <cell r="C19">
            <v>36586</v>
          </cell>
        </row>
        <row r="20">
          <cell r="A20" t="str">
            <v>程控交换机</v>
          </cell>
          <cell r="B20">
            <v>472</v>
          </cell>
          <cell r="C20">
            <v>36617</v>
          </cell>
        </row>
        <row r="21">
          <cell r="A21" t="str">
            <v>彩色电视机</v>
          </cell>
          <cell r="B21">
            <v>363</v>
          </cell>
          <cell r="C21">
            <v>36617</v>
          </cell>
        </row>
        <row r="22">
          <cell r="A22" t="str">
            <v>家用电冰箱</v>
          </cell>
          <cell r="B22">
            <v>139</v>
          </cell>
          <cell r="C22">
            <v>36617</v>
          </cell>
        </row>
        <row r="23">
          <cell r="A23" t="str">
            <v>家用洗衣机</v>
          </cell>
          <cell r="B23">
            <v>106</v>
          </cell>
          <cell r="C23">
            <v>36617</v>
          </cell>
        </row>
        <row r="24">
          <cell r="A24" t="str">
            <v>微型计算机</v>
          </cell>
          <cell r="B24">
            <v>68</v>
          </cell>
          <cell r="C24">
            <v>36617</v>
          </cell>
        </row>
        <row r="25">
          <cell r="A25" t="str">
            <v>汽车</v>
          </cell>
          <cell r="B25">
            <v>22</v>
          </cell>
          <cell r="C25">
            <v>36617</v>
          </cell>
        </row>
        <row r="26">
          <cell r="A26" t="str">
            <v>程控交换机</v>
          </cell>
          <cell r="B26">
            <v>441</v>
          </cell>
          <cell r="C26">
            <v>36647</v>
          </cell>
        </row>
        <row r="27">
          <cell r="A27" t="str">
            <v>彩色电视机</v>
          </cell>
          <cell r="B27">
            <v>297</v>
          </cell>
          <cell r="C27">
            <v>36647</v>
          </cell>
        </row>
        <row r="28">
          <cell r="A28" t="str">
            <v>家用电冰箱</v>
          </cell>
          <cell r="B28">
            <v>139</v>
          </cell>
          <cell r="C28">
            <v>36647</v>
          </cell>
        </row>
        <row r="29">
          <cell r="A29" t="str">
            <v>家用洗衣机</v>
          </cell>
          <cell r="B29">
            <v>82</v>
          </cell>
          <cell r="C29">
            <v>36647</v>
          </cell>
        </row>
        <row r="30">
          <cell r="A30" t="str">
            <v>微型计算机</v>
          </cell>
          <cell r="B30">
            <v>58</v>
          </cell>
          <cell r="C30">
            <v>36647</v>
          </cell>
        </row>
        <row r="31">
          <cell r="A31" t="str">
            <v>汽车</v>
          </cell>
          <cell r="B31">
            <v>20</v>
          </cell>
          <cell r="C31">
            <v>36647</v>
          </cell>
        </row>
        <row r="32">
          <cell r="A32" t="str">
            <v>程控交换机</v>
          </cell>
          <cell r="B32">
            <v>709</v>
          </cell>
          <cell r="C32">
            <v>36678</v>
          </cell>
        </row>
        <row r="33">
          <cell r="A33" t="str">
            <v>彩色电视机</v>
          </cell>
          <cell r="B33">
            <v>202</v>
          </cell>
          <cell r="C33">
            <v>36678</v>
          </cell>
        </row>
        <row r="34">
          <cell r="A34" t="str">
            <v>家用电冰箱</v>
          </cell>
          <cell r="B34">
            <v>158</v>
          </cell>
          <cell r="C34">
            <v>36678</v>
          </cell>
        </row>
        <row r="35">
          <cell r="A35" t="str">
            <v>家用洗衣机</v>
          </cell>
          <cell r="B35">
            <v>79</v>
          </cell>
          <cell r="C35">
            <v>36678</v>
          </cell>
        </row>
        <row r="36">
          <cell r="A36" t="str">
            <v>微型计算机</v>
          </cell>
          <cell r="B36">
            <v>51</v>
          </cell>
          <cell r="C36">
            <v>36678</v>
          </cell>
        </row>
        <row r="37">
          <cell r="A37" t="str">
            <v>汽车</v>
          </cell>
          <cell r="B37">
            <v>19</v>
          </cell>
          <cell r="C37">
            <v>36678</v>
          </cell>
        </row>
        <row r="38">
          <cell r="A38" t="str">
            <v>程控交换机</v>
          </cell>
          <cell r="B38">
            <v>728</v>
          </cell>
          <cell r="C38">
            <v>36892</v>
          </cell>
        </row>
        <row r="39">
          <cell r="A39" t="str">
            <v>彩色电视机</v>
          </cell>
          <cell r="B39">
            <v>341.6</v>
          </cell>
          <cell r="C39">
            <v>36892</v>
          </cell>
        </row>
        <row r="40">
          <cell r="A40" t="str">
            <v>家用洗衣机</v>
          </cell>
          <cell r="B40">
            <v>124.4</v>
          </cell>
          <cell r="C40">
            <v>36892</v>
          </cell>
        </row>
        <row r="41">
          <cell r="A41" t="str">
            <v>家用电冰箱</v>
          </cell>
          <cell r="B41">
            <v>98.4</v>
          </cell>
          <cell r="C41">
            <v>36892</v>
          </cell>
        </row>
        <row r="42">
          <cell r="A42" t="str">
            <v>微型计算机</v>
          </cell>
          <cell r="B42">
            <v>42.5</v>
          </cell>
          <cell r="C42">
            <v>36892</v>
          </cell>
        </row>
        <row r="43">
          <cell r="A43" t="str">
            <v>汽车</v>
          </cell>
          <cell r="B43">
            <v>18.7</v>
          </cell>
          <cell r="C43">
            <v>36892</v>
          </cell>
        </row>
        <row r="44">
          <cell r="A44" t="str">
            <v>程控交换机</v>
          </cell>
          <cell r="B44">
            <v>728</v>
          </cell>
          <cell r="C44">
            <v>36923</v>
          </cell>
        </row>
        <row r="45">
          <cell r="A45" t="str">
            <v>彩色电视机</v>
          </cell>
          <cell r="B45">
            <v>341.6</v>
          </cell>
          <cell r="C45">
            <v>36923</v>
          </cell>
        </row>
        <row r="46">
          <cell r="A46" t="str">
            <v>家用洗衣机</v>
          </cell>
          <cell r="B46">
            <v>124.4</v>
          </cell>
          <cell r="C46">
            <v>36923</v>
          </cell>
        </row>
        <row r="47">
          <cell r="A47" t="str">
            <v>家用电冰箱</v>
          </cell>
          <cell r="B47">
            <v>98.4</v>
          </cell>
          <cell r="C47">
            <v>36923</v>
          </cell>
        </row>
        <row r="48">
          <cell r="A48" t="str">
            <v>微型计算机</v>
          </cell>
          <cell r="B48">
            <v>42.5</v>
          </cell>
          <cell r="C48">
            <v>36923</v>
          </cell>
        </row>
        <row r="49">
          <cell r="A49" t="str">
            <v>汽车</v>
          </cell>
          <cell r="B49">
            <v>18.7</v>
          </cell>
          <cell r="C49">
            <v>36923</v>
          </cell>
        </row>
        <row r="50">
          <cell r="A50" t="str">
            <v>程控交换机</v>
          </cell>
          <cell r="B50">
            <v>571</v>
          </cell>
          <cell r="C50">
            <v>36951</v>
          </cell>
        </row>
        <row r="51">
          <cell r="A51" t="str">
            <v>彩色电视机</v>
          </cell>
          <cell r="B51">
            <v>317.89999999999998</v>
          </cell>
          <cell r="C51">
            <v>36951</v>
          </cell>
        </row>
        <row r="52">
          <cell r="A52" t="str">
            <v>家用电冰箱</v>
          </cell>
          <cell r="B52">
            <v>143</v>
          </cell>
          <cell r="C52">
            <v>36951</v>
          </cell>
        </row>
        <row r="53">
          <cell r="A53" t="str">
            <v>家用洗衣机</v>
          </cell>
          <cell r="B53">
            <v>110.5</v>
          </cell>
          <cell r="C53">
            <v>36951</v>
          </cell>
        </row>
        <row r="54">
          <cell r="A54" t="str">
            <v>微型计算机</v>
          </cell>
          <cell r="B54">
            <v>58.5</v>
          </cell>
          <cell r="C54">
            <v>36951</v>
          </cell>
        </row>
        <row r="55">
          <cell r="A55" t="str">
            <v>汽车</v>
          </cell>
          <cell r="B55">
            <v>26.6</v>
          </cell>
          <cell r="C55">
            <v>36951</v>
          </cell>
        </row>
        <row r="56">
          <cell r="A56" t="str">
            <v>程控交换机</v>
          </cell>
          <cell r="B56">
            <v>634.9</v>
          </cell>
          <cell r="C56">
            <v>36982</v>
          </cell>
        </row>
        <row r="57">
          <cell r="A57" t="str">
            <v>彩色电视机</v>
          </cell>
          <cell r="B57">
            <v>305.89999999999998</v>
          </cell>
          <cell r="C57">
            <v>36982</v>
          </cell>
        </row>
        <row r="58">
          <cell r="A58" t="str">
            <v>家用电冰箱</v>
          </cell>
          <cell r="B58">
            <v>135.19999999999999</v>
          </cell>
          <cell r="C58">
            <v>36982</v>
          </cell>
        </row>
        <row r="59">
          <cell r="A59" t="str">
            <v>家用洗衣机</v>
          </cell>
          <cell r="B59">
            <v>98.7</v>
          </cell>
          <cell r="C59">
            <v>36982</v>
          </cell>
        </row>
        <row r="60">
          <cell r="A60" t="str">
            <v>微型计算机</v>
          </cell>
          <cell r="B60">
            <v>63.2</v>
          </cell>
          <cell r="C60">
            <v>36982</v>
          </cell>
        </row>
        <row r="61">
          <cell r="A61" t="str">
            <v>汽车</v>
          </cell>
          <cell r="B61">
            <v>24.9</v>
          </cell>
          <cell r="C61">
            <v>36982</v>
          </cell>
        </row>
        <row r="62">
          <cell r="A62" t="str">
            <v>程控交换机</v>
          </cell>
          <cell r="B62">
            <v>808</v>
          </cell>
          <cell r="C62">
            <v>37012</v>
          </cell>
        </row>
        <row r="63">
          <cell r="A63" t="str">
            <v>彩色电视机</v>
          </cell>
          <cell r="B63">
            <v>294.5</v>
          </cell>
          <cell r="C63">
            <v>37012</v>
          </cell>
        </row>
        <row r="64">
          <cell r="A64" t="str">
            <v>家用电冰箱</v>
          </cell>
          <cell r="B64">
            <v>155.19999999999999</v>
          </cell>
          <cell r="C64">
            <v>37012</v>
          </cell>
        </row>
        <row r="65">
          <cell r="A65" t="str">
            <v>家用洗衣机</v>
          </cell>
          <cell r="B65">
            <v>78.2</v>
          </cell>
          <cell r="C65">
            <v>37012</v>
          </cell>
        </row>
        <row r="66">
          <cell r="A66" t="str">
            <v>微型计算机</v>
          </cell>
          <cell r="B66">
            <v>63.4</v>
          </cell>
          <cell r="C66">
            <v>37012</v>
          </cell>
        </row>
        <row r="67">
          <cell r="A67" t="str">
            <v>汽车</v>
          </cell>
          <cell r="B67">
            <v>20.8</v>
          </cell>
          <cell r="C67">
            <v>37012</v>
          </cell>
        </row>
        <row r="68">
          <cell r="A68" t="str">
            <v>程控交换机</v>
          </cell>
          <cell r="B68">
            <v>875.1</v>
          </cell>
          <cell r="C68">
            <v>37043</v>
          </cell>
        </row>
        <row r="69">
          <cell r="A69" t="str">
            <v>彩色电视机</v>
          </cell>
          <cell r="B69">
            <v>256.39999999999998</v>
          </cell>
          <cell r="C69">
            <v>37043</v>
          </cell>
        </row>
        <row r="70">
          <cell r="A70" t="str">
            <v>家用电冰箱</v>
          </cell>
          <cell r="B70">
            <v>168.7</v>
          </cell>
          <cell r="C70">
            <v>37043</v>
          </cell>
        </row>
        <row r="71">
          <cell r="A71" t="str">
            <v>家用洗衣机</v>
          </cell>
          <cell r="B71">
            <v>82.9</v>
          </cell>
          <cell r="C71">
            <v>37043</v>
          </cell>
        </row>
        <row r="72">
          <cell r="A72" t="str">
            <v>微型计算机</v>
          </cell>
          <cell r="B72">
            <v>64.599999999999994</v>
          </cell>
          <cell r="C72">
            <v>37043</v>
          </cell>
        </row>
        <row r="73">
          <cell r="A73" t="str">
            <v>汽车</v>
          </cell>
          <cell r="B73">
            <v>20.8</v>
          </cell>
          <cell r="C73">
            <v>37043</v>
          </cell>
        </row>
      </sheetData>
      <sheetData sheetId="1" refreshError="1"/>
      <sheetData sheetId="2"/>
      <sheetData sheetId="3" refreshError="1"/>
      <sheetData sheetId="4"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第1套"/>
      <sheetName val="第1套答案"/>
      <sheetName val="第2套"/>
      <sheetName val="第2套答案"/>
      <sheetName val="第3套答案"/>
    </sheetNames>
    <sheetDataSet>
      <sheetData sheetId="0">
        <row r="1">
          <cell r="A1" t="str">
            <v>项目</v>
          </cell>
          <cell r="B1" t="str">
            <v>产量</v>
          </cell>
          <cell r="C1" t="str">
            <v>月份</v>
          </cell>
        </row>
        <row r="2">
          <cell r="A2" t="str">
            <v>彩色电视机</v>
          </cell>
          <cell r="B2">
            <v>374</v>
          </cell>
          <cell r="C2">
            <v>36526</v>
          </cell>
        </row>
        <row r="3">
          <cell r="A3" t="str">
            <v>程控交换机</v>
          </cell>
          <cell r="B3">
            <v>351</v>
          </cell>
          <cell r="C3">
            <v>36526</v>
          </cell>
        </row>
        <row r="4">
          <cell r="A4" t="str">
            <v>家用洗衣机</v>
          </cell>
          <cell r="B4">
            <v>149</v>
          </cell>
          <cell r="C4">
            <v>36526</v>
          </cell>
        </row>
        <row r="5">
          <cell r="A5" t="str">
            <v>家用电冰箱</v>
          </cell>
          <cell r="B5">
            <v>88</v>
          </cell>
          <cell r="C5">
            <v>36526</v>
          </cell>
        </row>
        <row r="6">
          <cell r="A6" t="str">
            <v>微型计算机</v>
          </cell>
          <cell r="B6">
            <v>43</v>
          </cell>
          <cell r="C6">
            <v>36526</v>
          </cell>
        </row>
        <row r="7">
          <cell r="A7" t="str">
            <v>汽车</v>
          </cell>
          <cell r="B7">
            <v>14</v>
          </cell>
          <cell r="C7">
            <v>36526</v>
          </cell>
        </row>
        <row r="8">
          <cell r="A8" t="str">
            <v>彩色电视机</v>
          </cell>
          <cell r="B8">
            <v>283</v>
          </cell>
          <cell r="C8">
            <v>36557</v>
          </cell>
        </row>
        <row r="9">
          <cell r="A9" t="str">
            <v>程控交换机</v>
          </cell>
          <cell r="B9">
            <v>249</v>
          </cell>
          <cell r="C9">
            <v>36557</v>
          </cell>
        </row>
        <row r="10">
          <cell r="A10" t="str">
            <v>家用洗衣机</v>
          </cell>
          <cell r="B10">
            <v>114</v>
          </cell>
          <cell r="C10">
            <v>36557</v>
          </cell>
        </row>
        <row r="11">
          <cell r="A11" t="str">
            <v>家用电冰箱</v>
          </cell>
          <cell r="B11">
            <v>80</v>
          </cell>
          <cell r="C11">
            <v>36557</v>
          </cell>
        </row>
        <row r="12">
          <cell r="A12" t="str">
            <v>微型计算机</v>
          </cell>
          <cell r="B12">
            <v>37</v>
          </cell>
          <cell r="C12">
            <v>36557</v>
          </cell>
        </row>
        <row r="13">
          <cell r="A13" t="str">
            <v>汽车</v>
          </cell>
          <cell r="B13">
            <v>12</v>
          </cell>
          <cell r="C13">
            <v>36557</v>
          </cell>
        </row>
        <row r="14">
          <cell r="A14" t="str">
            <v>程控交换机</v>
          </cell>
          <cell r="B14">
            <v>423</v>
          </cell>
          <cell r="C14">
            <v>36586</v>
          </cell>
        </row>
        <row r="15">
          <cell r="A15" t="str">
            <v>彩色电视机</v>
          </cell>
          <cell r="B15">
            <v>365</v>
          </cell>
          <cell r="C15">
            <v>36586</v>
          </cell>
        </row>
        <row r="16">
          <cell r="A16" t="str">
            <v>家用洗衣机</v>
          </cell>
          <cell r="B16">
            <v>146</v>
          </cell>
          <cell r="C16">
            <v>36586</v>
          </cell>
        </row>
        <row r="17">
          <cell r="A17" t="str">
            <v>家用电冰箱</v>
          </cell>
          <cell r="B17">
            <v>129</v>
          </cell>
          <cell r="C17">
            <v>36586</v>
          </cell>
        </row>
        <row r="18">
          <cell r="A18" t="str">
            <v>微型计算机</v>
          </cell>
          <cell r="B18">
            <v>64</v>
          </cell>
          <cell r="C18">
            <v>36586</v>
          </cell>
        </row>
        <row r="19">
          <cell r="A19" t="str">
            <v>汽车</v>
          </cell>
          <cell r="B19">
            <v>21</v>
          </cell>
          <cell r="C19">
            <v>36586</v>
          </cell>
        </row>
        <row r="20">
          <cell r="A20" t="str">
            <v>程控交换机</v>
          </cell>
          <cell r="B20">
            <v>472</v>
          </cell>
          <cell r="C20">
            <v>36617</v>
          </cell>
        </row>
        <row r="21">
          <cell r="A21" t="str">
            <v>彩色电视机</v>
          </cell>
          <cell r="B21">
            <v>363</v>
          </cell>
          <cell r="C21">
            <v>36617</v>
          </cell>
        </row>
        <row r="22">
          <cell r="A22" t="str">
            <v>家用电冰箱</v>
          </cell>
          <cell r="B22">
            <v>139</v>
          </cell>
          <cell r="C22">
            <v>36617</v>
          </cell>
        </row>
        <row r="23">
          <cell r="A23" t="str">
            <v>家用洗衣机</v>
          </cell>
          <cell r="B23">
            <v>106</v>
          </cell>
          <cell r="C23">
            <v>36617</v>
          </cell>
        </row>
        <row r="24">
          <cell r="A24" t="str">
            <v>微型计算机</v>
          </cell>
          <cell r="B24">
            <v>68</v>
          </cell>
          <cell r="C24">
            <v>36617</v>
          </cell>
        </row>
        <row r="25">
          <cell r="A25" t="str">
            <v>汽车</v>
          </cell>
          <cell r="B25">
            <v>22</v>
          </cell>
          <cell r="C25">
            <v>36617</v>
          </cell>
        </row>
        <row r="26">
          <cell r="A26" t="str">
            <v>程控交换机</v>
          </cell>
          <cell r="B26">
            <v>441</v>
          </cell>
          <cell r="C26">
            <v>36647</v>
          </cell>
        </row>
        <row r="27">
          <cell r="A27" t="str">
            <v>彩色电视机</v>
          </cell>
          <cell r="B27">
            <v>297</v>
          </cell>
          <cell r="C27">
            <v>36647</v>
          </cell>
        </row>
        <row r="28">
          <cell r="A28" t="str">
            <v>家用电冰箱</v>
          </cell>
          <cell r="B28">
            <v>139</v>
          </cell>
          <cell r="C28">
            <v>36647</v>
          </cell>
        </row>
        <row r="29">
          <cell r="A29" t="str">
            <v>家用洗衣机</v>
          </cell>
          <cell r="B29">
            <v>82</v>
          </cell>
          <cell r="C29">
            <v>36647</v>
          </cell>
        </row>
        <row r="30">
          <cell r="A30" t="str">
            <v>微型计算机</v>
          </cell>
          <cell r="B30">
            <v>58</v>
          </cell>
          <cell r="C30">
            <v>36647</v>
          </cell>
        </row>
        <row r="31">
          <cell r="A31" t="str">
            <v>汽车</v>
          </cell>
          <cell r="B31">
            <v>20</v>
          </cell>
          <cell r="C31">
            <v>36647</v>
          </cell>
        </row>
        <row r="32">
          <cell r="A32" t="str">
            <v>程控交换机</v>
          </cell>
          <cell r="B32">
            <v>709</v>
          </cell>
          <cell r="C32">
            <v>36678</v>
          </cell>
        </row>
        <row r="33">
          <cell r="A33" t="str">
            <v>彩色电视机</v>
          </cell>
          <cell r="B33">
            <v>202</v>
          </cell>
          <cell r="C33">
            <v>36678</v>
          </cell>
        </row>
        <row r="34">
          <cell r="A34" t="str">
            <v>家用电冰箱</v>
          </cell>
          <cell r="B34">
            <v>158</v>
          </cell>
          <cell r="C34">
            <v>36678</v>
          </cell>
        </row>
        <row r="35">
          <cell r="A35" t="str">
            <v>家用洗衣机</v>
          </cell>
          <cell r="B35">
            <v>79</v>
          </cell>
          <cell r="C35">
            <v>36678</v>
          </cell>
        </row>
        <row r="36">
          <cell r="A36" t="str">
            <v>微型计算机</v>
          </cell>
          <cell r="B36">
            <v>51</v>
          </cell>
          <cell r="C36">
            <v>36678</v>
          </cell>
        </row>
        <row r="37">
          <cell r="A37" t="str">
            <v>汽车</v>
          </cell>
          <cell r="B37">
            <v>19</v>
          </cell>
          <cell r="C37">
            <v>36678</v>
          </cell>
        </row>
        <row r="38">
          <cell r="A38" t="str">
            <v>程控交换机</v>
          </cell>
          <cell r="B38">
            <v>728</v>
          </cell>
          <cell r="C38">
            <v>36892</v>
          </cell>
        </row>
        <row r="39">
          <cell r="A39" t="str">
            <v>彩色电视机</v>
          </cell>
          <cell r="B39">
            <v>341.6</v>
          </cell>
          <cell r="C39">
            <v>36892</v>
          </cell>
        </row>
        <row r="40">
          <cell r="A40" t="str">
            <v>家用洗衣机</v>
          </cell>
          <cell r="B40">
            <v>124.4</v>
          </cell>
          <cell r="C40">
            <v>36892</v>
          </cell>
        </row>
        <row r="41">
          <cell r="A41" t="str">
            <v>家用电冰箱</v>
          </cell>
          <cell r="B41">
            <v>98.4</v>
          </cell>
          <cell r="C41">
            <v>36892</v>
          </cell>
        </row>
        <row r="42">
          <cell r="A42" t="str">
            <v>微型计算机</v>
          </cell>
          <cell r="B42">
            <v>42.5</v>
          </cell>
          <cell r="C42">
            <v>36892</v>
          </cell>
        </row>
        <row r="43">
          <cell r="A43" t="str">
            <v>汽车</v>
          </cell>
          <cell r="B43">
            <v>18.7</v>
          </cell>
          <cell r="C43">
            <v>36892</v>
          </cell>
        </row>
        <row r="44">
          <cell r="A44" t="str">
            <v>程控交换机</v>
          </cell>
          <cell r="B44">
            <v>728</v>
          </cell>
          <cell r="C44">
            <v>36923</v>
          </cell>
        </row>
        <row r="45">
          <cell r="A45" t="str">
            <v>彩色电视机</v>
          </cell>
          <cell r="B45">
            <v>341.6</v>
          </cell>
          <cell r="C45">
            <v>36923</v>
          </cell>
        </row>
        <row r="46">
          <cell r="A46" t="str">
            <v>家用洗衣机</v>
          </cell>
          <cell r="B46">
            <v>124.4</v>
          </cell>
          <cell r="C46">
            <v>36923</v>
          </cell>
        </row>
        <row r="47">
          <cell r="A47" t="str">
            <v>家用电冰箱</v>
          </cell>
          <cell r="B47">
            <v>98.4</v>
          </cell>
          <cell r="C47">
            <v>36923</v>
          </cell>
        </row>
        <row r="48">
          <cell r="A48" t="str">
            <v>微型计算机</v>
          </cell>
          <cell r="B48">
            <v>42.5</v>
          </cell>
          <cell r="C48">
            <v>36923</v>
          </cell>
        </row>
        <row r="49">
          <cell r="A49" t="str">
            <v>汽车</v>
          </cell>
          <cell r="B49">
            <v>18.7</v>
          </cell>
          <cell r="C49">
            <v>36923</v>
          </cell>
        </row>
        <row r="50">
          <cell r="A50" t="str">
            <v>程控交换机</v>
          </cell>
          <cell r="B50">
            <v>571</v>
          </cell>
          <cell r="C50">
            <v>36951</v>
          </cell>
        </row>
        <row r="51">
          <cell r="A51" t="str">
            <v>彩色电视机</v>
          </cell>
          <cell r="B51">
            <v>317.89999999999998</v>
          </cell>
          <cell r="C51">
            <v>36951</v>
          </cell>
        </row>
        <row r="52">
          <cell r="A52" t="str">
            <v>家用电冰箱</v>
          </cell>
          <cell r="B52">
            <v>143</v>
          </cell>
          <cell r="C52">
            <v>36951</v>
          </cell>
        </row>
        <row r="53">
          <cell r="A53" t="str">
            <v>家用洗衣机</v>
          </cell>
          <cell r="B53">
            <v>110.5</v>
          </cell>
          <cell r="C53">
            <v>36951</v>
          </cell>
        </row>
        <row r="54">
          <cell r="A54" t="str">
            <v>微型计算机</v>
          </cell>
          <cell r="B54">
            <v>58.5</v>
          </cell>
          <cell r="C54">
            <v>36951</v>
          </cell>
        </row>
        <row r="55">
          <cell r="A55" t="str">
            <v>汽车</v>
          </cell>
          <cell r="B55">
            <v>26.6</v>
          </cell>
          <cell r="C55">
            <v>36951</v>
          </cell>
        </row>
        <row r="56">
          <cell r="A56" t="str">
            <v>程控交换机</v>
          </cell>
          <cell r="B56">
            <v>634.9</v>
          </cell>
          <cell r="C56">
            <v>36982</v>
          </cell>
        </row>
        <row r="57">
          <cell r="A57" t="str">
            <v>彩色电视机</v>
          </cell>
          <cell r="B57">
            <v>305.89999999999998</v>
          </cell>
          <cell r="C57">
            <v>36982</v>
          </cell>
        </row>
        <row r="58">
          <cell r="A58" t="str">
            <v>家用电冰箱</v>
          </cell>
          <cell r="B58">
            <v>135.19999999999999</v>
          </cell>
          <cell r="C58">
            <v>36982</v>
          </cell>
        </row>
        <row r="59">
          <cell r="A59" t="str">
            <v>家用洗衣机</v>
          </cell>
          <cell r="B59">
            <v>98.7</v>
          </cell>
          <cell r="C59">
            <v>36982</v>
          </cell>
        </row>
        <row r="60">
          <cell r="A60" t="str">
            <v>微型计算机</v>
          </cell>
          <cell r="B60">
            <v>63.2</v>
          </cell>
          <cell r="C60">
            <v>36982</v>
          </cell>
        </row>
        <row r="61">
          <cell r="A61" t="str">
            <v>汽车</v>
          </cell>
          <cell r="B61">
            <v>24.9</v>
          </cell>
          <cell r="C61">
            <v>36982</v>
          </cell>
        </row>
        <row r="62">
          <cell r="A62" t="str">
            <v>程控交换机</v>
          </cell>
          <cell r="B62">
            <v>808</v>
          </cell>
          <cell r="C62">
            <v>37012</v>
          </cell>
        </row>
        <row r="63">
          <cell r="A63" t="str">
            <v>彩色电视机</v>
          </cell>
          <cell r="B63">
            <v>294.5</v>
          </cell>
          <cell r="C63">
            <v>37012</v>
          </cell>
        </row>
        <row r="64">
          <cell r="A64" t="str">
            <v>家用电冰箱</v>
          </cell>
          <cell r="B64">
            <v>155.19999999999999</v>
          </cell>
          <cell r="C64">
            <v>37012</v>
          </cell>
        </row>
        <row r="65">
          <cell r="A65" t="str">
            <v>家用洗衣机</v>
          </cell>
          <cell r="B65">
            <v>78.2</v>
          </cell>
          <cell r="C65">
            <v>37012</v>
          </cell>
        </row>
        <row r="66">
          <cell r="A66" t="str">
            <v>微型计算机</v>
          </cell>
          <cell r="B66">
            <v>63.4</v>
          </cell>
          <cell r="C66">
            <v>37012</v>
          </cell>
        </row>
        <row r="67">
          <cell r="A67" t="str">
            <v>汽车</v>
          </cell>
          <cell r="B67">
            <v>20.8</v>
          </cell>
          <cell r="C67">
            <v>37012</v>
          </cell>
        </row>
        <row r="68">
          <cell r="A68" t="str">
            <v>程控交换机</v>
          </cell>
          <cell r="B68">
            <v>875.1</v>
          </cell>
          <cell r="C68">
            <v>37043</v>
          </cell>
        </row>
        <row r="69">
          <cell r="A69" t="str">
            <v>彩色电视机</v>
          </cell>
          <cell r="B69">
            <v>256.39999999999998</v>
          </cell>
          <cell r="C69">
            <v>37043</v>
          </cell>
        </row>
        <row r="70">
          <cell r="A70" t="str">
            <v>家用电冰箱</v>
          </cell>
          <cell r="B70">
            <v>168.7</v>
          </cell>
          <cell r="C70">
            <v>37043</v>
          </cell>
        </row>
        <row r="71">
          <cell r="A71" t="str">
            <v>家用洗衣机</v>
          </cell>
          <cell r="B71">
            <v>82.9</v>
          </cell>
          <cell r="C71">
            <v>37043</v>
          </cell>
        </row>
        <row r="72">
          <cell r="A72" t="str">
            <v>微型计算机</v>
          </cell>
          <cell r="B72">
            <v>64.599999999999994</v>
          </cell>
          <cell r="C72">
            <v>37043</v>
          </cell>
        </row>
        <row r="73">
          <cell r="A73" t="str">
            <v>汽车</v>
          </cell>
          <cell r="B73">
            <v>20.8</v>
          </cell>
          <cell r="C73">
            <v>37043</v>
          </cell>
        </row>
      </sheetData>
      <sheetData sheetId="1" refreshError="1"/>
      <sheetData sheetId="2"/>
      <sheetData sheetId="3" refreshError="1"/>
      <sheetData sheetId="4"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第1套"/>
      <sheetName val="第1套答案"/>
      <sheetName val="第2套"/>
      <sheetName val="第2套答案"/>
      <sheetName val="第3套"/>
      <sheetName val="第3套答案"/>
    </sheetNames>
    <sheetDataSet>
      <sheetData sheetId="0">
        <row r="1">
          <cell r="A1" t="str">
            <v>项目</v>
          </cell>
          <cell r="B1" t="str">
            <v>产量</v>
          </cell>
          <cell r="C1" t="str">
            <v>月份</v>
          </cell>
        </row>
        <row r="2">
          <cell r="A2" t="str">
            <v>彩色电视机</v>
          </cell>
          <cell r="B2">
            <v>374</v>
          </cell>
          <cell r="C2">
            <v>36526</v>
          </cell>
        </row>
        <row r="3">
          <cell r="A3" t="str">
            <v>程控交换机</v>
          </cell>
          <cell r="B3">
            <v>351</v>
          </cell>
          <cell r="C3">
            <v>36526</v>
          </cell>
        </row>
        <row r="4">
          <cell r="A4" t="str">
            <v>家用洗衣机</v>
          </cell>
          <cell r="B4">
            <v>149</v>
          </cell>
          <cell r="C4">
            <v>36526</v>
          </cell>
        </row>
        <row r="5">
          <cell r="A5" t="str">
            <v>家用电冰箱</v>
          </cell>
          <cell r="B5">
            <v>88</v>
          </cell>
          <cell r="C5">
            <v>36526</v>
          </cell>
        </row>
        <row r="6">
          <cell r="A6" t="str">
            <v>微型计算机</v>
          </cell>
          <cell r="B6">
            <v>43</v>
          </cell>
          <cell r="C6">
            <v>36526</v>
          </cell>
        </row>
        <row r="7">
          <cell r="A7" t="str">
            <v>汽车</v>
          </cell>
          <cell r="B7">
            <v>14</v>
          </cell>
          <cell r="C7">
            <v>36526</v>
          </cell>
        </row>
        <row r="8">
          <cell r="A8" t="str">
            <v>彩色电视机</v>
          </cell>
          <cell r="B8">
            <v>283</v>
          </cell>
          <cell r="C8">
            <v>36557</v>
          </cell>
        </row>
        <row r="9">
          <cell r="A9" t="str">
            <v>程控交换机</v>
          </cell>
          <cell r="B9">
            <v>249</v>
          </cell>
          <cell r="C9">
            <v>36557</v>
          </cell>
        </row>
        <row r="10">
          <cell r="A10" t="str">
            <v>家用洗衣机</v>
          </cell>
          <cell r="B10">
            <v>114</v>
          </cell>
          <cell r="C10">
            <v>36557</v>
          </cell>
        </row>
        <row r="11">
          <cell r="A11" t="str">
            <v>家用电冰箱</v>
          </cell>
          <cell r="B11">
            <v>80</v>
          </cell>
          <cell r="C11">
            <v>36557</v>
          </cell>
        </row>
        <row r="12">
          <cell r="A12" t="str">
            <v>微型计算机</v>
          </cell>
          <cell r="B12">
            <v>37</v>
          </cell>
          <cell r="C12">
            <v>36557</v>
          </cell>
        </row>
        <row r="13">
          <cell r="A13" t="str">
            <v>汽车</v>
          </cell>
          <cell r="B13">
            <v>12</v>
          </cell>
          <cell r="C13">
            <v>36557</v>
          </cell>
        </row>
        <row r="14">
          <cell r="A14" t="str">
            <v>程控交换机</v>
          </cell>
          <cell r="B14">
            <v>423</v>
          </cell>
          <cell r="C14">
            <v>36586</v>
          </cell>
        </row>
        <row r="15">
          <cell r="A15" t="str">
            <v>彩色电视机</v>
          </cell>
          <cell r="B15">
            <v>365</v>
          </cell>
          <cell r="C15">
            <v>36586</v>
          </cell>
        </row>
        <row r="16">
          <cell r="A16" t="str">
            <v>家用洗衣机</v>
          </cell>
          <cell r="B16">
            <v>146</v>
          </cell>
          <cell r="C16">
            <v>36586</v>
          </cell>
        </row>
        <row r="17">
          <cell r="A17" t="str">
            <v>家用电冰箱</v>
          </cell>
          <cell r="B17">
            <v>129</v>
          </cell>
          <cell r="C17">
            <v>36586</v>
          </cell>
        </row>
        <row r="18">
          <cell r="A18" t="str">
            <v>微型计算机</v>
          </cell>
          <cell r="B18">
            <v>64</v>
          </cell>
          <cell r="C18">
            <v>36586</v>
          </cell>
        </row>
        <row r="19">
          <cell r="A19" t="str">
            <v>汽车</v>
          </cell>
          <cell r="B19">
            <v>21</v>
          </cell>
          <cell r="C19">
            <v>36586</v>
          </cell>
        </row>
        <row r="20">
          <cell r="A20" t="str">
            <v>程控交换机</v>
          </cell>
          <cell r="B20">
            <v>472</v>
          </cell>
          <cell r="C20">
            <v>36617</v>
          </cell>
        </row>
        <row r="21">
          <cell r="A21" t="str">
            <v>彩色电视机</v>
          </cell>
          <cell r="B21">
            <v>363</v>
          </cell>
          <cell r="C21">
            <v>36617</v>
          </cell>
        </row>
        <row r="22">
          <cell r="A22" t="str">
            <v>家用电冰箱</v>
          </cell>
          <cell r="B22">
            <v>139</v>
          </cell>
          <cell r="C22">
            <v>36617</v>
          </cell>
        </row>
        <row r="23">
          <cell r="A23" t="str">
            <v>家用洗衣机</v>
          </cell>
          <cell r="B23">
            <v>106</v>
          </cell>
          <cell r="C23">
            <v>36617</v>
          </cell>
        </row>
        <row r="24">
          <cell r="A24" t="str">
            <v>微型计算机</v>
          </cell>
          <cell r="B24">
            <v>68</v>
          </cell>
          <cell r="C24">
            <v>36617</v>
          </cell>
        </row>
        <row r="25">
          <cell r="A25" t="str">
            <v>汽车</v>
          </cell>
          <cell r="B25">
            <v>22</v>
          </cell>
          <cell r="C25">
            <v>36617</v>
          </cell>
        </row>
        <row r="26">
          <cell r="A26" t="str">
            <v>程控交换机</v>
          </cell>
          <cell r="B26">
            <v>441</v>
          </cell>
          <cell r="C26">
            <v>36647</v>
          </cell>
        </row>
        <row r="27">
          <cell r="A27" t="str">
            <v>彩色电视机</v>
          </cell>
          <cell r="B27">
            <v>297</v>
          </cell>
          <cell r="C27">
            <v>36647</v>
          </cell>
        </row>
        <row r="28">
          <cell r="A28" t="str">
            <v>家用电冰箱</v>
          </cell>
          <cell r="B28">
            <v>139</v>
          </cell>
          <cell r="C28">
            <v>36647</v>
          </cell>
        </row>
        <row r="29">
          <cell r="A29" t="str">
            <v>家用洗衣机</v>
          </cell>
          <cell r="B29">
            <v>82</v>
          </cell>
          <cell r="C29">
            <v>36647</v>
          </cell>
        </row>
        <row r="30">
          <cell r="A30" t="str">
            <v>微型计算机</v>
          </cell>
          <cell r="B30">
            <v>58</v>
          </cell>
          <cell r="C30">
            <v>36647</v>
          </cell>
        </row>
        <row r="31">
          <cell r="A31" t="str">
            <v>汽车</v>
          </cell>
          <cell r="B31">
            <v>20</v>
          </cell>
          <cell r="C31">
            <v>36647</v>
          </cell>
        </row>
        <row r="32">
          <cell r="A32" t="str">
            <v>程控交换机</v>
          </cell>
          <cell r="B32">
            <v>709</v>
          </cell>
          <cell r="C32">
            <v>36678</v>
          </cell>
        </row>
        <row r="33">
          <cell r="A33" t="str">
            <v>彩色电视机</v>
          </cell>
          <cell r="B33">
            <v>202</v>
          </cell>
          <cell r="C33">
            <v>36678</v>
          </cell>
        </row>
        <row r="34">
          <cell r="A34" t="str">
            <v>家用电冰箱</v>
          </cell>
          <cell r="B34">
            <v>158</v>
          </cell>
          <cell r="C34">
            <v>36678</v>
          </cell>
        </row>
        <row r="35">
          <cell r="A35" t="str">
            <v>家用洗衣机</v>
          </cell>
          <cell r="B35">
            <v>79</v>
          </cell>
          <cell r="C35">
            <v>36678</v>
          </cell>
        </row>
        <row r="36">
          <cell r="A36" t="str">
            <v>微型计算机</v>
          </cell>
          <cell r="B36">
            <v>51</v>
          </cell>
          <cell r="C36">
            <v>36678</v>
          </cell>
        </row>
        <row r="37">
          <cell r="A37" t="str">
            <v>汽车</v>
          </cell>
          <cell r="B37">
            <v>19</v>
          </cell>
          <cell r="C37">
            <v>36678</v>
          </cell>
        </row>
        <row r="38">
          <cell r="A38" t="str">
            <v>程控交换机</v>
          </cell>
          <cell r="B38">
            <v>728</v>
          </cell>
          <cell r="C38">
            <v>36892</v>
          </cell>
        </row>
        <row r="39">
          <cell r="A39" t="str">
            <v>彩色电视机</v>
          </cell>
          <cell r="B39">
            <v>341.6</v>
          </cell>
          <cell r="C39">
            <v>36892</v>
          </cell>
        </row>
        <row r="40">
          <cell r="A40" t="str">
            <v>家用洗衣机</v>
          </cell>
          <cell r="B40">
            <v>124.4</v>
          </cell>
          <cell r="C40">
            <v>36892</v>
          </cell>
        </row>
        <row r="41">
          <cell r="A41" t="str">
            <v>家用电冰箱</v>
          </cell>
          <cell r="B41">
            <v>98.4</v>
          </cell>
          <cell r="C41">
            <v>36892</v>
          </cell>
        </row>
        <row r="42">
          <cell r="A42" t="str">
            <v>微型计算机</v>
          </cell>
          <cell r="B42">
            <v>42.5</v>
          </cell>
          <cell r="C42">
            <v>36892</v>
          </cell>
        </row>
        <row r="43">
          <cell r="A43" t="str">
            <v>汽车</v>
          </cell>
          <cell r="B43">
            <v>18.7</v>
          </cell>
          <cell r="C43">
            <v>36892</v>
          </cell>
        </row>
        <row r="44">
          <cell r="A44" t="str">
            <v>程控交换机</v>
          </cell>
          <cell r="B44">
            <v>728</v>
          </cell>
          <cell r="C44">
            <v>36923</v>
          </cell>
        </row>
        <row r="45">
          <cell r="A45" t="str">
            <v>彩色电视机</v>
          </cell>
          <cell r="B45">
            <v>341.6</v>
          </cell>
          <cell r="C45">
            <v>36923</v>
          </cell>
        </row>
        <row r="46">
          <cell r="A46" t="str">
            <v>家用洗衣机</v>
          </cell>
          <cell r="B46">
            <v>124.4</v>
          </cell>
          <cell r="C46">
            <v>36923</v>
          </cell>
        </row>
        <row r="47">
          <cell r="A47" t="str">
            <v>家用电冰箱</v>
          </cell>
          <cell r="B47">
            <v>98.4</v>
          </cell>
          <cell r="C47">
            <v>36923</v>
          </cell>
        </row>
        <row r="48">
          <cell r="A48" t="str">
            <v>微型计算机</v>
          </cell>
          <cell r="B48">
            <v>42.5</v>
          </cell>
          <cell r="C48">
            <v>36923</v>
          </cell>
        </row>
        <row r="49">
          <cell r="A49" t="str">
            <v>汽车</v>
          </cell>
          <cell r="B49">
            <v>18.7</v>
          </cell>
          <cell r="C49">
            <v>36923</v>
          </cell>
        </row>
        <row r="50">
          <cell r="A50" t="str">
            <v>程控交换机</v>
          </cell>
          <cell r="B50">
            <v>571</v>
          </cell>
          <cell r="C50">
            <v>36951</v>
          </cell>
        </row>
        <row r="51">
          <cell r="A51" t="str">
            <v>彩色电视机</v>
          </cell>
          <cell r="B51">
            <v>317.89999999999998</v>
          </cell>
          <cell r="C51">
            <v>36951</v>
          </cell>
        </row>
        <row r="52">
          <cell r="A52" t="str">
            <v>家用电冰箱</v>
          </cell>
          <cell r="B52">
            <v>143</v>
          </cell>
          <cell r="C52">
            <v>36951</v>
          </cell>
        </row>
        <row r="53">
          <cell r="A53" t="str">
            <v>家用洗衣机</v>
          </cell>
          <cell r="B53">
            <v>110.5</v>
          </cell>
          <cell r="C53">
            <v>36951</v>
          </cell>
        </row>
        <row r="54">
          <cell r="A54" t="str">
            <v>微型计算机</v>
          </cell>
          <cell r="B54">
            <v>58.5</v>
          </cell>
          <cell r="C54">
            <v>36951</v>
          </cell>
        </row>
        <row r="55">
          <cell r="A55" t="str">
            <v>汽车</v>
          </cell>
          <cell r="B55">
            <v>26.6</v>
          </cell>
          <cell r="C55">
            <v>36951</v>
          </cell>
        </row>
        <row r="56">
          <cell r="A56" t="str">
            <v>程控交换机</v>
          </cell>
          <cell r="B56">
            <v>634.9</v>
          </cell>
          <cell r="C56">
            <v>36982</v>
          </cell>
        </row>
        <row r="57">
          <cell r="A57" t="str">
            <v>彩色电视机</v>
          </cell>
          <cell r="B57">
            <v>305.89999999999998</v>
          </cell>
          <cell r="C57">
            <v>36982</v>
          </cell>
        </row>
        <row r="58">
          <cell r="A58" t="str">
            <v>家用电冰箱</v>
          </cell>
          <cell r="B58">
            <v>135.19999999999999</v>
          </cell>
          <cell r="C58">
            <v>36982</v>
          </cell>
        </row>
        <row r="59">
          <cell r="A59" t="str">
            <v>家用洗衣机</v>
          </cell>
          <cell r="B59">
            <v>98.7</v>
          </cell>
          <cell r="C59">
            <v>36982</v>
          </cell>
        </row>
        <row r="60">
          <cell r="A60" t="str">
            <v>微型计算机</v>
          </cell>
          <cell r="B60">
            <v>63.2</v>
          </cell>
          <cell r="C60">
            <v>36982</v>
          </cell>
        </row>
        <row r="61">
          <cell r="A61" t="str">
            <v>汽车</v>
          </cell>
          <cell r="B61">
            <v>24.9</v>
          </cell>
          <cell r="C61">
            <v>36982</v>
          </cell>
        </row>
        <row r="62">
          <cell r="A62" t="str">
            <v>程控交换机</v>
          </cell>
          <cell r="B62">
            <v>808</v>
          </cell>
          <cell r="C62">
            <v>37012</v>
          </cell>
        </row>
        <row r="63">
          <cell r="A63" t="str">
            <v>彩色电视机</v>
          </cell>
          <cell r="B63">
            <v>294.5</v>
          </cell>
          <cell r="C63">
            <v>37012</v>
          </cell>
        </row>
        <row r="64">
          <cell r="A64" t="str">
            <v>家用电冰箱</v>
          </cell>
          <cell r="B64">
            <v>155.19999999999999</v>
          </cell>
          <cell r="C64">
            <v>37012</v>
          </cell>
        </row>
        <row r="65">
          <cell r="A65" t="str">
            <v>家用洗衣机</v>
          </cell>
          <cell r="B65">
            <v>78.2</v>
          </cell>
          <cell r="C65">
            <v>37012</v>
          </cell>
        </row>
        <row r="66">
          <cell r="A66" t="str">
            <v>微型计算机</v>
          </cell>
          <cell r="B66">
            <v>63.4</v>
          </cell>
          <cell r="C66">
            <v>37012</v>
          </cell>
        </row>
        <row r="67">
          <cell r="A67" t="str">
            <v>汽车</v>
          </cell>
          <cell r="B67">
            <v>20.8</v>
          </cell>
          <cell r="C67">
            <v>37012</v>
          </cell>
        </row>
        <row r="68">
          <cell r="A68" t="str">
            <v>程控交换机</v>
          </cell>
          <cell r="B68">
            <v>875.1</v>
          </cell>
          <cell r="C68">
            <v>37043</v>
          </cell>
        </row>
        <row r="69">
          <cell r="A69" t="str">
            <v>彩色电视机</v>
          </cell>
          <cell r="B69">
            <v>256.39999999999998</v>
          </cell>
          <cell r="C69">
            <v>37043</v>
          </cell>
        </row>
        <row r="70">
          <cell r="A70" t="str">
            <v>家用电冰箱</v>
          </cell>
          <cell r="B70">
            <v>168.7</v>
          </cell>
          <cell r="C70">
            <v>37043</v>
          </cell>
        </row>
        <row r="71">
          <cell r="A71" t="str">
            <v>家用洗衣机</v>
          </cell>
          <cell r="B71">
            <v>82.9</v>
          </cell>
          <cell r="C71">
            <v>37043</v>
          </cell>
        </row>
        <row r="72">
          <cell r="A72" t="str">
            <v>微型计算机</v>
          </cell>
          <cell r="B72">
            <v>64.599999999999994</v>
          </cell>
          <cell r="C72">
            <v>37043</v>
          </cell>
        </row>
        <row r="73">
          <cell r="A73" t="str">
            <v>汽车</v>
          </cell>
          <cell r="B73">
            <v>20.8</v>
          </cell>
          <cell r="C73">
            <v>37043</v>
          </cell>
        </row>
      </sheetData>
      <sheetData sheetId="1"/>
      <sheetData sheetId="2">
        <row r="1">
          <cell r="A1" t="str">
            <v>工业类型</v>
          </cell>
          <cell r="B1" t="str">
            <v>企业规模</v>
          </cell>
          <cell r="C1" t="str">
            <v>企业类型</v>
          </cell>
          <cell r="D1" t="str">
            <v>产值</v>
          </cell>
        </row>
        <row r="2">
          <cell r="A2" t="str">
            <v>轻工业</v>
          </cell>
          <cell r="B2" t="str">
            <v>小型</v>
          </cell>
          <cell r="C2" t="str">
            <v>国有及国有控股企业</v>
          </cell>
          <cell r="D2">
            <v>15008.16</v>
          </cell>
        </row>
        <row r="3">
          <cell r="A3" t="str">
            <v>轻工业</v>
          </cell>
          <cell r="B3" t="str">
            <v>小型</v>
          </cell>
          <cell r="C3" t="str">
            <v>国有及国有控股企业</v>
          </cell>
          <cell r="D3">
            <v>55788.45</v>
          </cell>
        </row>
        <row r="4">
          <cell r="A4" t="str">
            <v>重工业</v>
          </cell>
          <cell r="B4" t="str">
            <v>中型</v>
          </cell>
          <cell r="C4" t="str">
            <v>股份有限公司</v>
          </cell>
          <cell r="D4">
            <v>19514.89</v>
          </cell>
        </row>
        <row r="5">
          <cell r="A5" t="str">
            <v>重工业</v>
          </cell>
          <cell r="B5" t="str">
            <v>大型</v>
          </cell>
          <cell r="C5" t="str">
            <v>股份有限公司</v>
          </cell>
          <cell r="D5">
            <v>76910.34</v>
          </cell>
        </row>
        <row r="6">
          <cell r="A6" t="str">
            <v>轻工业</v>
          </cell>
          <cell r="B6" t="str">
            <v>大型</v>
          </cell>
          <cell r="C6" t="str">
            <v>外商投资企业</v>
          </cell>
          <cell r="D6">
            <v>57588.57</v>
          </cell>
        </row>
        <row r="7">
          <cell r="A7" t="str">
            <v>轻工业</v>
          </cell>
          <cell r="B7" t="str">
            <v>小型</v>
          </cell>
          <cell r="C7" t="str">
            <v>港澳台商投资企业</v>
          </cell>
          <cell r="D7">
            <v>98459.91</v>
          </cell>
        </row>
        <row r="8">
          <cell r="A8" t="str">
            <v>轻工业</v>
          </cell>
          <cell r="B8" t="str">
            <v>小型</v>
          </cell>
          <cell r="C8" t="str">
            <v>国有及国有控股企业</v>
          </cell>
          <cell r="D8">
            <v>95950.77</v>
          </cell>
        </row>
        <row r="9">
          <cell r="A9" t="str">
            <v>轻工业</v>
          </cell>
          <cell r="B9" t="str">
            <v>小型</v>
          </cell>
          <cell r="C9" t="str">
            <v>港澳台商投资企业</v>
          </cell>
          <cell r="D9">
            <v>53610.12</v>
          </cell>
        </row>
        <row r="10">
          <cell r="A10" t="str">
            <v>重工业</v>
          </cell>
          <cell r="B10" t="str">
            <v>小型</v>
          </cell>
          <cell r="C10" t="str">
            <v>港澳台商投资企业</v>
          </cell>
          <cell r="D10">
            <v>26083.279999999999</v>
          </cell>
        </row>
        <row r="11">
          <cell r="A11" t="str">
            <v>轻工业</v>
          </cell>
          <cell r="B11" t="str">
            <v>中型</v>
          </cell>
          <cell r="C11" t="str">
            <v>外商投资企业</v>
          </cell>
          <cell r="D11">
            <v>85073.17</v>
          </cell>
        </row>
        <row r="12">
          <cell r="A12" t="str">
            <v>重工业</v>
          </cell>
          <cell r="B12" t="str">
            <v>中型</v>
          </cell>
          <cell r="C12" t="str">
            <v>股份有限公司</v>
          </cell>
          <cell r="D12">
            <v>24690.799999999999</v>
          </cell>
        </row>
        <row r="13">
          <cell r="A13" t="str">
            <v>重工业</v>
          </cell>
          <cell r="B13" t="str">
            <v>小型</v>
          </cell>
          <cell r="C13" t="str">
            <v>港澳台商投资企业</v>
          </cell>
          <cell r="D13">
            <v>9522.1</v>
          </cell>
        </row>
        <row r="14">
          <cell r="A14" t="str">
            <v>轻工业</v>
          </cell>
          <cell r="B14" t="str">
            <v>小型</v>
          </cell>
          <cell r="C14" t="str">
            <v>国有及国有控股企业</v>
          </cell>
          <cell r="D14">
            <v>37684.04</v>
          </cell>
        </row>
        <row r="15">
          <cell r="A15" t="str">
            <v>轻工业</v>
          </cell>
          <cell r="B15" t="str">
            <v>大型</v>
          </cell>
          <cell r="C15" t="str">
            <v>国有及国有控股企业</v>
          </cell>
          <cell r="D15">
            <v>16045.63</v>
          </cell>
        </row>
        <row r="16">
          <cell r="A16" t="str">
            <v>轻工业</v>
          </cell>
          <cell r="B16" t="str">
            <v>中型</v>
          </cell>
          <cell r="C16" t="str">
            <v>股份有限公司</v>
          </cell>
          <cell r="D16">
            <v>5227.33</v>
          </cell>
        </row>
        <row r="17">
          <cell r="A17" t="str">
            <v>轻工业</v>
          </cell>
          <cell r="B17" t="str">
            <v>大型</v>
          </cell>
          <cell r="C17" t="str">
            <v>国有及国有控股企业</v>
          </cell>
          <cell r="D17">
            <v>58695.08</v>
          </cell>
        </row>
        <row r="18">
          <cell r="A18" t="str">
            <v>重工业</v>
          </cell>
          <cell r="B18" t="str">
            <v>中型</v>
          </cell>
          <cell r="C18" t="str">
            <v>集体企业</v>
          </cell>
          <cell r="D18">
            <v>65561.63</v>
          </cell>
        </row>
        <row r="19">
          <cell r="A19" t="str">
            <v>重工业</v>
          </cell>
          <cell r="B19" t="str">
            <v>小型</v>
          </cell>
          <cell r="C19" t="str">
            <v>国有及国有控股企业</v>
          </cell>
          <cell r="D19">
            <v>1873.21</v>
          </cell>
        </row>
        <row r="20">
          <cell r="A20" t="str">
            <v>重工业</v>
          </cell>
          <cell r="B20" t="str">
            <v>中型</v>
          </cell>
          <cell r="C20" t="str">
            <v>集体企业</v>
          </cell>
          <cell r="D20">
            <v>17940.259999999998</v>
          </cell>
        </row>
        <row r="21">
          <cell r="A21" t="str">
            <v>轻工业</v>
          </cell>
          <cell r="B21" t="str">
            <v>大型</v>
          </cell>
          <cell r="C21" t="str">
            <v>集体企业</v>
          </cell>
          <cell r="D21">
            <v>12431.5</v>
          </cell>
        </row>
        <row r="22">
          <cell r="A22" t="str">
            <v>重工业</v>
          </cell>
          <cell r="B22" t="str">
            <v>小型</v>
          </cell>
          <cell r="C22" t="str">
            <v>外商投资企业</v>
          </cell>
          <cell r="D22">
            <v>10913.71</v>
          </cell>
        </row>
        <row r="23">
          <cell r="A23" t="str">
            <v>轻工业</v>
          </cell>
          <cell r="B23" t="str">
            <v>大型</v>
          </cell>
          <cell r="C23" t="str">
            <v>国有及国有控股企业</v>
          </cell>
          <cell r="D23">
            <v>4630.91</v>
          </cell>
        </row>
        <row r="24">
          <cell r="A24" t="str">
            <v>轻工业</v>
          </cell>
          <cell r="B24" t="str">
            <v>小型</v>
          </cell>
          <cell r="C24" t="str">
            <v>港澳台商投资企业</v>
          </cell>
          <cell r="D24">
            <v>1296.26</v>
          </cell>
        </row>
        <row r="25">
          <cell r="A25" t="str">
            <v>轻工业</v>
          </cell>
          <cell r="B25" t="str">
            <v>大型</v>
          </cell>
          <cell r="C25" t="str">
            <v>国有及国有控股企业</v>
          </cell>
          <cell r="D25">
            <v>51686.97</v>
          </cell>
        </row>
        <row r="26">
          <cell r="A26" t="str">
            <v>轻工业</v>
          </cell>
          <cell r="B26" t="str">
            <v>小型</v>
          </cell>
          <cell r="C26" t="str">
            <v>港澳台商投资企业</v>
          </cell>
          <cell r="D26">
            <v>38875.599999999999</v>
          </cell>
        </row>
        <row r="27">
          <cell r="A27" t="str">
            <v>重工业</v>
          </cell>
          <cell r="B27" t="str">
            <v>大型</v>
          </cell>
          <cell r="C27" t="str">
            <v>国有及国有控股企业</v>
          </cell>
          <cell r="D27">
            <v>18409.88</v>
          </cell>
        </row>
        <row r="28">
          <cell r="A28" t="str">
            <v>重工业</v>
          </cell>
          <cell r="B28" t="str">
            <v>大型</v>
          </cell>
          <cell r="C28" t="str">
            <v>集体企业</v>
          </cell>
          <cell r="D28">
            <v>24532.92</v>
          </cell>
        </row>
        <row r="29">
          <cell r="A29" t="str">
            <v>重工业</v>
          </cell>
          <cell r="B29" t="str">
            <v>小型</v>
          </cell>
          <cell r="C29" t="str">
            <v>集体企业</v>
          </cell>
          <cell r="D29">
            <v>58960.84</v>
          </cell>
        </row>
        <row r="30">
          <cell r="A30" t="str">
            <v>轻工业</v>
          </cell>
          <cell r="B30" t="str">
            <v>中型</v>
          </cell>
          <cell r="C30" t="str">
            <v>股份有限公司</v>
          </cell>
          <cell r="D30">
            <v>75499.08</v>
          </cell>
        </row>
        <row r="31">
          <cell r="A31" t="str">
            <v>重工业</v>
          </cell>
          <cell r="B31" t="str">
            <v>中型</v>
          </cell>
          <cell r="C31" t="str">
            <v>集体企业</v>
          </cell>
          <cell r="D31">
            <v>97593.18</v>
          </cell>
        </row>
        <row r="32">
          <cell r="A32" t="str">
            <v>轻工业</v>
          </cell>
          <cell r="B32" t="str">
            <v>小型</v>
          </cell>
          <cell r="C32" t="str">
            <v>国有及国有控股企业</v>
          </cell>
          <cell r="D32">
            <v>83750.720000000001</v>
          </cell>
        </row>
        <row r="33">
          <cell r="A33" t="str">
            <v>轻工业</v>
          </cell>
          <cell r="B33" t="str">
            <v>中型</v>
          </cell>
          <cell r="C33" t="str">
            <v>股份有限公司</v>
          </cell>
          <cell r="D33">
            <v>36999.15</v>
          </cell>
        </row>
        <row r="34">
          <cell r="A34" t="str">
            <v>重工业</v>
          </cell>
          <cell r="B34" t="str">
            <v>中型</v>
          </cell>
          <cell r="C34" t="str">
            <v>外商投资企业</v>
          </cell>
          <cell r="D34">
            <v>89761.17</v>
          </cell>
        </row>
        <row r="35">
          <cell r="A35" t="str">
            <v>轻工业</v>
          </cell>
          <cell r="B35" t="str">
            <v>中型</v>
          </cell>
          <cell r="C35" t="str">
            <v>股份有限公司</v>
          </cell>
          <cell r="D35">
            <v>65555.11</v>
          </cell>
        </row>
        <row r="36">
          <cell r="A36" t="str">
            <v>重工业</v>
          </cell>
          <cell r="B36" t="str">
            <v>中型</v>
          </cell>
          <cell r="C36" t="str">
            <v>国有及国有控股企业</v>
          </cell>
          <cell r="D36">
            <v>37862.28</v>
          </cell>
        </row>
        <row r="37">
          <cell r="A37" t="str">
            <v>重工业</v>
          </cell>
          <cell r="B37" t="str">
            <v>小型</v>
          </cell>
          <cell r="C37" t="str">
            <v>股份有限公司</v>
          </cell>
          <cell r="D37">
            <v>66551.91</v>
          </cell>
        </row>
        <row r="38">
          <cell r="A38" t="str">
            <v>重工业</v>
          </cell>
          <cell r="B38" t="str">
            <v>大型</v>
          </cell>
          <cell r="C38" t="str">
            <v>股份有限公司</v>
          </cell>
          <cell r="D38">
            <v>27469.67</v>
          </cell>
        </row>
        <row r="39">
          <cell r="A39" t="str">
            <v>轻工业</v>
          </cell>
          <cell r="B39" t="str">
            <v>中型</v>
          </cell>
          <cell r="C39" t="str">
            <v>国有及国有控股企业</v>
          </cell>
          <cell r="D39">
            <v>804.44</v>
          </cell>
        </row>
        <row r="40">
          <cell r="A40" t="str">
            <v>轻工业</v>
          </cell>
          <cell r="B40" t="str">
            <v>大型</v>
          </cell>
          <cell r="C40" t="str">
            <v>国有及国有控股企业</v>
          </cell>
          <cell r="D40">
            <v>21530.240000000002</v>
          </cell>
        </row>
        <row r="41">
          <cell r="A41" t="str">
            <v>重工业</v>
          </cell>
          <cell r="B41" t="str">
            <v>中型</v>
          </cell>
          <cell r="C41" t="str">
            <v>国有及国有控股企业</v>
          </cell>
          <cell r="D41">
            <v>69650.320000000007</v>
          </cell>
        </row>
        <row r="42">
          <cell r="A42" t="str">
            <v>重工业</v>
          </cell>
          <cell r="B42" t="str">
            <v>大型</v>
          </cell>
          <cell r="C42" t="str">
            <v>国有及国有控股企业</v>
          </cell>
          <cell r="D42">
            <v>56947.37</v>
          </cell>
        </row>
        <row r="43">
          <cell r="A43" t="str">
            <v>重工业</v>
          </cell>
          <cell r="B43" t="str">
            <v>中型</v>
          </cell>
          <cell r="C43" t="str">
            <v>国有及国有控股企业</v>
          </cell>
          <cell r="D43">
            <v>1213.6300000000001</v>
          </cell>
        </row>
        <row r="44">
          <cell r="A44" t="str">
            <v>轻工业</v>
          </cell>
          <cell r="B44" t="str">
            <v>大型</v>
          </cell>
          <cell r="C44" t="str">
            <v>股份有限公司</v>
          </cell>
          <cell r="D44">
            <v>40162.51</v>
          </cell>
        </row>
        <row r="45">
          <cell r="A45" t="str">
            <v>轻工业</v>
          </cell>
          <cell r="B45" t="str">
            <v>小型</v>
          </cell>
          <cell r="C45" t="str">
            <v>国有及国有控股企业</v>
          </cell>
          <cell r="D45">
            <v>57128.959999999999</v>
          </cell>
        </row>
        <row r="46">
          <cell r="A46" t="str">
            <v>重工业</v>
          </cell>
          <cell r="B46" t="str">
            <v>中型</v>
          </cell>
          <cell r="C46" t="str">
            <v>集体企业</v>
          </cell>
          <cell r="D46">
            <v>84697.89</v>
          </cell>
        </row>
        <row r="47">
          <cell r="A47" t="str">
            <v>重工业</v>
          </cell>
          <cell r="B47" t="str">
            <v>小型</v>
          </cell>
          <cell r="C47" t="str">
            <v>港澳台商投资企业</v>
          </cell>
          <cell r="D47">
            <v>39062.11</v>
          </cell>
        </row>
        <row r="48">
          <cell r="A48" t="str">
            <v>重工业</v>
          </cell>
          <cell r="B48" t="str">
            <v>中型</v>
          </cell>
          <cell r="C48" t="str">
            <v>港澳台商投资企业</v>
          </cell>
          <cell r="D48">
            <v>50101.85</v>
          </cell>
        </row>
        <row r="49">
          <cell r="A49" t="str">
            <v>重工业</v>
          </cell>
          <cell r="B49" t="str">
            <v>大型</v>
          </cell>
          <cell r="C49" t="str">
            <v>股份有限公司</v>
          </cell>
          <cell r="D49">
            <v>71417.38</v>
          </cell>
        </row>
        <row r="50">
          <cell r="A50" t="str">
            <v>重工业</v>
          </cell>
          <cell r="B50" t="str">
            <v>中型</v>
          </cell>
          <cell r="C50" t="str">
            <v>股份有限公司</v>
          </cell>
          <cell r="D50">
            <v>11228.25</v>
          </cell>
        </row>
        <row r="51">
          <cell r="A51" t="str">
            <v>轻工业</v>
          </cell>
          <cell r="B51" t="str">
            <v>大型</v>
          </cell>
          <cell r="C51" t="str">
            <v>外商投资企业</v>
          </cell>
          <cell r="D51">
            <v>93794.1</v>
          </cell>
        </row>
        <row r="52">
          <cell r="A52" t="str">
            <v>轻工业</v>
          </cell>
          <cell r="B52" t="str">
            <v>大型</v>
          </cell>
          <cell r="C52" t="str">
            <v>外商投资企业</v>
          </cell>
          <cell r="D52">
            <v>72956.81</v>
          </cell>
        </row>
        <row r="53">
          <cell r="A53" t="str">
            <v>轻工业</v>
          </cell>
          <cell r="B53" t="str">
            <v>小型</v>
          </cell>
          <cell r="C53" t="str">
            <v>国有及国有控股企业</v>
          </cell>
          <cell r="D53">
            <v>29969.62</v>
          </cell>
        </row>
        <row r="54">
          <cell r="A54" t="str">
            <v>轻工业</v>
          </cell>
          <cell r="B54" t="str">
            <v>大型</v>
          </cell>
          <cell r="C54" t="str">
            <v>股份有限公司</v>
          </cell>
          <cell r="D54">
            <v>52723.33</v>
          </cell>
        </row>
        <row r="55">
          <cell r="A55" t="str">
            <v>重工业</v>
          </cell>
          <cell r="B55" t="str">
            <v>大型</v>
          </cell>
          <cell r="C55" t="str">
            <v>股份有限公司</v>
          </cell>
          <cell r="D55">
            <v>17003.34</v>
          </cell>
        </row>
        <row r="56">
          <cell r="A56" t="str">
            <v>轻工业</v>
          </cell>
          <cell r="B56" t="str">
            <v>大型</v>
          </cell>
          <cell r="C56" t="str">
            <v>外商投资企业</v>
          </cell>
          <cell r="D56">
            <v>10906.14</v>
          </cell>
        </row>
        <row r="57">
          <cell r="A57" t="str">
            <v>轻工业</v>
          </cell>
          <cell r="B57" t="str">
            <v>小型</v>
          </cell>
          <cell r="C57" t="str">
            <v>国有及国有控股企业</v>
          </cell>
          <cell r="D57">
            <v>30315.42</v>
          </cell>
        </row>
        <row r="58">
          <cell r="A58" t="str">
            <v>重工业</v>
          </cell>
          <cell r="B58" t="str">
            <v>小型</v>
          </cell>
          <cell r="C58" t="str">
            <v>外商投资企业</v>
          </cell>
          <cell r="D58">
            <v>48900.3</v>
          </cell>
        </row>
        <row r="59">
          <cell r="A59" t="str">
            <v>轻工业</v>
          </cell>
          <cell r="B59" t="str">
            <v>中型</v>
          </cell>
          <cell r="C59" t="str">
            <v>港澳台商投资企业</v>
          </cell>
          <cell r="D59">
            <v>70978.679999999993</v>
          </cell>
        </row>
        <row r="60">
          <cell r="A60" t="str">
            <v>重工业</v>
          </cell>
          <cell r="B60" t="str">
            <v>小型</v>
          </cell>
          <cell r="C60" t="str">
            <v>集体企业</v>
          </cell>
          <cell r="D60">
            <v>2725.23</v>
          </cell>
        </row>
        <row r="61">
          <cell r="A61" t="str">
            <v>轻工业</v>
          </cell>
          <cell r="B61" t="str">
            <v>小型</v>
          </cell>
          <cell r="C61" t="str">
            <v>股份有限公司</v>
          </cell>
          <cell r="D61">
            <v>85627.46</v>
          </cell>
        </row>
        <row r="62">
          <cell r="A62" t="str">
            <v>轻工业</v>
          </cell>
          <cell r="B62" t="str">
            <v>小型</v>
          </cell>
          <cell r="C62" t="str">
            <v>国有及国有控股企业</v>
          </cell>
          <cell r="D62">
            <v>68407.12</v>
          </cell>
        </row>
        <row r="63">
          <cell r="A63" t="str">
            <v>轻工业</v>
          </cell>
          <cell r="B63" t="str">
            <v>中型</v>
          </cell>
          <cell r="C63" t="str">
            <v>股份有限公司</v>
          </cell>
          <cell r="D63">
            <v>47484.26</v>
          </cell>
        </row>
        <row r="64">
          <cell r="A64" t="str">
            <v>重工业</v>
          </cell>
          <cell r="B64" t="str">
            <v>大型</v>
          </cell>
          <cell r="C64" t="str">
            <v>股份有限公司</v>
          </cell>
          <cell r="D64">
            <v>64035.98</v>
          </cell>
        </row>
        <row r="65">
          <cell r="A65" t="str">
            <v>重工业</v>
          </cell>
          <cell r="B65" t="str">
            <v>小型</v>
          </cell>
          <cell r="C65" t="str">
            <v>外商投资企业</v>
          </cell>
          <cell r="D65">
            <v>18456.32</v>
          </cell>
        </row>
        <row r="66">
          <cell r="A66" t="str">
            <v>轻工业</v>
          </cell>
          <cell r="B66" t="str">
            <v>大型</v>
          </cell>
          <cell r="C66" t="str">
            <v>国有及国有控股企业</v>
          </cell>
          <cell r="D66">
            <v>80635.100000000006</v>
          </cell>
        </row>
        <row r="67">
          <cell r="A67" t="str">
            <v>重工业</v>
          </cell>
          <cell r="B67" t="str">
            <v>大型</v>
          </cell>
          <cell r="C67" t="str">
            <v>国有及国有控股企业</v>
          </cell>
          <cell r="D67">
            <v>38460.33</v>
          </cell>
        </row>
        <row r="68">
          <cell r="A68" t="str">
            <v>重工业</v>
          </cell>
          <cell r="B68" t="str">
            <v>中型</v>
          </cell>
          <cell r="C68" t="str">
            <v>港澳台商投资企业</v>
          </cell>
          <cell r="D68">
            <v>40062.35</v>
          </cell>
        </row>
        <row r="69">
          <cell r="A69" t="str">
            <v>重工业</v>
          </cell>
          <cell r="B69" t="str">
            <v>小型</v>
          </cell>
          <cell r="C69" t="str">
            <v>集体企业</v>
          </cell>
          <cell r="D69">
            <v>73520.009999999995</v>
          </cell>
        </row>
        <row r="70">
          <cell r="A70" t="str">
            <v>轻工业</v>
          </cell>
          <cell r="B70" t="str">
            <v>小型</v>
          </cell>
          <cell r="C70" t="str">
            <v>集体企业</v>
          </cell>
          <cell r="D70">
            <v>61172.88</v>
          </cell>
        </row>
        <row r="71">
          <cell r="A71" t="str">
            <v>轻工业</v>
          </cell>
          <cell r="B71" t="str">
            <v>大型</v>
          </cell>
          <cell r="C71" t="str">
            <v>股份有限公司</v>
          </cell>
          <cell r="D71">
            <v>402.06</v>
          </cell>
        </row>
        <row r="72">
          <cell r="A72" t="str">
            <v>重工业</v>
          </cell>
          <cell r="B72" t="str">
            <v>大型</v>
          </cell>
          <cell r="C72" t="str">
            <v>国有及国有控股企业</v>
          </cell>
          <cell r="D72">
            <v>61037.07</v>
          </cell>
        </row>
        <row r="73">
          <cell r="A73" t="str">
            <v>轻工业</v>
          </cell>
          <cell r="B73" t="str">
            <v>中型</v>
          </cell>
          <cell r="C73" t="str">
            <v>国有及国有控股企业</v>
          </cell>
          <cell r="D73">
            <v>66200.12</v>
          </cell>
        </row>
        <row r="74">
          <cell r="A74" t="str">
            <v>重工业</v>
          </cell>
          <cell r="B74" t="str">
            <v>中型</v>
          </cell>
          <cell r="C74" t="str">
            <v>外商投资企业</v>
          </cell>
          <cell r="D74">
            <v>72511.45</v>
          </cell>
        </row>
        <row r="75">
          <cell r="A75" t="str">
            <v>重工业</v>
          </cell>
          <cell r="B75" t="str">
            <v>大型</v>
          </cell>
          <cell r="C75" t="str">
            <v>集体企业</v>
          </cell>
          <cell r="D75">
            <v>56101.94</v>
          </cell>
        </row>
        <row r="76">
          <cell r="A76" t="str">
            <v>轻工业</v>
          </cell>
          <cell r="B76" t="str">
            <v>大型</v>
          </cell>
          <cell r="C76" t="str">
            <v>外商投资企业</v>
          </cell>
          <cell r="D76">
            <v>98329.3</v>
          </cell>
        </row>
        <row r="77">
          <cell r="A77" t="str">
            <v>轻工业</v>
          </cell>
          <cell r="B77" t="str">
            <v>中型</v>
          </cell>
          <cell r="C77" t="str">
            <v>外商投资企业</v>
          </cell>
          <cell r="D77">
            <v>13162.02</v>
          </cell>
        </row>
        <row r="78">
          <cell r="A78" t="str">
            <v>轻工业</v>
          </cell>
          <cell r="B78" t="str">
            <v>中型</v>
          </cell>
          <cell r="C78" t="str">
            <v>集体企业</v>
          </cell>
          <cell r="D78">
            <v>85317.53</v>
          </cell>
        </row>
        <row r="79">
          <cell r="A79" t="str">
            <v>轻工业</v>
          </cell>
          <cell r="B79" t="str">
            <v>中型</v>
          </cell>
          <cell r="C79" t="str">
            <v>国有及国有控股企业</v>
          </cell>
          <cell r="D79">
            <v>24638.69</v>
          </cell>
        </row>
        <row r="80">
          <cell r="A80" t="str">
            <v>重工业</v>
          </cell>
          <cell r="B80" t="str">
            <v>大型</v>
          </cell>
          <cell r="C80" t="str">
            <v>国有及国有控股企业</v>
          </cell>
          <cell r="D80">
            <v>97692.67</v>
          </cell>
        </row>
        <row r="81">
          <cell r="A81" t="str">
            <v>重工业</v>
          </cell>
          <cell r="B81" t="str">
            <v>大型</v>
          </cell>
          <cell r="C81" t="str">
            <v>集体企业</v>
          </cell>
          <cell r="D81">
            <v>60876.03</v>
          </cell>
        </row>
        <row r="82">
          <cell r="A82" t="str">
            <v>重工业</v>
          </cell>
          <cell r="B82" t="str">
            <v>大型</v>
          </cell>
          <cell r="C82" t="str">
            <v>港澳台商投资企业</v>
          </cell>
          <cell r="D82">
            <v>84593.94</v>
          </cell>
        </row>
        <row r="83">
          <cell r="A83" t="str">
            <v>重工业</v>
          </cell>
          <cell r="B83" t="str">
            <v>小型</v>
          </cell>
          <cell r="C83" t="str">
            <v>集体企业</v>
          </cell>
          <cell r="D83">
            <v>18171.41</v>
          </cell>
        </row>
        <row r="84">
          <cell r="A84" t="str">
            <v>轻工业</v>
          </cell>
          <cell r="B84" t="str">
            <v>小型</v>
          </cell>
          <cell r="C84" t="str">
            <v>外商投资企业</v>
          </cell>
          <cell r="D84">
            <v>82533.440000000002</v>
          </cell>
        </row>
        <row r="85">
          <cell r="A85" t="str">
            <v>重工业</v>
          </cell>
          <cell r="B85" t="str">
            <v>大型</v>
          </cell>
          <cell r="C85" t="str">
            <v>国有及国有控股企业</v>
          </cell>
          <cell r="D85">
            <v>82070.52</v>
          </cell>
        </row>
        <row r="86">
          <cell r="A86" t="str">
            <v>轻工业</v>
          </cell>
          <cell r="B86" t="str">
            <v>中型</v>
          </cell>
          <cell r="C86" t="str">
            <v>集体企业</v>
          </cell>
          <cell r="D86">
            <v>35690.800000000003</v>
          </cell>
        </row>
        <row r="87">
          <cell r="A87" t="str">
            <v>重工业</v>
          </cell>
          <cell r="B87" t="str">
            <v>小型</v>
          </cell>
          <cell r="C87" t="str">
            <v>股份有限公司</v>
          </cell>
          <cell r="D87">
            <v>40459.35</v>
          </cell>
        </row>
        <row r="88">
          <cell r="A88" t="str">
            <v>轻工业</v>
          </cell>
          <cell r="B88" t="str">
            <v>小型</v>
          </cell>
          <cell r="C88" t="str">
            <v>股份有限公司</v>
          </cell>
          <cell r="D88">
            <v>72430.03</v>
          </cell>
        </row>
        <row r="89">
          <cell r="A89" t="str">
            <v>重工业</v>
          </cell>
          <cell r="B89" t="str">
            <v>中型</v>
          </cell>
          <cell r="C89" t="str">
            <v>港澳台商投资企业</v>
          </cell>
          <cell r="D89">
            <v>56427.75</v>
          </cell>
        </row>
        <row r="90">
          <cell r="A90" t="str">
            <v>轻工业</v>
          </cell>
          <cell r="B90" t="str">
            <v>中型</v>
          </cell>
          <cell r="C90" t="str">
            <v>港澳台商投资企业</v>
          </cell>
          <cell r="D90">
            <v>98044.94</v>
          </cell>
        </row>
        <row r="91">
          <cell r="A91" t="str">
            <v>轻工业</v>
          </cell>
          <cell r="B91" t="str">
            <v>中型</v>
          </cell>
          <cell r="C91" t="str">
            <v>外商投资企业</v>
          </cell>
          <cell r="D91">
            <v>20445.72</v>
          </cell>
        </row>
        <row r="92">
          <cell r="A92" t="str">
            <v>轻工业</v>
          </cell>
          <cell r="B92" t="str">
            <v>中型</v>
          </cell>
          <cell r="C92" t="str">
            <v>国有及国有控股企业</v>
          </cell>
          <cell r="D92">
            <v>18543.330000000002</v>
          </cell>
        </row>
        <row r="93">
          <cell r="A93" t="str">
            <v>轻工业</v>
          </cell>
          <cell r="B93" t="str">
            <v>中型</v>
          </cell>
          <cell r="C93" t="str">
            <v>外商投资企业</v>
          </cell>
          <cell r="D93">
            <v>35180.050000000003</v>
          </cell>
        </row>
        <row r="94">
          <cell r="A94" t="str">
            <v>重工业</v>
          </cell>
          <cell r="B94" t="str">
            <v>中型</v>
          </cell>
          <cell r="C94" t="str">
            <v>国有及国有控股企业</v>
          </cell>
          <cell r="D94">
            <v>24441.21</v>
          </cell>
        </row>
        <row r="95">
          <cell r="A95" t="str">
            <v>轻工业</v>
          </cell>
          <cell r="B95" t="str">
            <v>小型</v>
          </cell>
          <cell r="C95" t="str">
            <v>外商投资企业</v>
          </cell>
          <cell r="D95">
            <v>58244.639999999999</v>
          </cell>
        </row>
        <row r="96">
          <cell r="A96" t="str">
            <v>重工业</v>
          </cell>
          <cell r="B96" t="str">
            <v>小型</v>
          </cell>
          <cell r="C96" t="str">
            <v>港澳台商投资企业</v>
          </cell>
          <cell r="D96">
            <v>41759.379999999997</v>
          </cell>
        </row>
        <row r="97">
          <cell r="A97" t="str">
            <v>轻工业</v>
          </cell>
          <cell r="B97" t="str">
            <v>小型</v>
          </cell>
          <cell r="C97" t="str">
            <v>国有及国有控股企业</v>
          </cell>
          <cell r="D97">
            <v>40023</v>
          </cell>
        </row>
        <row r="98">
          <cell r="A98" t="str">
            <v>重工业</v>
          </cell>
          <cell r="B98" t="str">
            <v>中型</v>
          </cell>
          <cell r="C98" t="str">
            <v>股份有限公司</v>
          </cell>
          <cell r="D98">
            <v>86994.75</v>
          </cell>
        </row>
        <row r="99">
          <cell r="A99" t="str">
            <v>重工业</v>
          </cell>
          <cell r="B99" t="str">
            <v>大型</v>
          </cell>
          <cell r="C99" t="str">
            <v>国有及国有控股企业</v>
          </cell>
          <cell r="D99">
            <v>96618.05</v>
          </cell>
        </row>
        <row r="100">
          <cell r="A100" t="str">
            <v>重工业</v>
          </cell>
          <cell r="B100" t="str">
            <v>中型</v>
          </cell>
          <cell r="C100" t="str">
            <v>股份有限公司</v>
          </cell>
          <cell r="D100">
            <v>7021.26</v>
          </cell>
        </row>
        <row r="101">
          <cell r="A101" t="str">
            <v>轻工业</v>
          </cell>
          <cell r="B101" t="str">
            <v>中型</v>
          </cell>
          <cell r="C101" t="str">
            <v>集体企业</v>
          </cell>
          <cell r="D101">
            <v>76916.75</v>
          </cell>
        </row>
        <row r="102">
          <cell r="A102" t="str">
            <v>重工业</v>
          </cell>
          <cell r="B102" t="str">
            <v>中型</v>
          </cell>
          <cell r="C102" t="str">
            <v>外商投资企业</v>
          </cell>
          <cell r="D102">
            <v>20510.23</v>
          </cell>
        </row>
        <row r="103">
          <cell r="A103" t="str">
            <v>轻工业</v>
          </cell>
          <cell r="B103" t="str">
            <v>中型</v>
          </cell>
          <cell r="C103" t="str">
            <v>股份有限公司</v>
          </cell>
          <cell r="D103">
            <v>52081.35</v>
          </cell>
        </row>
        <row r="104">
          <cell r="A104" t="str">
            <v>重工业</v>
          </cell>
          <cell r="B104" t="str">
            <v>中型</v>
          </cell>
          <cell r="C104" t="str">
            <v>集体企业</v>
          </cell>
          <cell r="D104">
            <v>12040.72</v>
          </cell>
        </row>
        <row r="105">
          <cell r="A105" t="str">
            <v>轻工业</v>
          </cell>
          <cell r="B105" t="str">
            <v>中型</v>
          </cell>
          <cell r="C105" t="str">
            <v>港澳台商投资企业</v>
          </cell>
          <cell r="D105">
            <v>73051.990000000005</v>
          </cell>
        </row>
        <row r="106">
          <cell r="A106" t="str">
            <v>轻工业</v>
          </cell>
          <cell r="B106" t="str">
            <v>大型</v>
          </cell>
          <cell r="C106" t="str">
            <v>外商投资企业</v>
          </cell>
          <cell r="D106">
            <v>64698.879999999997</v>
          </cell>
        </row>
        <row r="107">
          <cell r="A107" t="str">
            <v>轻工业</v>
          </cell>
          <cell r="B107" t="str">
            <v>大型</v>
          </cell>
          <cell r="C107" t="str">
            <v>国有及国有控股企业</v>
          </cell>
          <cell r="D107">
            <v>28791.17</v>
          </cell>
        </row>
        <row r="108">
          <cell r="A108" t="str">
            <v>重工业</v>
          </cell>
          <cell r="B108" t="str">
            <v>大型</v>
          </cell>
          <cell r="C108" t="str">
            <v>集体企业</v>
          </cell>
          <cell r="D108">
            <v>79173.929999999993</v>
          </cell>
        </row>
        <row r="109">
          <cell r="A109" t="str">
            <v>轻工业</v>
          </cell>
          <cell r="B109" t="str">
            <v>中型</v>
          </cell>
          <cell r="C109" t="str">
            <v>国有及国有控股企业</v>
          </cell>
          <cell r="D109">
            <v>88266.66</v>
          </cell>
        </row>
        <row r="110">
          <cell r="A110" t="str">
            <v>轻工业</v>
          </cell>
          <cell r="B110" t="str">
            <v>大型</v>
          </cell>
          <cell r="C110" t="str">
            <v>股份有限公司</v>
          </cell>
          <cell r="D110">
            <v>88024.12</v>
          </cell>
        </row>
        <row r="111">
          <cell r="A111" t="str">
            <v>重工业</v>
          </cell>
          <cell r="B111" t="str">
            <v>大型</v>
          </cell>
          <cell r="C111" t="str">
            <v>外商投资企业</v>
          </cell>
          <cell r="D111">
            <v>5970.86</v>
          </cell>
        </row>
        <row r="112">
          <cell r="A112" t="str">
            <v>重工业</v>
          </cell>
          <cell r="B112" t="str">
            <v>大型</v>
          </cell>
          <cell r="C112" t="str">
            <v>外商投资企业</v>
          </cell>
          <cell r="D112">
            <v>60996.23</v>
          </cell>
        </row>
        <row r="113">
          <cell r="A113" t="str">
            <v>重工业</v>
          </cell>
          <cell r="B113" t="str">
            <v>大型</v>
          </cell>
          <cell r="C113" t="str">
            <v>港澳台商投资企业</v>
          </cell>
          <cell r="D113">
            <v>65077.91</v>
          </cell>
        </row>
        <row r="114">
          <cell r="A114" t="str">
            <v>重工业</v>
          </cell>
          <cell r="B114" t="str">
            <v>小型</v>
          </cell>
          <cell r="C114" t="str">
            <v>外商投资企业</v>
          </cell>
          <cell r="D114">
            <v>51271.76</v>
          </cell>
        </row>
        <row r="115">
          <cell r="A115" t="str">
            <v>轻工业</v>
          </cell>
          <cell r="B115" t="str">
            <v>小型</v>
          </cell>
          <cell r="C115" t="str">
            <v>港澳台商投资企业</v>
          </cell>
          <cell r="D115">
            <v>61059.42</v>
          </cell>
        </row>
        <row r="116">
          <cell r="A116" t="str">
            <v>轻工业</v>
          </cell>
          <cell r="B116" t="str">
            <v>大型</v>
          </cell>
          <cell r="C116" t="str">
            <v>集体企业</v>
          </cell>
          <cell r="D116">
            <v>85650.38</v>
          </cell>
        </row>
        <row r="117">
          <cell r="A117" t="str">
            <v>轻工业</v>
          </cell>
          <cell r="B117" t="str">
            <v>中型</v>
          </cell>
          <cell r="C117" t="str">
            <v>港澳台商投资企业</v>
          </cell>
          <cell r="D117">
            <v>93494.33</v>
          </cell>
        </row>
        <row r="118">
          <cell r="A118" t="str">
            <v>轻工业</v>
          </cell>
          <cell r="B118" t="str">
            <v>小型</v>
          </cell>
          <cell r="C118" t="str">
            <v>国有及国有控股企业</v>
          </cell>
          <cell r="D118">
            <v>28990.73</v>
          </cell>
        </row>
        <row r="119">
          <cell r="A119" t="str">
            <v>轻工业</v>
          </cell>
          <cell r="B119" t="str">
            <v>中型</v>
          </cell>
          <cell r="C119" t="str">
            <v>港澳台商投资企业</v>
          </cell>
          <cell r="D119">
            <v>39134.300000000003</v>
          </cell>
        </row>
        <row r="120">
          <cell r="A120" t="str">
            <v>重工业</v>
          </cell>
          <cell r="B120" t="str">
            <v>中型</v>
          </cell>
          <cell r="C120" t="str">
            <v>国有及国有控股企业</v>
          </cell>
          <cell r="D120">
            <v>59100.93</v>
          </cell>
        </row>
        <row r="121">
          <cell r="A121" t="str">
            <v>重工业</v>
          </cell>
          <cell r="B121" t="str">
            <v>小型</v>
          </cell>
          <cell r="C121" t="str">
            <v>外商投资企业</v>
          </cell>
          <cell r="D121">
            <v>51346.73</v>
          </cell>
        </row>
        <row r="122">
          <cell r="A122" t="str">
            <v>轻工业</v>
          </cell>
          <cell r="B122" t="str">
            <v>小型</v>
          </cell>
          <cell r="C122" t="str">
            <v>股份有限公司</v>
          </cell>
          <cell r="D122">
            <v>97389.19</v>
          </cell>
        </row>
        <row r="123">
          <cell r="A123" t="str">
            <v>轻工业</v>
          </cell>
          <cell r="B123" t="str">
            <v>中型</v>
          </cell>
          <cell r="C123" t="str">
            <v>外商投资企业</v>
          </cell>
          <cell r="D123">
            <v>80402.77</v>
          </cell>
        </row>
        <row r="124">
          <cell r="A124" t="str">
            <v>轻工业</v>
          </cell>
          <cell r="B124" t="str">
            <v>小型</v>
          </cell>
          <cell r="C124" t="str">
            <v>股份有限公司</v>
          </cell>
          <cell r="D124">
            <v>56729.65</v>
          </cell>
        </row>
        <row r="125">
          <cell r="A125" t="str">
            <v>轻工业</v>
          </cell>
          <cell r="B125" t="str">
            <v>小型</v>
          </cell>
          <cell r="C125" t="str">
            <v>外商投资企业</v>
          </cell>
          <cell r="D125">
            <v>63038.03</v>
          </cell>
        </row>
        <row r="126">
          <cell r="A126" t="str">
            <v>轻工业</v>
          </cell>
          <cell r="B126" t="str">
            <v>大型</v>
          </cell>
          <cell r="C126" t="str">
            <v>港澳台商投资企业</v>
          </cell>
          <cell r="D126">
            <v>17631.28</v>
          </cell>
        </row>
        <row r="127">
          <cell r="A127" t="str">
            <v>轻工业</v>
          </cell>
          <cell r="B127" t="str">
            <v>大型</v>
          </cell>
          <cell r="C127" t="str">
            <v>国有及国有控股企业</v>
          </cell>
          <cell r="D127">
            <v>77979.97</v>
          </cell>
        </row>
        <row r="128">
          <cell r="A128" t="str">
            <v>轻工业</v>
          </cell>
          <cell r="B128" t="str">
            <v>大型</v>
          </cell>
          <cell r="C128" t="str">
            <v>外商投资企业</v>
          </cell>
          <cell r="D128">
            <v>62456.34</v>
          </cell>
        </row>
        <row r="129">
          <cell r="A129" t="str">
            <v>轻工业</v>
          </cell>
          <cell r="B129" t="str">
            <v>大型</v>
          </cell>
          <cell r="C129" t="str">
            <v>港澳台商投资企业</v>
          </cell>
          <cell r="D129">
            <v>4824.6000000000004</v>
          </cell>
        </row>
        <row r="130">
          <cell r="A130" t="str">
            <v>重工业</v>
          </cell>
          <cell r="B130" t="str">
            <v>小型</v>
          </cell>
          <cell r="C130" t="str">
            <v>股份有限公司</v>
          </cell>
          <cell r="D130">
            <v>3563.57</v>
          </cell>
        </row>
        <row r="131">
          <cell r="A131" t="str">
            <v>轻工业</v>
          </cell>
          <cell r="B131" t="str">
            <v>小型</v>
          </cell>
          <cell r="C131" t="str">
            <v>国有及国有控股企业</v>
          </cell>
          <cell r="D131">
            <v>18988.759999999998</v>
          </cell>
        </row>
        <row r="132">
          <cell r="A132" t="str">
            <v>重工业</v>
          </cell>
          <cell r="B132" t="str">
            <v>小型</v>
          </cell>
          <cell r="C132" t="str">
            <v>国有及国有控股企业</v>
          </cell>
          <cell r="D132">
            <v>9784.1</v>
          </cell>
        </row>
        <row r="133">
          <cell r="A133" t="str">
            <v>重工业</v>
          </cell>
          <cell r="B133" t="str">
            <v>小型</v>
          </cell>
          <cell r="C133" t="str">
            <v>港澳台商投资企业</v>
          </cell>
          <cell r="D133">
            <v>10806.28</v>
          </cell>
        </row>
        <row r="134">
          <cell r="A134" t="str">
            <v>轻工业</v>
          </cell>
          <cell r="B134" t="str">
            <v>小型</v>
          </cell>
          <cell r="C134" t="str">
            <v>外商投资企业</v>
          </cell>
          <cell r="D134">
            <v>49647.9</v>
          </cell>
        </row>
        <row r="135">
          <cell r="A135" t="str">
            <v>重工业</v>
          </cell>
          <cell r="B135" t="str">
            <v>大型</v>
          </cell>
          <cell r="C135" t="str">
            <v>国有及国有控股企业</v>
          </cell>
          <cell r="D135">
            <v>13201.48</v>
          </cell>
        </row>
        <row r="136">
          <cell r="A136" t="str">
            <v>轻工业</v>
          </cell>
          <cell r="B136" t="str">
            <v>小型</v>
          </cell>
          <cell r="C136" t="str">
            <v>港澳台商投资企业</v>
          </cell>
          <cell r="D136">
            <v>72906.03</v>
          </cell>
        </row>
        <row r="137">
          <cell r="A137" t="str">
            <v>轻工业</v>
          </cell>
          <cell r="B137" t="str">
            <v>大型</v>
          </cell>
          <cell r="C137" t="str">
            <v>股份有限公司</v>
          </cell>
          <cell r="D137">
            <v>31277.08</v>
          </cell>
        </row>
        <row r="138">
          <cell r="A138" t="str">
            <v>重工业</v>
          </cell>
          <cell r="B138" t="str">
            <v>大型</v>
          </cell>
          <cell r="C138" t="str">
            <v>集体企业</v>
          </cell>
          <cell r="D138">
            <v>93323.68</v>
          </cell>
        </row>
        <row r="139">
          <cell r="A139" t="str">
            <v>轻工业</v>
          </cell>
          <cell r="B139" t="str">
            <v>大型</v>
          </cell>
          <cell r="C139" t="str">
            <v>国有及国有控股企业</v>
          </cell>
          <cell r="D139">
            <v>52956.639999999999</v>
          </cell>
        </row>
        <row r="140">
          <cell r="A140" t="str">
            <v>重工业</v>
          </cell>
          <cell r="B140" t="str">
            <v>中型</v>
          </cell>
          <cell r="C140" t="str">
            <v>股份有限公司</v>
          </cell>
          <cell r="D140">
            <v>8260.58</v>
          </cell>
        </row>
        <row r="141">
          <cell r="A141" t="str">
            <v>轻工业</v>
          </cell>
          <cell r="B141" t="str">
            <v>中型</v>
          </cell>
          <cell r="C141" t="str">
            <v>港澳台商投资企业</v>
          </cell>
          <cell r="D141">
            <v>48322.31</v>
          </cell>
        </row>
        <row r="142">
          <cell r="A142" t="str">
            <v>重工业</v>
          </cell>
          <cell r="B142" t="str">
            <v>大型</v>
          </cell>
          <cell r="C142" t="str">
            <v>港澳台商投资企业</v>
          </cell>
          <cell r="D142">
            <v>94563.72</v>
          </cell>
        </row>
        <row r="143">
          <cell r="A143" t="str">
            <v>重工业</v>
          </cell>
          <cell r="B143" t="str">
            <v>中型</v>
          </cell>
          <cell r="C143" t="str">
            <v>国有及国有控股企业</v>
          </cell>
          <cell r="D143">
            <v>31410.19</v>
          </cell>
        </row>
        <row r="144">
          <cell r="A144" t="str">
            <v>轻工业</v>
          </cell>
          <cell r="B144" t="str">
            <v>中型</v>
          </cell>
          <cell r="C144" t="str">
            <v>国有及国有控股企业</v>
          </cell>
          <cell r="D144">
            <v>580.66</v>
          </cell>
        </row>
        <row r="145">
          <cell r="A145" t="str">
            <v>重工业</v>
          </cell>
          <cell r="B145" t="str">
            <v>大型</v>
          </cell>
          <cell r="C145" t="str">
            <v>集体企业</v>
          </cell>
          <cell r="D145">
            <v>23815.87</v>
          </cell>
        </row>
        <row r="146">
          <cell r="A146" t="str">
            <v>重工业</v>
          </cell>
          <cell r="B146" t="str">
            <v>小型</v>
          </cell>
          <cell r="C146" t="str">
            <v>外商投资企业</v>
          </cell>
          <cell r="D146">
            <v>16824.98</v>
          </cell>
        </row>
        <row r="147">
          <cell r="A147" t="str">
            <v>重工业</v>
          </cell>
          <cell r="B147" t="str">
            <v>小型</v>
          </cell>
          <cell r="C147" t="str">
            <v>国有及国有控股企业</v>
          </cell>
          <cell r="D147">
            <v>59300.17</v>
          </cell>
        </row>
        <row r="148">
          <cell r="A148" t="str">
            <v>重工业</v>
          </cell>
          <cell r="B148" t="str">
            <v>大型</v>
          </cell>
          <cell r="C148" t="str">
            <v>股份有限公司</v>
          </cell>
          <cell r="D148">
            <v>8134.72</v>
          </cell>
        </row>
        <row r="149">
          <cell r="A149" t="str">
            <v>轻工业</v>
          </cell>
          <cell r="B149" t="str">
            <v>中型</v>
          </cell>
          <cell r="C149" t="str">
            <v>集体企业</v>
          </cell>
          <cell r="D149">
            <v>12173.9</v>
          </cell>
        </row>
        <row r="150">
          <cell r="A150" t="str">
            <v>轻工业</v>
          </cell>
          <cell r="B150" t="str">
            <v>中型</v>
          </cell>
          <cell r="C150" t="str">
            <v>外商投资企业</v>
          </cell>
          <cell r="D150">
            <v>81019.95</v>
          </cell>
        </row>
        <row r="151">
          <cell r="A151" t="str">
            <v>轻工业</v>
          </cell>
          <cell r="B151" t="str">
            <v>小型</v>
          </cell>
          <cell r="C151" t="str">
            <v>港澳台商投资企业</v>
          </cell>
          <cell r="D151">
            <v>18074.650000000001</v>
          </cell>
        </row>
        <row r="152">
          <cell r="A152" t="str">
            <v>重工业</v>
          </cell>
          <cell r="B152" t="str">
            <v>小型</v>
          </cell>
          <cell r="C152" t="str">
            <v>港澳台商投资企业</v>
          </cell>
          <cell r="D152">
            <v>32319.29</v>
          </cell>
        </row>
        <row r="153">
          <cell r="A153" t="str">
            <v>重工业</v>
          </cell>
          <cell r="B153" t="str">
            <v>大型</v>
          </cell>
          <cell r="C153" t="str">
            <v>港澳台商投资企业</v>
          </cell>
          <cell r="D153">
            <v>28917.200000000001</v>
          </cell>
        </row>
        <row r="154">
          <cell r="A154" t="str">
            <v>轻工业</v>
          </cell>
          <cell r="B154" t="str">
            <v>大型</v>
          </cell>
          <cell r="C154" t="str">
            <v>集体企业</v>
          </cell>
          <cell r="D154">
            <v>16939.53</v>
          </cell>
        </row>
        <row r="155">
          <cell r="A155" t="str">
            <v>轻工业</v>
          </cell>
          <cell r="B155" t="str">
            <v>小型</v>
          </cell>
          <cell r="C155" t="str">
            <v>股份有限公司</v>
          </cell>
          <cell r="D155">
            <v>84304.69</v>
          </cell>
        </row>
        <row r="156">
          <cell r="A156" t="str">
            <v>重工业</v>
          </cell>
          <cell r="B156" t="str">
            <v>小型</v>
          </cell>
          <cell r="C156" t="str">
            <v>集体企业</v>
          </cell>
          <cell r="D156">
            <v>77487.16</v>
          </cell>
        </row>
        <row r="157">
          <cell r="A157" t="str">
            <v>轻工业</v>
          </cell>
          <cell r="B157" t="str">
            <v>小型</v>
          </cell>
          <cell r="C157" t="str">
            <v>股份有限公司</v>
          </cell>
          <cell r="D157">
            <v>22522.62</v>
          </cell>
        </row>
        <row r="158">
          <cell r="A158" t="str">
            <v>轻工业</v>
          </cell>
          <cell r="B158" t="str">
            <v>中型</v>
          </cell>
          <cell r="C158" t="str">
            <v>股份有限公司</v>
          </cell>
          <cell r="D158">
            <v>15777.65</v>
          </cell>
        </row>
        <row r="159">
          <cell r="A159" t="str">
            <v>重工业</v>
          </cell>
          <cell r="B159" t="str">
            <v>中型</v>
          </cell>
          <cell r="C159" t="str">
            <v>外商投资企业</v>
          </cell>
          <cell r="D159">
            <v>73470.55</v>
          </cell>
        </row>
        <row r="160">
          <cell r="A160" t="str">
            <v>轻工业</v>
          </cell>
          <cell r="B160" t="str">
            <v>小型</v>
          </cell>
          <cell r="C160" t="str">
            <v>国有及国有控股企业</v>
          </cell>
          <cell r="D160">
            <v>75394.3</v>
          </cell>
        </row>
        <row r="161">
          <cell r="A161" t="str">
            <v>轻工业</v>
          </cell>
          <cell r="B161" t="str">
            <v>大型</v>
          </cell>
          <cell r="C161" t="str">
            <v>港澳台商投资企业</v>
          </cell>
          <cell r="D161">
            <v>68571.53</v>
          </cell>
        </row>
        <row r="162">
          <cell r="A162" t="str">
            <v>轻工业</v>
          </cell>
          <cell r="B162" t="str">
            <v>小型</v>
          </cell>
          <cell r="C162" t="str">
            <v>国有及国有控股企业</v>
          </cell>
          <cell r="D162">
            <v>62156.88</v>
          </cell>
        </row>
        <row r="163">
          <cell r="A163" t="str">
            <v>轻工业</v>
          </cell>
          <cell r="B163" t="str">
            <v>小型</v>
          </cell>
          <cell r="C163" t="str">
            <v>外商投资企业</v>
          </cell>
          <cell r="D163">
            <v>63813.31</v>
          </cell>
        </row>
        <row r="164">
          <cell r="A164" t="str">
            <v>轻工业</v>
          </cell>
          <cell r="B164" t="str">
            <v>大型</v>
          </cell>
          <cell r="C164" t="str">
            <v>股份有限公司</v>
          </cell>
          <cell r="D164">
            <v>31616.34</v>
          </cell>
        </row>
        <row r="165">
          <cell r="A165" t="str">
            <v>轻工业</v>
          </cell>
          <cell r="B165" t="str">
            <v>大型</v>
          </cell>
          <cell r="C165" t="str">
            <v>港澳台商投资企业</v>
          </cell>
          <cell r="D165">
            <v>25192.37</v>
          </cell>
        </row>
        <row r="166">
          <cell r="A166" t="str">
            <v>轻工业</v>
          </cell>
          <cell r="B166" t="str">
            <v>中型</v>
          </cell>
          <cell r="C166" t="str">
            <v>港澳台商投资企业</v>
          </cell>
          <cell r="D166">
            <v>35425.300000000003</v>
          </cell>
        </row>
        <row r="167">
          <cell r="A167" t="str">
            <v>重工业</v>
          </cell>
          <cell r="B167" t="str">
            <v>大型</v>
          </cell>
          <cell r="C167" t="str">
            <v>港澳台商投资企业</v>
          </cell>
          <cell r="D167">
            <v>32980.089999999997</v>
          </cell>
        </row>
        <row r="168">
          <cell r="A168" t="str">
            <v>轻工业</v>
          </cell>
          <cell r="B168" t="str">
            <v>中型</v>
          </cell>
          <cell r="C168" t="str">
            <v>外商投资企业</v>
          </cell>
          <cell r="D168">
            <v>18639.7</v>
          </cell>
        </row>
        <row r="169">
          <cell r="A169" t="str">
            <v>轻工业</v>
          </cell>
          <cell r="B169" t="str">
            <v>小型</v>
          </cell>
          <cell r="C169" t="str">
            <v>国有及国有控股企业</v>
          </cell>
          <cell r="D169">
            <v>81618.259999999995</v>
          </cell>
        </row>
        <row r="170">
          <cell r="A170" t="str">
            <v>重工业</v>
          </cell>
          <cell r="B170" t="str">
            <v>中型</v>
          </cell>
          <cell r="C170" t="str">
            <v>港澳台商投资企业</v>
          </cell>
          <cell r="D170">
            <v>94020.78</v>
          </cell>
        </row>
        <row r="171">
          <cell r="A171" t="str">
            <v>轻工业</v>
          </cell>
          <cell r="B171" t="str">
            <v>小型</v>
          </cell>
          <cell r="C171" t="str">
            <v>股份有限公司</v>
          </cell>
          <cell r="D171">
            <v>99243.94</v>
          </cell>
        </row>
        <row r="172">
          <cell r="A172" t="str">
            <v>重工业</v>
          </cell>
          <cell r="B172" t="str">
            <v>小型</v>
          </cell>
          <cell r="C172" t="str">
            <v>港澳台商投资企业</v>
          </cell>
          <cell r="D172">
            <v>95850.63</v>
          </cell>
        </row>
        <row r="173">
          <cell r="A173" t="str">
            <v>轻工业</v>
          </cell>
          <cell r="B173" t="str">
            <v>大型</v>
          </cell>
          <cell r="C173" t="str">
            <v>股份有限公司</v>
          </cell>
          <cell r="D173">
            <v>70143.17</v>
          </cell>
        </row>
        <row r="174">
          <cell r="A174" t="str">
            <v>轻工业</v>
          </cell>
          <cell r="B174" t="str">
            <v>小型</v>
          </cell>
          <cell r="C174" t="str">
            <v>股份有限公司</v>
          </cell>
          <cell r="D174">
            <v>97238.79</v>
          </cell>
        </row>
        <row r="175">
          <cell r="A175" t="str">
            <v>轻工业</v>
          </cell>
          <cell r="B175" t="str">
            <v>大型</v>
          </cell>
          <cell r="C175" t="str">
            <v>国有及国有控股企业</v>
          </cell>
          <cell r="D175">
            <v>3257.32</v>
          </cell>
        </row>
        <row r="176">
          <cell r="A176" t="str">
            <v>重工业</v>
          </cell>
          <cell r="B176" t="str">
            <v>大型</v>
          </cell>
          <cell r="C176" t="str">
            <v>股份有限公司</v>
          </cell>
          <cell r="D176">
            <v>11269.99</v>
          </cell>
        </row>
        <row r="177">
          <cell r="A177" t="str">
            <v>轻工业</v>
          </cell>
          <cell r="B177" t="str">
            <v>小型</v>
          </cell>
          <cell r="C177" t="str">
            <v>股份有限公司</v>
          </cell>
          <cell r="D177">
            <v>3715.15</v>
          </cell>
        </row>
        <row r="178">
          <cell r="A178" t="str">
            <v>重工业</v>
          </cell>
          <cell r="B178" t="str">
            <v>大型</v>
          </cell>
          <cell r="C178" t="str">
            <v>港澳台商投资企业</v>
          </cell>
          <cell r="D178">
            <v>7631.13</v>
          </cell>
        </row>
        <row r="179">
          <cell r="A179" t="str">
            <v>轻工业</v>
          </cell>
          <cell r="B179" t="str">
            <v>大型</v>
          </cell>
          <cell r="C179" t="str">
            <v>集体企业</v>
          </cell>
          <cell r="D179">
            <v>66459.86</v>
          </cell>
        </row>
        <row r="180">
          <cell r="A180" t="str">
            <v>重工业</v>
          </cell>
          <cell r="B180" t="str">
            <v>小型</v>
          </cell>
          <cell r="C180" t="str">
            <v>集体企业</v>
          </cell>
          <cell r="D180">
            <v>23443.63</v>
          </cell>
        </row>
        <row r="181">
          <cell r="A181" t="str">
            <v>轻工业</v>
          </cell>
          <cell r="B181" t="str">
            <v>大型</v>
          </cell>
          <cell r="C181" t="str">
            <v>国有及国有控股企业</v>
          </cell>
          <cell r="D181">
            <v>61059.73</v>
          </cell>
        </row>
        <row r="182">
          <cell r="A182" t="str">
            <v>轻工业</v>
          </cell>
          <cell r="B182" t="str">
            <v>小型</v>
          </cell>
          <cell r="C182" t="str">
            <v>股份有限公司</v>
          </cell>
          <cell r="D182">
            <v>88757.4</v>
          </cell>
        </row>
        <row r="183">
          <cell r="A183" t="str">
            <v>重工业</v>
          </cell>
          <cell r="B183" t="str">
            <v>大型</v>
          </cell>
          <cell r="C183" t="str">
            <v>外商投资企业</v>
          </cell>
          <cell r="D183">
            <v>7536.54</v>
          </cell>
        </row>
        <row r="184">
          <cell r="A184" t="str">
            <v>重工业</v>
          </cell>
          <cell r="B184" t="str">
            <v>中型</v>
          </cell>
          <cell r="C184" t="str">
            <v>集体企业</v>
          </cell>
          <cell r="D184">
            <v>37500.01</v>
          </cell>
        </row>
        <row r="185">
          <cell r="A185" t="str">
            <v>轻工业</v>
          </cell>
          <cell r="B185" t="str">
            <v>小型</v>
          </cell>
          <cell r="C185" t="str">
            <v>集体企业</v>
          </cell>
          <cell r="D185">
            <v>8714.32</v>
          </cell>
        </row>
        <row r="186">
          <cell r="A186" t="str">
            <v>重工业</v>
          </cell>
          <cell r="B186" t="str">
            <v>中型</v>
          </cell>
          <cell r="C186" t="str">
            <v>外商投资企业</v>
          </cell>
          <cell r="D186">
            <v>4502.09</v>
          </cell>
        </row>
        <row r="187">
          <cell r="A187" t="str">
            <v>重工业</v>
          </cell>
          <cell r="B187" t="str">
            <v>大型</v>
          </cell>
          <cell r="C187" t="str">
            <v>股份有限公司</v>
          </cell>
          <cell r="D187">
            <v>36126.29</v>
          </cell>
        </row>
        <row r="188">
          <cell r="A188" t="str">
            <v>轻工业</v>
          </cell>
          <cell r="B188" t="str">
            <v>中型</v>
          </cell>
          <cell r="C188" t="str">
            <v>股份有限公司</v>
          </cell>
          <cell r="D188">
            <v>17442.73</v>
          </cell>
        </row>
        <row r="189">
          <cell r="A189" t="str">
            <v>轻工业</v>
          </cell>
          <cell r="B189" t="str">
            <v>大型</v>
          </cell>
          <cell r="C189" t="str">
            <v>股份有限公司</v>
          </cell>
          <cell r="D189">
            <v>26207.02</v>
          </cell>
        </row>
        <row r="190">
          <cell r="A190" t="str">
            <v>重工业</v>
          </cell>
          <cell r="B190" t="str">
            <v>中型</v>
          </cell>
          <cell r="C190" t="str">
            <v>国有及国有控股企业</v>
          </cell>
          <cell r="D190">
            <v>304.60000000000002</v>
          </cell>
        </row>
        <row r="191">
          <cell r="A191" t="str">
            <v>轻工业</v>
          </cell>
          <cell r="B191" t="str">
            <v>小型</v>
          </cell>
          <cell r="C191" t="str">
            <v>港澳台商投资企业</v>
          </cell>
          <cell r="D191">
            <v>12625.84</v>
          </cell>
        </row>
        <row r="192">
          <cell r="A192" t="str">
            <v>重工业</v>
          </cell>
          <cell r="B192" t="str">
            <v>小型</v>
          </cell>
          <cell r="C192" t="str">
            <v>股份有限公司</v>
          </cell>
          <cell r="D192">
            <v>19540.98</v>
          </cell>
        </row>
        <row r="193">
          <cell r="A193" t="str">
            <v>重工业</v>
          </cell>
          <cell r="B193" t="str">
            <v>大型</v>
          </cell>
          <cell r="C193" t="str">
            <v>股份有限公司</v>
          </cell>
          <cell r="D193">
            <v>33061.56</v>
          </cell>
        </row>
        <row r="194">
          <cell r="A194" t="str">
            <v>重工业</v>
          </cell>
          <cell r="B194" t="str">
            <v>中型</v>
          </cell>
          <cell r="C194" t="str">
            <v>集体企业</v>
          </cell>
          <cell r="D194">
            <v>18694.79</v>
          </cell>
        </row>
        <row r="195">
          <cell r="A195" t="str">
            <v>轻工业</v>
          </cell>
          <cell r="B195" t="str">
            <v>大型</v>
          </cell>
          <cell r="C195" t="str">
            <v>港澳台商投资企业</v>
          </cell>
          <cell r="D195">
            <v>22622.52</v>
          </cell>
        </row>
        <row r="196">
          <cell r="A196" t="str">
            <v>轻工业</v>
          </cell>
          <cell r="B196" t="str">
            <v>中型</v>
          </cell>
          <cell r="C196" t="str">
            <v>集体企业</v>
          </cell>
          <cell r="D196">
            <v>96918.51</v>
          </cell>
        </row>
        <row r="197">
          <cell r="A197" t="str">
            <v>轻工业</v>
          </cell>
          <cell r="B197" t="str">
            <v>大型</v>
          </cell>
          <cell r="C197" t="str">
            <v>股份有限公司</v>
          </cell>
          <cell r="D197">
            <v>57864.66</v>
          </cell>
        </row>
        <row r="198">
          <cell r="A198" t="str">
            <v>重工业</v>
          </cell>
          <cell r="B198" t="str">
            <v>大型</v>
          </cell>
          <cell r="C198" t="str">
            <v>港澳台商投资企业</v>
          </cell>
          <cell r="D198">
            <v>9973.5</v>
          </cell>
        </row>
        <row r="199">
          <cell r="A199" t="str">
            <v>轻工业</v>
          </cell>
          <cell r="B199" t="str">
            <v>小型</v>
          </cell>
          <cell r="C199" t="str">
            <v>外商投资企业</v>
          </cell>
          <cell r="D199">
            <v>70901.440000000002</v>
          </cell>
        </row>
        <row r="200">
          <cell r="A200" t="str">
            <v>轻工业</v>
          </cell>
          <cell r="B200" t="str">
            <v>中型</v>
          </cell>
          <cell r="C200" t="str">
            <v>外商投资企业</v>
          </cell>
          <cell r="D200">
            <v>44194.67</v>
          </cell>
        </row>
        <row r="201">
          <cell r="A201" t="str">
            <v>轻工业</v>
          </cell>
          <cell r="B201" t="str">
            <v>大型</v>
          </cell>
          <cell r="C201" t="str">
            <v>外商投资企业</v>
          </cell>
          <cell r="D201">
            <v>56968.5</v>
          </cell>
        </row>
        <row r="202">
          <cell r="A202" t="str">
            <v>重工业</v>
          </cell>
          <cell r="B202" t="str">
            <v>大型</v>
          </cell>
          <cell r="C202" t="str">
            <v>国有及国有控股企业</v>
          </cell>
          <cell r="D202">
            <v>8755.67</v>
          </cell>
        </row>
        <row r="203">
          <cell r="A203" t="str">
            <v>轻工业</v>
          </cell>
          <cell r="B203" t="str">
            <v>大型</v>
          </cell>
          <cell r="C203" t="str">
            <v>外商投资企业</v>
          </cell>
          <cell r="D203">
            <v>10524.85</v>
          </cell>
        </row>
        <row r="204">
          <cell r="A204" t="str">
            <v>轻工业</v>
          </cell>
          <cell r="B204" t="str">
            <v>中型</v>
          </cell>
          <cell r="C204" t="str">
            <v>集体企业</v>
          </cell>
          <cell r="D204">
            <v>85643.26</v>
          </cell>
        </row>
        <row r="205">
          <cell r="A205" t="str">
            <v>重工业</v>
          </cell>
          <cell r="B205" t="str">
            <v>中型</v>
          </cell>
          <cell r="C205" t="str">
            <v>股份有限公司</v>
          </cell>
          <cell r="D205">
            <v>23565.4</v>
          </cell>
        </row>
        <row r="206">
          <cell r="A206" t="str">
            <v>轻工业</v>
          </cell>
          <cell r="B206" t="str">
            <v>中型</v>
          </cell>
          <cell r="C206" t="str">
            <v>集体企业</v>
          </cell>
          <cell r="D206">
            <v>56951.03</v>
          </cell>
        </row>
        <row r="207">
          <cell r="A207" t="str">
            <v>轻工业</v>
          </cell>
          <cell r="B207" t="str">
            <v>大型</v>
          </cell>
          <cell r="C207" t="str">
            <v>集体企业</v>
          </cell>
          <cell r="D207">
            <v>37158.29</v>
          </cell>
        </row>
        <row r="208">
          <cell r="A208" t="str">
            <v>重工业</v>
          </cell>
          <cell r="B208" t="str">
            <v>小型</v>
          </cell>
          <cell r="C208" t="str">
            <v>集体企业</v>
          </cell>
          <cell r="D208">
            <v>52671.72</v>
          </cell>
        </row>
        <row r="209">
          <cell r="A209" t="str">
            <v>轻工业</v>
          </cell>
          <cell r="B209" t="str">
            <v>大型</v>
          </cell>
          <cell r="C209" t="str">
            <v>外商投资企业</v>
          </cell>
          <cell r="D209">
            <v>10074.24</v>
          </cell>
        </row>
        <row r="210">
          <cell r="A210" t="str">
            <v>重工业</v>
          </cell>
          <cell r="B210" t="str">
            <v>大型</v>
          </cell>
          <cell r="C210" t="str">
            <v>外商投资企业</v>
          </cell>
          <cell r="D210">
            <v>60277.55</v>
          </cell>
        </row>
        <row r="211">
          <cell r="A211" t="str">
            <v>重工业</v>
          </cell>
          <cell r="B211" t="str">
            <v>中型</v>
          </cell>
          <cell r="C211" t="str">
            <v>港澳台商投资企业</v>
          </cell>
          <cell r="D211">
            <v>6924.83</v>
          </cell>
        </row>
        <row r="212">
          <cell r="A212" t="str">
            <v>轻工业</v>
          </cell>
          <cell r="B212" t="str">
            <v>小型</v>
          </cell>
          <cell r="C212" t="str">
            <v>集体企业</v>
          </cell>
          <cell r="D212">
            <v>29895.54</v>
          </cell>
        </row>
        <row r="213">
          <cell r="A213" t="str">
            <v>重工业</v>
          </cell>
          <cell r="B213" t="str">
            <v>小型</v>
          </cell>
          <cell r="C213" t="str">
            <v>集体企业</v>
          </cell>
          <cell r="D213">
            <v>25210.48</v>
          </cell>
        </row>
        <row r="214">
          <cell r="A214" t="str">
            <v>重工业</v>
          </cell>
          <cell r="B214" t="str">
            <v>大型</v>
          </cell>
          <cell r="C214" t="str">
            <v>集体企业</v>
          </cell>
          <cell r="D214">
            <v>13214.57</v>
          </cell>
        </row>
        <row r="215">
          <cell r="A215" t="str">
            <v>重工业</v>
          </cell>
          <cell r="B215" t="str">
            <v>小型</v>
          </cell>
          <cell r="C215" t="str">
            <v>港澳台商投资企业</v>
          </cell>
          <cell r="D215">
            <v>1382.63</v>
          </cell>
        </row>
        <row r="216">
          <cell r="A216" t="str">
            <v>轻工业</v>
          </cell>
          <cell r="B216" t="str">
            <v>大型</v>
          </cell>
          <cell r="C216" t="str">
            <v>外商投资企业</v>
          </cell>
          <cell r="D216">
            <v>99979.1</v>
          </cell>
        </row>
        <row r="217">
          <cell r="A217" t="str">
            <v>重工业</v>
          </cell>
          <cell r="B217" t="str">
            <v>中型</v>
          </cell>
          <cell r="C217" t="str">
            <v>股份有限公司</v>
          </cell>
          <cell r="D217">
            <v>15861.79</v>
          </cell>
        </row>
        <row r="218">
          <cell r="A218" t="str">
            <v>轻工业</v>
          </cell>
          <cell r="B218" t="str">
            <v>小型</v>
          </cell>
          <cell r="C218" t="str">
            <v>港澳台商投资企业</v>
          </cell>
          <cell r="D218">
            <v>99806.44</v>
          </cell>
        </row>
        <row r="219">
          <cell r="A219" t="str">
            <v>轻工业</v>
          </cell>
          <cell r="B219" t="str">
            <v>中型</v>
          </cell>
          <cell r="C219" t="str">
            <v>国有及国有控股企业</v>
          </cell>
          <cell r="D219">
            <v>20138.88</v>
          </cell>
        </row>
        <row r="220">
          <cell r="A220" t="str">
            <v>轻工业</v>
          </cell>
          <cell r="B220" t="str">
            <v>小型</v>
          </cell>
          <cell r="C220" t="str">
            <v>外商投资企业</v>
          </cell>
          <cell r="D220">
            <v>5045.21</v>
          </cell>
        </row>
        <row r="221">
          <cell r="A221" t="str">
            <v>轻工业</v>
          </cell>
          <cell r="B221" t="str">
            <v>大型</v>
          </cell>
          <cell r="C221" t="str">
            <v>国有及国有控股企业</v>
          </cell>
          <cell r="D221">
            <v>70098.09</v>
          </cell>
        </row>
        <row r="222">
          <cell r="A222" t="str">
            <v>轻工业</v>
          </cell>
          <cell r="B222" t="str">
            <v>中型</v>
          </cell>
          <cell r="C222" t="str">
            <v>港澳台商投资企业</v>
          </cell>
          <cell r="D222">
            <v>54484.36</v>
          </cell>
        </row>
        <row r="223">
          <cell r="A223" t="str">
            <v>重工业</v>
          </cell>
          <cell r="B223" t="str">
            <v>小型</v>
          </cell>
          <cell r="C223" t="str">
            <v>股份有限公司</v>
          </cell>
          <cell r="D223">
            <v>12009.02</v>
          </cell>
        </row>
        <row r="224">
          <cell r="A224" t="str">
            <v>轻工业</v>
          </cell>
          <cell r="B224" t="str">
            <v>中型</v>
          </cell>
          <cell r="C224" t="str">
            <v>外商投资企业</v>
          </cell>
          <cell r="D224">
            <v>61718.66</v>
          </cell>
        </row>
        <row r="225">
          <cell r="A225" t="str">
            <v>重工业</v>
          </cell>
          <cell r="B225" t="str">
            <v>中型</v>
          </cell>
          <cell r="C225" t="str">
            <v>股份有限公司</v>
          </cell>
          <cell r="D225">
            <v>60083.31</v>
          </cell>
        </row>
        <row r="226">
          <cell r="A226" t="str">
            <v>重工业</v>
          </cell>
          <cell r="B226" t="str">
            <v>小型</v>
          </cell>
          <cell r="C226" t="str">
            <v>国有及国有控股企业</v>
          </cell>
          <cell r="D226">
            <v>99314.23</v>
          </cell>
        </row>
        <row r="227">
          <cell r="A227" t="str">
            <v>重工业</v>
          </cell>
          <cell r="B227" t="str">
            <v>小型</v>
          </cell>
          <cell r="C227" t="str">
            <v>国有及国有控股企业</v>
          </cell>
          <cell r="D227">
            <v>86162.99</v>
          </cell>
        </row>
        <row r="228">
          <cell r="A228" t="str">
            <v>轻工业</v>
          </cell>
          <cell r="B228" t="str">
            <v>小型</v>
          </cell>
          <cell r="C228" t="str">
            <v>国有及国有控股企业</v>
          </cell>
          <cell r="D228">
            <v>27837.48</v>
          </cell>
        </row>
        <row r="229">
          <cell r="A229" t="str">
            <v>轻工业</v>
          </cell>
          <cell r="B229" t="str">
            <v>中型</v>
          </cell>
          <cell r="C229" t="str">
            <v>股份有限公司</v>
          </cell>
          <cell r="D229">
            <v>13039.96</v>
          </cell>
        </row>
        <row r="230">
          <cell r="A230" t="str">
            <v>重工业</v>
          </cell>
          <cell r="B230" t="str">
            <v>小型</v>
          </cell>
          <cell r="C230" t="str">
            <v>集体企业</v>
          </cell>
          <cell r="D230">
            <v>86567.75</v>
          </cell>
        </row>
        <row r="231">
          <cell r="A231" t="str">
            <v>重工业</v>
          </cell>
          <cell r="B231" t="str">
            <v>大型</v>
          </cell>
          <cell r="C231" t="str">
            <v>股份有限公司</v>
          </cell>
          <cell r="D231">
            <v>3034.29</v>
          </cell>
        </row>
        <row r="232">
          <cell r="A232" t="str">
            <v>重工业</v>
          </cell>
          <cell r="B232" t="str">
            <v>小型</v>
          </cell>
          <cell r="C232" t="str">
            <v>港澳台商投资企业</v>
          </cell>
          <cell r="D232">
            <v>20865.310000000001</v>
          </cell>
        </row>
        <row r="233">
          <cell r="A233" t="str">
            <v>重工业</v>
          </cell>
          <cell r="B233" t="str">
            <v>小型</v>
          </cell>
          <cell r="C233" t="str">
            <v>港澳台商投资企业</v>
          </cell>
          <cell r="D233">
            <v>39349.550000000003</v>
          </cell>
        </row>
        <row r="234">
          <cell r="A234" t="str">
            <v>轻工业</v>
          </cell>
          <cell r="B234" t="str">
            <v>中型</v>
          </cell>
          <cell r="C234" t="str">
            <v>国有及国有控股企业</v>
          </cell>
          <cell r="D234">
            <v>73020.679999999993</v>
          </cell>
        </row>
        <row r="235">
          <cell r="A235" t="str">
            <v>轻工业</v>
          </cell>
          <cell r="B235" t="str">
            <v>大型</v>
          </cell>
          <cell r="C235" t="str">
            <v>港澳台商投资企业</v>
          </cell>
          <cell r="D235">
            <v>57212.17</v>
          </cell>
        </row>
        <row r="236">
          <cell r="A236" t="str">
            <v>重工业</v>
          </cell>
          <cell r="B236" t="str">
            <v>中型</v>
          </cell>
          <cell r="C236" t="str">
            <v>集体企业</v>
          </cell>
          <cell r="D236">
            <v>1843.53</v>
          </cell>
        </row>
        <row r="237">
          <cell r="A237" t="str">
            <v>轻工业</v>
          </cell>
          <cell r="B237" t="str">
            <v>小型</v>
          </cell>
          <cell r="C237" t="str">
            <v>集体企业</v>
          </cell>
          <cell r="D237">
            <v>26450.97</v>
          </cell>
        </row>
        <row r="238">
          <cell r="A238" t="str">
            <v>轻工业</v>
          </cell>
          <cell r="B238" t="str">
            <v>大型</v>
          </cell>
          <cell r="C238" t="str">
            <v>外商投资企业</v>
          </cell>
          <cell r="D238">
            <v>96150.02</v>
          </cell>
        </row>
        <row r="239">
          <cell r="A239" t="str">
            <v>轻工业</v>
          </cell>
          <cell r="B239" t="str">
            <v>大型</v>
          </cell>
          <cell r="C239" t="str">
            <v>外商投资企业</v>
          </cell>
          <cell r="D239">
            <v>10453.82</v>
          </cell>
        </row>
        <row r="240">
          <cell r="A240" t="str">
            <v>重工业</v>
          </cell>
          <cell r="B240" t="str">
            <v>大型</v>
          </cell>
          <cell r="C240" t="str">
            <v>港澳台商投资企业</v>
          </cell>
          <cell r="D240">
            <v>88072.17</v>
          </cell>
        </row>
        <row r="241">
          <cell r="A241" t="str">
            <v>轻工业</v>
          </cell>
          <cell r="B241" t="str">
            <v>大型</v>
          </cell>
          <cell r="C241" t="str">
            <v>集体企业</v>
          </cell>
          <cell r="D241">
            <v>77933.119999999995</v>
          </cell>
        </row>
        <row r="242">
          <cell r="A242" t="str">
            <v>轻工业</v>
          </cell>
          <cell r="B242" t="str">
            <v>中型</v>
          </cell>
          <cell r="C242" t="str">
            <v>集体企业</v>
          </cell>
          <cell r="D242">
            <v>2344.62</v>
          </cell>
        </row>
        <row r="243">
          <cell r="A243" t="str">
            <v>轻工业</v>
          </cell>
          <cell r="B243" t="str">
            <v>小型</v>
          </cell>
          <cell r="C243" t="str">
            <v>集体企业</v>
          </cell>
          <cell r="D243">
            <v>47647.46</v>
          </cell>
        </row>
        <row r="244">
          <cell r="A244" t="str">
            <v>轻工业</v>
          </cell>
          <cell r="B244" t="str">
            <v>中型</v>
          </cell>
          <cell r="C244" t="str">
            <v>港澳台商投资企业</v>
          </cell>
          <cell r="D244">
            <v>66886.41</v>
          </cell>
        </row>
        <row r="245">
          <cell r="A245" t="str">
            <v>重工业</v>
          </cell>
          <cell r="B245" t="str">
            <v>小型</v>
          </cell>
          <cell r="C245" t="str">
            <v>股份有限公司</v>
          </cell>
          <cell r="D245">
            <v>12525.25</v>
          </cell>
        </row>
        <row r="246">
          <cell r="A246" t="str">
            <v>重工业</v>
          </cell>
          <cell r="B246" t="str">
            <v>小型</v>
          </cell>
          <cell r="C246" t="str">
            <v>港澳台商投资企业</v>
          </cell>
          <cell r="D246">
            <v>31589.84</v>
          </cell>
        </row>
        <row r="247">
          <cell r="A247" t="str">
            <v>重工业</v>
          </cell>
          <cell r="B247" t="str">
            <v>中型</v>
          </cell>
          <cell r="C247" t="str">
            <v>集体企业</v>
          </cell>
          <cell r="D247">
            <v>64906.65</v>
          </cell>
        </row>
        <row r="248">
          <cell r="A248" t="str">
            <v>重工业</v>
          </cell>
          <cell r="B248" t="str">
            <v>小型</v>
          </cell>
          <cell r="C248" t="str">
            <v>港澳台商投资企业</v>
          </cell>
          <cell r="D248">
            <v>69349.19</v>
          </cell>
        </row>
        <row r="249">
          <cell r="A249" t="str">
            <v>重工业</v>
          </cell>
          <cell r="B249" t="str">
            <v>中型</v>
          </cell>
          <cell r="C249" t="str">
            <v>国有及国有控股企业</v>
          </cell>
          <cell r="D249">
            <v>99499.65</v>
          </cell>
        </row>
        <row r="250">
          <cell r="A250" t="str">
            <v>轻工业</v>
          </cell>
          <cell r="B250" t="str">
            <v>大型</v>
          </cell>
          <cell r="C250" t="str">
            <v>股份有限公司</v>
          </cell>
          <cell r="D250">
            <v>7161.55</v>
          </cell>
        </row>
        <row r="251">
          <cell r="A251" t="str">
            <v>轻工业</v>
          </cell>
          <cell r="B251" t="str">
            <v>中型</v>
          </cell>
          <cell r="C251" t="str">
            <v>集体企业</v>
          </cell>
          <cell r="D251">
            <v>54678.13</v>
          </cell>
        </row>
      </sheetData>
      <sheetData sheetId="3"/>
      <sheetData sheetId="4"/>
      <sheetData sheetId="5"/>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第1套"/>
      <sheetName val="第1套答案"/>
      <sheetName val="第2套"/>
      <sheetName val="第2套答案"/>
      <sheetName val="第3套"/>
      <sheetName val="第3套答案"/>
    </sheetNames>
    <sheetDataSet>
      <sheetData sheetId="0">
        <row r="1">
          <cell r="A1" t="str">
            <v>项目</v>
          </cell>
          <cell r="B1" t="str">
            <v>产量</v>
          </cell>
          <cell r="C1" t="str">
            <v>月份</v>
          </cell>
        </row>
        <row r="2">
          <cell r="A2" t="str">
            <v>彩色电视机</v>
          </cell>
          <cell r="B2">
            <v>374</v>
          </cell>
          <cell r="C2">
            <v>36526</v>
          </cell>
        </row>
        <row r="3">
          <cell r="A3" t="str">
            <v>程控交换机</v>
          </cell>
          <cell r="B3">
            <v>351</v>
          </cell>
          <cell r="C3">
            <v>36526</v>
          </cell>
        </row>
        <row r="4">
          <cell r="A4" t="str">
            <v>家用洗衣机</v>
          </cell>
          <cell r="B4">
            <v>149</v>
          </cell>
          <cell r="C4">
            <v>36526</v>
          </cell>
        </row>
        <row r="5">
          <cell r="A5" t="str">
            <v>家用电冰箱</v>
          </cell>
          <cell r="B5">
            <v>88</v>
          </cell>
          <cell r="C5">
            <v>36526</v>
          </cell>
        </row>
        <row r="6">
          <cell r="A6" t="str">
            <v>微型计算机</v>
          </cell>
          <cell r="B6">
            <v>43</v>
          </cell>
          <cell r="C6">
            <v>36526</v>
          </cell>
        </row>
        <row r="7">
          <cell r="A7" t="str">
            <v>汽车</v>
          </cell>
          <cell r="B7">
            <v>14</v>
          </cell>
          <cell r="C7">
            <v>36526</v>
          </cell>
        </row>
        <row r="8">
          <cell r="A8" t="str">
            <v>彩色电视机</v>
          </cell>
          <cell r="B8">
            <v>283</v>
          </cell>
          <cell r="C8">
            <v>36557</v>
          </cell>
        </row>
        <row r="9">
          <cell r="A9" t="str">
            <v>程控交换机</v>
          </cell>
          <cell r="B9">
            <v>249</v>
          </cell>
          <cell r="C9">
            <v>36557</v>
          </cell>
        </row>
        <row r="10">
          <cell r="A10" t="str">
            <v>家用洗衣机</v>
          </cell>
          <cell r="B10">
            <v>114</v>
          </cell>
          <cell r="C10">
            <v>36557</v>
          </cell>
        </row>
        <row r="11">
          <cell r="A11" t="str">
            <v>家用电冰箱</v>
          </cell>
          <cell r="B11">
            <v>80</v>
          </cell>
          <cell r="C11">
            <v>36557</v>
          </cell>
        </row>
        <row r="12">
          <cell r="A12" t="str">
            <v>微型计算机</v>
          </cell>
          <cell r="B12">
            <v>37</v>
          </cell>
          <cell r="C12">
            <v>36557</v>
          </cell>
        </row>
        <row r="13">
          <cell r="A13" t="str">
            <v>汽车</v>
          </cell>
          <cell r="B13">
            <v>12</v>
          </cell>
          <cell r="C13">
            <v>36557</v>
          </cell>
        </row>
        <row r="14">
          <cell r="A14" t="str">
            <v>程控交换机</v>
          </cell>
          <cell r="B14">
            <v>423</v>
          </cell>
          <cell r="C14">
            <v>36586</v>
          </cell>
        </row>
        <row r="15">
          <cell r="A15" t="str">
            <v>彩色电视机</v>
          </cell>
          <cell r="B15">
            <v>365</v>
          </cell>
          <cell r="C15">
            <v>36586</v>
          </cell>
        </row>
        <row r="16">
          <cell r="A16" t="str">
            <v>家用洗衣机</v>
          </cell>
          <cell r="B16">
            <v>146</v>
          </cell>
          <cell r="C16">
            <v>36586</v>
          </cell>
        </row>
        <row r="17">
          <cell r="A17" t="str">
            <v>家用电冰箱</v>
          </cell>
          <cell r="B17">
            <v>129</v>
          </cell>
          <cell r="C17">
            <v>36586</v>
          </cell>
        </row>
        <row r="18">
          <cell r="A18" t="str">
            <v>微型计算机</v>
          </cell>
          <cell r="B18">
            <v>64</v>
          </cell>
          <cell r="C18">
            <v>36586</v>
          </cell>
        </row>
        <row r="19">
          <cell r="A19" t="str">
            <v>汽车</v>
          </cell>
          <cell r="B19">
            <v>21</v>
          </cell>
          <cell r="C19">
            <v>36586</v>
          </cell>
        </row>
        <row r="20">
          <cell r="A20" t="str">
            <v>程控交换机</v>
          </cell>
          <cell r="B20">
            <v>472</v>
          </cell>
          <cell r="C20">
            <v>36617</v>
          </cell>
        </row>
        <row r="21">
          <cell r="A21" t="str">
            <v>彩色电视机</v>
          </cell>
          <cell r="B21">
            <v>363</v>
          </cell>
          <cell r="C21">
            <v>36617</v>
          </cell>
        </row>
        <row r="22">
          <cell r="A22" t="str">
            <v>家用电冰箱</v>
          </cell>
          <cell r="B22">
            <v>139</v>
          </cell>
          <cell r="C22">
            <v>36617</v>
          </cell>
        </row>
        <row r="23">
          <cell r="A23" t="str">
            <v>家用洗衣机</v>
          </cell>
          <cell r="B23">
            <v>106</v>
          </cell>
          <cell r="C23">
            <v>36617</v>
          </cell>
        </row>
        <row r="24">
          <cell r="A24" t="str">
            <v>微型计算机</v>
          </cell>
          <cell r="B24">
            <v>68</v>
          </cell>
          <cell r="C24">
            <v>36617</v>
          </cell>
        </row>
        <row r="25">
          <cell r="A25" t="str">
            <v>汽车</v>
          </cell>
          <cell r="B25">
            <v>22</v>
          </cell>
          <cell r="C25">
            <v>36617</v>
          </cell>
        </row>
        <row r="26">
          <cell r="A26" t="str">
            <v>程控交换机</v>
          </cell>
          <cell r="B26">
            <v>441</v>
          </cell>
          <cell r="C26">
            <v>36647</v>
          </cell>
        </row>
        <row r="27">
          <cell r="A27" t="str">
            <v>彩色电视机</v>
          </cell>
          <cell r="B27">
            <v>297</v>
          </cell>
          <cell r="C27">
            <v>36647</v>
          </cell>
        </row>
        <row r="28">
          <cell r="A28" t="str">
            <v>家用电冰箱</v>
          </cell>
          <cell r="B28">
            <v>139</v>
          </cell>
          <cell r="C28">
            <v>36647</v>
          </cell>
        </row>
        <row r="29">
          <cell r="A29" t="str">
            <v>家用洗衣机</v>
          </cell>
          <cell r="B29">
            <v>82</v>
          </cell>
          <cell r="C29">
            <v>36647</v>
          </cell>
        </row>
        <row r="30">
          <cell r="A30" t="str">
            <v>微型计算机</v>
          </cell>
          <cell r="B30">
            <v>58</v>
          </cell>
          <cell r="C30">
            <v>36647</v>
          </cell>
        </row>
        <row r="31">
          <cell r="A31" t="str">
            <v>汽车</v>
          </cell>
          <cell r="B31">
            <v>20</v>
          </cell>
          <cell r="C31">
            <v>36647</v>
          </cell>
        </row>
        <row r="32">
          <cell r="A32" t="str">
            <v>程控交换机</v>
          </cell>
          <cell r="B32">
            <v>709</v>
          </cell>
          <cell r="C32">
            <v>36678</v>
          </cell>
        </row>
        <row r="33">
          <cell r="A33" t="str">
            <v>彩色电视机</v>
          </cell>
          <cell r="B33">
            <v>202</v>
          </cell>
          <cell r="C33">
            <v>36678</v>
          </cell>
        </row>
        <row r="34">
          <cell r="A34" t="str">
            <v>家用电冰箱</v>
          </cell>
          <cell r="B34">
            <v>158</v>
          </cell>
          <cell r="C34">
            <v>36678</v>
          </cell>
        </row>
        <row r="35">
          <cell r="A35" t="str">
            <v>家用洗衣机</v>
          </cell>
          <cell r="B35">
            <v>79</v>
          </cell>
          <cell r="C35">
            <v>36678</v>
          </cell>
        </row>
        <row r="36">
          <cell r="A36" t="str">
            <v>微型计算机</v>
          </cell>
          <cell r="B36">
            <v>51</v>
          </cell>
          <cell r="C36">
            <v>36678</v>
          </cell>
        </row>
        <row r="37">
          <cell r="A37" t="str">
            <v>汽车</v>
          </cell>
          <cell r="B37">
            <v>19</v>
          </cell>
          <cell r="C37">
            <v>36678</v>
          </cell>
        </row>
        <row r="38">
          <cell r="A38" t="str">
            <v>程控交换机</v>
          </cell>
          <cell r="B38">
            <v>728</v>
          </cell>
          <cell r="C38">
            <v>36892</v>
          </cell>
        </row>
        <row r="39">
          <cell r="A39" t="str">
            <v>彩色电视机</v>
          </cell>
          <cell r="B39">
            <v>341.6</v>
          </cell>
          <cell r="C39">
            <v>36892</v>
          </cell>
        </row>
        <row r="40">
          <cell r="A40" t="str">
            <v>家用洗衣机</v>
          </cell>
          <cell r="B40">
            <v>124.4</v>
          </cell>
          <cell r="C40">
            <v>36892</v>
          </cell>
        </row>
        <row r="41">
          <cell r="A41" t="str">
            <v>家用电冰箱</v>
          </cell>
          <cell r="B41">
            <v>98.4</v>
          </cell>
          <cell r="C41">
            <v>36892</v>
          </cell>
        </row>
        <row r="42">
          <cell r="A42" t="str">
            <v>微型计算机</v>
          </cell>
          <cell r="B42">
            <v>42.5</v>
          </cell>
          <cell r="C42">
            <v>36892</v>
          </cell>
        </row>
        <row r="43">
          <cell r="A43" t="str">
            <v>汽车</v>
          </cell>
          <cell r="B43">
            <v>18.7</v>
          </cell>
          <cell r="C43">
            <v>36892</v>
          </cell>
        </row>
        <row r="44">
          <cell r="A44" t="str">
            <v>程控交换机</v>
          </cell>
          <cell r="B44">
            <v>728</v>
          </cell>
          <cell r="C44">
            <v>36923</v>
          </cell>
        </row>
        <row r="45">
          <cell r="A45" t="str">
            <v>彩色电视机</v>
          </cell>
          <cell r="B45">
            <v>341.6</v>
          </cell>
          <cell r="C45">
            <v>36923</v>
          </cell>
        </row>
        <row r="46">
          <cell r="A46" t="str">
            <v>家用洗衣机</v>
          </cell>
          <cell r="B46">
            <v>124.4</v>
          </cell>
          <cell r="C46">
            <v>36923</v>
          </cell>
        </row>
        <row r="47">
          <cell r="A47" t="str">
            <v>家用电冰箱</v>
          </cell>
          <cell r="B47">
            <v>98.4</v>
          </cell>
          <cell r="C47">
            <v>36923</v>
          </cell>
        </row>
        <row r="48">
          <cell r="A48" t="str">
            <v>微型计算机</v>
          </cell>
          <cell r="B48">
            <v>42.5</v>
          </cell>
          <cell r="C48">
            <v>36923</v>
          </cell>
        </row>
        <row r="49">
          <cell r="A49" t="str">
            <v>汽车</v>
          </cell>
          <cell r="B49">
            <v>18.7</v>
          </cell>
          <cell r="C49">
            <v>36923</v>
          </cell>
        </row>
        <row r="50">
          <cell r="A50" t="str">
            <v>程控交换机</v>
          </cell>
          <cell r="B50">
            <v>571</v>
          </cell>
          <cell r="C50">
            <v>36951</v>
          </cell>
        </row>
        <row r="51">
          <cell r="A51" t="str">
            <v>彩色电视机</v>
          </cell>
          <cell r="B51">
            <v>317.89999999999998</v>
          </cell>
          <cell r="C51">
            <v>36951</v>
          </cell>
        </row>
        <row r="52">
          <cell r="A52" t="str">
            <v>家用电冰箱</v>
          </cell>
          <cell r="B52">
            <v>143</v>
          </cell>
          <cell r="C52">
            <v>36951</v>
          </cell>
        </row>
        <row r="53">
          <cell r="A53" t="str">
            <v>家用洗衣机</v>
          </cell>
          <cell r="B53">
            <v>110.5</v>
          </cell>
          <cell r="C53">
            <v>36951</v>
          </cell>
        </row>
        <row r="54">
          <cell r="A54" t="str">
            <v>微型计算机</v>
          </cell>
          <cell r="B54">
            <v>58.5</v>
          </cell>
          <cell r="C54">
            <v>36951</v>
          </cell>
        </row>
        <row r="55">
          <cell r="A55" t="str">
            <v>汽车</v>
          </cell>
          <cell r="B55">
            <v>26.6</v>
          </cell>
          <cell r="C55">
            <v>36951</v>
          </cell>
        </row>
        <row r="56">
          <cell r="A56" t="str">
            <v>程控交换机</v>
          </cell>
          <cell r="B56">
            <v>634.9</v>
          </cell>
          <cell r="C56">
            <v>36982</v>
          </cell>
        </row>
        <row r="57">
          <cell r="A57" t="str">
            <v>彩色电视机</v>
          </cell>
          <cell r="B57">
            <v>305.89999999999998</v>
          </cell>
          <cell r="C57">
            <v>36982</v>
          </cell>
        </row>
        <row r="58">
          <cell r="A58" t="str">
            <v>家用电冰箱</v>
          </cell>
          <cell r="B58">
            <v>135.19999999999999</v>
          </cell>
          <cell r="C58">
            <v>36982</v>
          </cell>
        </row>
        <row r="59">
          <cell r="A59" t="str">
            <v>家用洗衣机</v>
          </cell>
          <cell r="B59">
            <v>98.7</v>
          </cell>
          <cell r="C59">
            <v>36982</v>
          </cell>
        </row>
        <row r="60">
          <cell r="A60" t="str">
            <v>微型计算机</v>
          </cell>
          <cell r="B60">
            <v>63.2</v>
          </cell>
          <cell r="C60">
            <v>36982</v>
          </cell>
        </row>
        <row r="61">
          <cell r="A61" t="str">
            <v>汽车</v>
          </cell>
          <cell r="B61">
            <v>24.9</v>
          </cell>
          <cell r="C61">
            <v>36982</v>
          </cell>
        </row>
        <row r="62">
          <cell r="A62" t="str">
            <v>程控交换机</v>
          </cell>
          <cell r="B62">
            <v>808</v>
          </cell>
          <cell r="C62">
            <v>37012</v>
          </cell>
        </row>
        <row r="63">
          <cell r="A63" t="str">
            <v>彩色电视机</v>
          </cell>
          <cell r="B63">
            <v>294.5</v>
          </cell>
          <cell r="C63">
            <v>37012</v>
          </cell>
        </row>
        <row r="64">
          <cell r="A64" t="str">
            <v>家用电冰箱</v>
          </cell>
          <cell r="B64">
            <v>155.19999999999999</v>
          </cell>
          <cell r="C64">
            <v>37012</v>
          </cell>
        </row>
        <row r="65">
          <cell r="A65" t="str">
            <v>家用洗衣机</v>
          </cell>
          <cell r="B65">
            <v>78.2</v>
          </cell>
          <cell r="C65">
            <v>37012</v>
          </cell>
        </row>
        <row r="66">
          <cell r="A66" t="str">
            <v>微型计算机</v>
          </cell>
          <cell r="B66">
            <v>63.4</v>
          </cell>
          <cell r="C66">
            <v>37012</v>
          </cell>
        </row>
        <row r="67">
          <cell r="A67" t="str">
            <v>汽车</v>
          </cell>
          <cell r="B67">
            <v>20.8</v>
          </cell>
          <cell r="C67">
            <v>37012</v>
          </cell>
        </row>
        <row r="68">
          <cell r="A68" t="str">
            <v>程控交换机</v>
          </cell>
          <cell r="B68">
            <v>875.1</v>
          </cell>
          <cell r="C68">
            <v>37043</v>
          </cell>
        </row>
        <row r="69">
          <cell r="A69" t="str">
            <v>彩色电视机</v>
          </cell>
          <cell r="B69">
            <v>256.39999999999998</v>
          </cell>
          <cell r="C69">
            <v>37043</v>
          </cell>
        </row>
        <row r="70">
          <cell r="A70" t="str">
            <v>家用电冰箱</v>
          </cell>
          <cell r="B70">
            <v>168.7</v>
          </cell>
          <cell r="C70">
            <v>37043</v>
          </cell>
        </row>
        <row r="71">
          <cell r="A71" t="str">
            <v>家用洗衣机</v>
          </cell>
          <cell r="B71">
            <v>82.9</v>
          </cell>
          <cell r="C71">
            <v>37043</v>
          </cell>
        </row>
        <row r="72">
          <cell r="A72" t="str">
            <v>微型计算机</v>
          </cell>
          <cell r="B72">
            <v>64.599999999999994</v>
          </cell>
          <cell r="C72">
            <v>37043</v>
          </cell>
        </row>
        <row r="73">
          <cell r="A73" t="str">
            <v>汽车</v>
          </cell>
          <cell r="B73">
            <v>20.8</v>
          </cell>
          <cell r="C73">
            <v>37043</v>
          </cell>
        </row>
      </sheetData>
      <sheetData sheetId="1"/>
      <sheetData sheetId="2">
        <row r="1">
          <cell r="A1" t="str">
            <v>工业类型</v>
          </cell>
          <cell r="B1" t="str">
            <v>企业规模</v>
          </cell>
          <cell r="C1" t="str">
            <v>企业类型</v>
          </cell>
          <cell r="D1" t="str">
            <v>产值</v>
          </cell>
        </row>
        <row r="2">
          <cell r="A2" t="str">
            <v>轻工业</v>
          </cell>
          <cell r="B2" t="str">
            <v>小型</v>
          </cell>
          <cell r="C2" t="str">
            <v>国有及国有控股企业</v>
          </cell>
          <cell r="D2">
            <v>15008.16</v>
          </cell>
        </row>
        <row r="3">
          <cell r="A3" t="str">
            <v>轻工业</v>
          </cell>
          <cell r="B3" t="str">
            <v>小型</v>
          </cell>
          <cell r="C3" t="str">
            <v>国有及国有控股企业</v>
          </cell>
          <cell r="D3">
            <v>55788.45</v>
          </cell>
        </row>
        <row r="4">
          <cell r="A4" t="str">
            <v>重工业</v>
          </cell>
          <cell r="B4" t="str">
            <v>中型</v>
          </cell>
          <cell r="C4" t="str">
            <v>股份有限公司</v>
          </cell>
          <cell r="D4">
            <v>19514.89</v>
          </cell>
        </row>
        <row r="5">
          <cell r="A5" t="str">
            <v>重工业</v>
          </cell>
          <cell r="B5" t="str">
            <v>大型</v>
          </cell>
          <cell r="C5" t="str">
            <v>股份有限公司</v>
          </cell>
          <cell r="D5">
            <v>76910.34</v>
          </cell>
        </row>
        <row r="6">
          <cell r="A6" t="str">
            <v>轻工业</v>
          </cell>
          <cell r="B6" t="str">
            <v>大型</v>
          </cell>
          <cell r="C6" t="str">
            <v>外商投资企业</v>
          </cell>
          <cell r="D6">
            <v>57588.57</v>
          </cell>
        </row>
        <row r="7">
          <cell r="A7" t="str">
            <v>轻工业</v>
          </cell>
          <cell r="B7" t="str">
            <v>小型</v>
          </cell>
          <cell r="C7" t="str">
            <v>港澳台商投资企业</v>
          </cell>
          <cell r="D7">
            <v>98459.91</v>
          </cell>
        </row>
        <row r="8">
          <cell r="A8" t="str">
            <v>轻工业</v>
          </cell>
          <cell r="B8" t="str">
            <v>小型</v>
          </cell>
          <cell r="C8" t="str">
            <v>国有及国有控股企业</v>
          </cell>
          <cell r="D8">
            <v>95950.77</v>
          </cell>
        </row>
        <row r="9">
          <cell r="A9" t="str">
            <v>轻工业</v>
          </cell>
          <cell r="B9" t="str">
            <v>小型</v>
          </cell>
          <cell r="C9" t="str">
            <v>港澳台商投资企业</v>
          </cell>
          <cell r="D9">
            <v>53610.12</v>
          </cell>
        </row>
        <row r="10">
          <cell r="A10" t="str">
            <v>重工业</v>
          </cell>
          <cell r="B10" t="str">
            <v>小型</v>
          </cell>
          <cell r="C10" t="str">
            <v>港澳台商投资企业</v>
          </cell>
          <cell r="D10">
            <v>26083.279999999999</v>
          </cell>
        </row>
        <row r="11">
          <cell r="A11" t="str">
            <v>轻工业</v>
          </cell>
          <cell r="B11" t="str">
            <v>中型</v>
          </cell>
          <cell r="C11" t="str">
            <v>外商投资企业</v>
          </cell>
          <cell r="D11">
            <v>85073.17</v>
          </cell>
        </row>
        <row r="12">
          <cell r="A12" t="str">
            <v>重工业</v>
          </cell>
          <cell r="B12" t="str">
            <v>中型</v>
          </cell>
          <cell r="C12" t="str">
            <v>股份有限公司</v>
          </cell>
          <cell r="D12">
            <v>24690.799999999999</v>
          </cell>
        </row>
        <row r="13">
          <cell r="A13" t="str">
            <v>重工业</v>
          </cell>
          <cell r="B13" t="str">
            <v>小型</v>
          </cell>
          <cell r="C13" t="str">
            <v>港澳台商投资企业</v>
          </cell>
          <cell r="D13">
            <v>9522.1</v>
          </cell>
        </row>
        <row r="14">
          <cell r="A14" t="str">
            <v>轻工业</v>
          </cell>
          <cell r="B14" t="str">
            <v>小型</v>
          </cell>
          <cell r="C14" t="str">
            <v>国有及国有控股企业</v>
          </cell>
          <cell r="D14">
            <v>37684.04</v>
          </cell>
        </row>
        <row r="15">
          <cell r="A15" t="str">
            <v>轻工业</v>
          </cell>
          <cell r="B15" t="str">
            <v>大型</v>
          </cell>
          <cell r="C15" t="str">
            <v>国有及国有控股企业</v>
          </cell>
          <cell r="D15">
            <v>16045.63</v>
          </cell>
        </row>
        <row r="16">
          <cell r="A16" t="str">
            <v>轻工业</v>
          </cell>
          <cell r="B16" t="str">
            <v>中型</v>
          </cell>
          <cell r="C16" t="str">
            <v>股份有限公司</v>
          </cell>
          <cell r="D16">
            <v>5227.33</v>
          </cell>
        </row>
        <row r="17">
          <cell r="A17" t="str">
            <v>轻工业</v>
          </cell>
          <cell r="B17" t="str">
            <v>大型</v>
          </cell>
          <cell r="C17" t="str">
            <v>国有及国有控股企业</v>
          </cell>
          <cell r="D17">
            <v>58695.08</v>
          </cell>
        </row>
        <row r="18">
          <cell r="A18" t="str">
            <v>重工业</v>
          </cell>
          <cell r="B18" t="str">
            <v>中型</v>
          </cell>
          <cell r="C18" t="str">
            <v>集体企业</v>
          </cell>
          <cell r="D18">
            <v>65561.63</v>
          </cell>
        </row>
        <row r="19">
          <cell r="A19" t="str">
            <v>重工业</v>
          </cell>
          <cell r="B19" t="str">
            <v>小型</v>
          </cell>
          <cell r="C19" t="str">
            <v>国有及国有控股企业</v>
          </cell>
          <cell r="D19">
            <v>1873.21</v>
          </cell>
        </row>
        <row r="20">
          <cell r="A20" t="str">
            <v>重工业</v>
          </cell>
          <cell r="B20" t="str">
            <v>中型</v>
          </cell>
          <cell r="C20" t="str">
            <v>集体企业</v>
          </cell>
          <cell r="D20">
            <v>17940.259999999998</v>
          </cell>
        </row>
        <row r="21">
          <cell r="A21" t="str">
            <v>轻工业</v>
          </cell>
          <cell r="B21" t="str">
            <v>大型</v>
          </cell>
          <cell r="C21" t="str">
            <v>集体企业</v>
          </cell>
          <cell r="D21">
            <v>12431.5</v>
          </cell>
        </row>
        <row r="22">
          <cell r="A22" t="str">
            <v>重工业</v>
          </cell>
          <cell r="B22" t="str">
            <v>小型</v>
          </cell>
          <cell r="C22" t="str">
            <v>外商投资企业</v>
          </cell>
          <cell r="D22">
            <v>10913.71</v>
          </cell>
        </row>
        <row r="23">
          <cell r="A23" t="str">
            <v>轻工业</v>
          </cell>
          <cell r="B23" t="str">
            <v>大型</v>
          </cell>
          <cell r="C23" t="str">
            <v>国有及国有控股企业</v>
          </cell>
          <cell r="D23">
            <v>4630.91</v>
          </cell>
        </row>
        <row r="24">
          <cell r="A24" t="str">
            <v>轻工业</v>
          </cell>
          <cell r="B24" t="str">
            <v>小型</v>
          </cell>
          <cell r="C24" t="str">
            <v>港澳台商投资企业</v>
          </cell>
          <cell r="D24">
            <v>1296.26</v>
          </cell>
        </row>
        <row r="25">
          <cell r="A25" t="str">
            <v>轻工业</v>
          </cell>
          <cell r="B25" t="str">
            <v>大型</v>
          </cell>
          <cell r="C25" t="str">
            <v>国有及国有控股企业</v>
          </cell>
          <cell r="D25">
            <v>51686.97</v>
          </cell>
        </row>
        <row r="26">
          <cell r="A26" t="str">
            <v>轻工业</v>
          </cell>
          <cell r="B26" t="str">
            <v>小型</v>
          </cell>
          <cell r="C26" t="str">
            <v>港澳台商投资企业</v>
          </cell>
          <cell r="D26">
            <v>38875.599999999999</v>
          </cell>
        </row>
        <row r="27">
          <cell r="A27" t="str">
            <v>重工业</v>
          </cell>
          <cell r="B27" t="str">
            <v>大型</v>
          </cell>
          <cell r="C27" t="str">
            <v>国有及国有控股企业</v>
          </cell>
          <cell r="D27">
            <v>18409.88</v>
          </cell>
        </row>
        <row r="28">
          <cell r="A28" t="str">
            <v>重工业</v>
          </cell>
          <cell r="B28" t="str">
            <v>大型</v>
          </cell>
          <cell r="C28" t="str">
            <v>集体企业</v>
          </cell>
          <cell r="D28">
            <v>24532.92</v>
          </cell>
        </row>
        <row r="29">
          <cell r="A29" t="str">
            <v>重工业</v>
          </cell>
          <cell r="B29" t="str">
            <v>小型</v>
          </cell>
          <cell r="C29" t="str">
            <v>集体企业</v>
          </cell>
          <cell r="D29">
            <v>58960.84</v>
          </cell>
        </row>
        <row r="30">
          <cell r="A30" t="str">
            <v>轻工业</v>
          </cell>
          <cell r="B30" t="str">
            <v>中型</v>
          </cell>
          <cell r="C30" t="str">
            <v>股份有限公司</v>
          </cell>
          <cell r="D30">
            <v>75499.08</v>
          </cell>
        </row>
        <row r="31">
          <cell r="A31" t="str">
            <v>重工业</v>
          </cell>
          <cell r="B31" t="str">
            <v>中型</v>
          </cell>
          <cell r="C31" t="str">
            <v>集体企业</v>
          </cell>
          <cell r="D31">
            <v>97593.18</v>
          </cell>
        </row>
        <row r="32">
          <cell r="A32" t="str">
            <v>轻工业</v>
          </cell>
          <cell r="B32" t="str">
            <v>小型</v>
          </cell>
          <cell r="C32" t="str">
            <v>国有及国有控股企业</v>
          </cell>
          <cell r="D32">
            <v>83750.720000000001</v>
          </cell>
        </row>
        <row r="33">
          <cell r="A33" t="str">
            <v>轻工业</v>
          </cell>
          <cell r="B33" t="str">
            <v>中型</v>
          </cell>
          <cell r="C33" t="str">
            <v>股份有限公司</v>
          </cell>
          <cell r="D33">
            <v>36999.15</v>
          </cell>
        </row>
        <row r="34">
          <cell r="A34" t="str">
            <v>重工业</v>
          </cell>
          <cell r="B34" t="str">
            <v>中型</v>
          </cell>
          <cell r="C34" t="str">
            <v>外商投资企业</v>
          </cell>
          <cell r="D34">
            <v>89761.17</v>
          </cell>
        </row>
        <row r="35">
          <cell r="A35" t="str">
            <v>轻工业</v>
          </cell>
          <cell r="B35" t="str">
            <v>中型</v>
          </cell>
          <cell r="C35" t="str">
            <v>股份有限公司</v>
          </cell>
          <cell r="D35">
            <v>65555.11</v>
          </cell>
        </row>
        <row r="36">
          <cell r="A36" t="str">
            <v>重工业</v>
          </cell>
          <cell r="B36" t="str">
            <v>中型</v>
          </cell>
          <cell r="C36" t="str">
            <v>国有及国有控股企业</v>
          </cell>
          <cell r="D36">
            <v>37862.28</v>
          </cell>
        </row>
        <row r="37">
          <cell r="A37" t="str">
            <v>重工业</v>
          </cell>
          <cell r="B37" t="str">
            <v>小型</v>
          </cell>
          <cell r="C37" t="str">
            <v>股份有限公司</v>
          </cell>
          <cell r="D37">
            <v>66551.91</v>
          </cell>
        </row>
        <row r="38">
          <cell r="A38" t="str">
            <v>重工业</v>
          </cell>
          <cell r="B38" t="str">
            <v>大型</v>
          </cell>
          <cell r="C38" t="str">
            <v>股份有限公司</v>
          </cell>
          <cell r="D38">
            <v>27469.67</v>
          </cell>
        </row>
        <row r="39">
          <cell r="A39" t="str">
            <v>轻工业</v>
          </cell>
          <cell r="B39" t="str">
            <v>中型</v>
          </cell>
          <cell r="C39" t="str">
            <v>国有及国有控股企业</v>
          </cell>
          <cell r="D39">
            <v>804.44</v>
          </cell>
        </row>
        <row r="40">
          <cell r="A40" t="str">
            <v>轻工业</v>
          </cell>
          <cell r="B40" t="str">
            <v>大型</v>
          </cell>
          <cell r="C40" t="str">
            <v>国有及国有控股企业</v>
          </cell>
          <cell r="D40">
            <v>21530.240000000002</v>
          </cell>
        </row>
        <row r="41">
          <cell r="A41" t="str">
            <v>重工业</v>
          </cell>
          <cell r="B41" t="str">
            <v>中型</v>
          </cell>
          <cell r="C41" t="str">
            <v>国有及国有控股企业</v>
          </cell>
          <cell r="D41">
            <v>69650.320000000007</v>
          </cell>
        </row>
        <row r="42">
          <cell r="A42" t="str">
            <v>重工业</v>
          </cell>
          <cell r="B42" t="str">
            <v>大型</v>
          </cell>
          <cell r="C42" t="str">
            <v>国有及国有控股企业</v>
          </cell>
          <cell r="D42">
            <v>56947.37</v>
          </cell>
        </row>
        <row r="43">
          <cell r="A43" t="str">
            <v>重工业</v>
          </cell>
          <cell r="B43" t="str">
            <v>中型</v>
          </cell>
          <cell r="C43" t="str">
            <v>国有及国有控股企业</v>
          </cell>
          <cell r="D43">
            <v>1213.6300000000001</v>
          </cell>
        </row>
        <row r="44">
          <cell r="A44" t="str">
            <v>轻工业</v>
          </cell>
          <cell r="B44" t="str">
            <v>大型</v>
          </cell>
          <cell r="C44" t="str">
            <v>股份有限公司</v>
          </cell>
          <cell r="D44">
            <v>40162.51</v>
          </cell>
        </row>
        <row r="45">
          <cell r="A45" t="str">
            <v>轻工业</v>
          </cell>
          <cell r="B45" t="str">
            <v>小型</v>
          </cell>
          <cell r="C45" t="str">
            <v>国有及国有控股企业</v>
          </cell>
          <cell r="D45">
            <v>57128.959999999999</v>
          </cell>
        </row>
        <row r="46">
          <cell r="A46" t="str">
            <v>重工业</v>
          </cell>
          <cell r="B46" t="str">
            <v>中型</v>
          </cell>
          <cell r="C46" t="str">
            <v>集体企业</v>
          </cell>
          <cell r="D46">
            <v>84697.89</v>
          </cell>
        </row>
        <row r="47">
          <cell r="A47" t="str">
            <v>重工业</v>
          </cell>
          <cell r="B47" t="str">
            <v>小型</v>
          </cell>
          <cell r="C47" t="str">
            <v>港澳台商投资企业</v>
          </cell>
          <cell r="D47">
            <v>39062.11</v>
          </cell>
        </row>
        <row r="48">
          <cell r="A48" t="str">
            <v>重工业</v>
          </cell>
          <cell r="B48" t="str">
            <v>中型</v>
          </cell>
          <cell r="C48" t="str">
            <v>港澳台商投资企业</v>
          </cell>
          <cell r="D48">
            <v>50101.85</v>
          </cell>
        </row>
        <row r="49">
          <cell r="A49" t="str">
            <v>重工业</v>
          </cell>
          <cell r="B49" t="str">
            <v>大型</v>
          </cell>
          <cell r="C49" t="str">
            <v>股份有限公司</v>
          </cell>
          <cell r="D49">
            <v>71417.38</v>
          </cell>
        </row>
        <row r="50">
          <cell r="A50" t="str">
            <v>重工业</v>
          </cell>
          <cell r="B50" t="str">
            <v>中型</v>
          </cell>
          <cell r="C50" t="str">
            <v>股份有限公司</v>
          </cell>
          <cell r="D50">
            <v>11228.25</v>
          </cell>
        </row>
        <row r="51">
          <cell r="A51" t="str">
            <v>轻工业</v>
          </cell>
          <cell r="B51" t="str">
            <v>大型</v>
          </cell>
          <cell r="C51" t="str">
            <v>外商投资企业</v>
          </cell>
          <cell r="D51">
            <v>93794.1</v>
          </cell>
        </row>
        <row r="52">
          <cell r="A52" t="str">
            <v>轻工业</v>
          </cell>
          <cell r="B52" t="str">
            <v>大型</v>
          </cell>
          <cell r="C52" t="str">
            <v>外商投资企业</v>
          </cell>
          <cell r="D52">
            <v>72956.81</v>
          </cell>
        </row>
        <row r="53">
          <cell r="A53" t="str">
            <v>轻工业</v>
          </cell>
          <cell r="B53" t="str">
            <v>小型</v>
          </cell>
          <cell r="C53" t="str">
            <v>国有及国有控股企业</v>
          </cell>
          <cell r="D53">
            <v>29969.62</v>
          </cell>
        </row>
        <row r="54">
          <cell r="A54" t="str">
            <v>轻工业</v>
          </cell>
          <cell r="B54" t="str">
            <v>大型</v>
          </cell>
          <cell r="C54" t="str">
            <v>股份有限公司</v>
          </cell>
          <cell r="D54">
            <v>52723.33</v>
          </cell>
        </row>
        <row r="55">
          <cell r="A55" t="str">
            <v>重工业</v>
          </cell>
          <cell r="B55" t="str">
            <v>大型</v>
          </cell>
          <cell r="C55" t="str">
            <v>股份有限公司</v>
          </cell>
          <cell r="D55">
            <v>17003.34</v>
          </cell>
        </row>
        <row r="56">
          <cell r="A56" t="str">
            <v>轻工业</v>
          </cell>
          <cell r="B56" t="str">
            <v>大型</v>
          </cell>
          <cell r="C56" t="str">
            <v>外商投资企业</v>
          </cell>
          <cell r="D56">
            <v>10906.14</v>
          </cell>
        </row>
        <row r="57">
          <cell r="A57" t="str">
            <v>轻工业</v>
          </cell>
          <cell r="B57" t="str">
            <v>小型</v>
          </cell>
          <cell r="C57" t="str">
            <v>国有及国有控股企业</v>
          </cell>
          <cell r="D57">
            <v>30315.42</v>
          </cell>
        </row>
        <row r="58">
          <cell r="A58" t="str">
            <v>重工业</v>
          </cell>
          <cell r="B58" t="str">
            <v>小型</v>
          </cell>
          <cell r="C58" t="str">
            <v>外商投资企业</v>
          </cell>
          <cell r="D58">
            <v>48900.3</v>
          </cell>
        </row>
        <row r="59">
          <cell r="A59" t="str">
            <v>轻工业</v>
          </cell>
          <cell r="B59" t="str">
            <v>中型</v>
          </cell>
          <cell r="C59" t="str">
            <v>港澳台商投资企业</v>
          </cell>
          <cell r="D59">
            <v>70978.679999999993</v>
          </cell>
        </row>
        <row r="60">
          <cell r="A60" t="str">
            <v>重工业</v>
          </cell>
          <cell r="B60" t="str">
            <v>小型</v>
          </cell>
          <cell r="C60" t="str">
            <v>集体企业</v>
          </cell>
          <cell r="D60">
            <v>2725.23</v>
          </cell>
        </row>
        <row r="61">
          <cell r="A61" t="str">
            <v>轻工业</v>
          </cell>
          <cell r="B61" t="str">
            <v>小型</v>
          </cell>
          <cell r="C61" t="str">
            <v>股份有限公司</v>
          </cell>
          <cell r="D61">
            <v>85627.46</v>
          </cell>
        </row>
        <row r="62">
          <cell r="A62" t="str">
            <v>轻工业</v>
          </cell>
          <cell r="B62" t="str">
            <v>小型</v>
          </cell>
          <cell r="C62" t="str">
            <v>国有及国有控股企业</v>
          </cell>
          <cell r="D62">
            <v>68407.12</v>
          </cell>
        </row>
        <row r="63">
          <cell r="A63" t="str">
            <v>轻工业</v>
          </cell>
          <cell r="B63" t="str">
            <v>中型</v>
          </cell>
          <cell r="C63" t="str">
            <v>股份有限公司</v>
          </cell>
          <cell r="D63">
            <v>47484.26</v>
          </cell>
        </row>
        <row r="64">
          <cell r="A64" t="str">
            <v>重工业</v>
          </cell>
          <cell r="B64" t="str">
            <v>大型</v>
          </cell>
          <cell r="C64" t="str">
            <v>股份有限公司</v>
          </cell>
          <cell r="D64">
            <v>64035.98</v>
          </cell>
        </row>
        <row r="65">
          <cell r="A65" t="str">
            <v>重工业</v>
          </cell>
          <cell r="B65" t="str">
            <v>小型</v>
          </cell>
          <cell r="C65" t="str">
            <v>外商投资企业</v>
          </cell>
          <cell r="D65">
            <v>18456.32</v>
          </cell>
        </row>
        <row r="66">
          <cell r="A66" t="str">
            <v>轻工业</v>
          </cell>
          <cell r="B66" t="str">
            <v>大型</v>
          </cell>
          <cell r="C66" t="str">
            <v>国有及国有控股企业</v>
          </cell>
          <cell r="D66">
            <v>80635.100000000006</v>
          </cell>
        </row>
        <row r="67">
          <cell r="A67" t="str">
            <v>重工业</v>
          </cell>
          <cell r="B67" t="str">
            <v>大型</v>
          </cell>
          <cell r="C67" t="str">
            <v>国有及国有控股企业</v>
          </cell>
          <cell r="D67">
            <v>38460.33</v>
          </cell>
        </row>
        <row r="68">
          <cell r="A68" t="str">
            <v>重工业</v>
          </cell>
          <cell r="B68" t="str">
            <v>中型</v>
          </cell>
          <cell r="C68" t="str">
            <v>港澳台商投资企业</v>
          </cell>
          <cell r="D68">
            <v>40062.35</v>
          </cell>
        </row>
        <row r="69">
          <cell r="A69" t="str">
            <v>重工业</v>
          </cell>
          <cell r="B69" t="str">
            <v>小型</v>
          </cell>
          <cell r="C69" t="str">
            <v>集体企业</v>
          </cell>
          <cell r="D69">
            <v>73520.009999999995</v>
          </cell>
        </row>
        <row r="70">
          <cell r="A70" t="str">
            <v>轻工业</v>
          </cell>
          <cell r="B70" t="str">
            <v>小型</v>
          </cell>
          <cell r="C70" t="str">
            <v>集体企业</v>
          </cell>
          <cell r="D70">
            <v>61172.88</v>
          </cell>
        </row>
        <row r="71">
          <cell r="A71" t="str">
            <v>轻工业</v>
          </cell>
          <cell r="B71" t="str">
            <v>大型</v>
          </cell>
          <cell r="C71" t="str">
            <v>股份有限公司</v>
          </cell>
          <cell r="D71">
            <v>402.06</v>
          </cell>
        </row>
        <row r="72">
          <cell r="A72" t="str">
            <v>重工业</v>
          </cell>
          <cell r="B72" t="str">
            <v>大型</v>
          </cell>
          <cell r="C72" t="str">
            <v>国有及国有控股企业</v>
          </cell>
          <cell r="D72">
            <v>61037.07</v>
          </cell>
        </row>
        <row r="73">
          <cell r="A73" t="str">
            <v>轻工业</v>
          </cell>
          <cell r="B73" t="str">
            <v>中型</v>
          </cell>
          <cell r="C73" t="str">
            <v>国有及国有控股企业</v>
          </cell>
          <cell r="D73">
            <v>66200.12</v>
          </cell>
        </row>
        <row r="74">
          <cell r="A74" t="str">
            <v>重工业</v>
          </cell>
          <cell r="B74" t="str">
            <v>中型</v>
          </cell>
          <cell r="C74" t="str">
            <v>外商投资企业</v>
          </cell>
          <cell r="D74">
            <v>72511.45</v>
          </cell>
        </row>
        <row r="75">
          <cell r="A75" t="str">
            <v>重工业</v>
          </cell>
          <cell r="B75" t="str">
            <v>大型</v>
          </cell>
          <cell r="C75" t="str">
            <v>集体企业</v>
          </cell>
          <cell r="D75">
            <v>56101.94</v>
          </cell>
        </row>
        <row r="76">
          <cell r="A76" t="str">
            <v>轻工业</v>
          </cell>
          <cell r="B76" t="str">
            <v>大型</v>
          </cell>
          <cell r="C76" t="str">
            <v>外商投资企业</v>
          </cell>
          <cell r="D76">
            <v>98329.3</v>
          </cell>
        </row>
        <row r="77">
          <cell r="A77" t="str">
            <v>轻工业</v>
          </cell>
          <cell r="B77" t="str">
            <v>中型</v>
          </cell>
          <cell r="C77" t="str">
            <v>外商投资企业</v>
          </cell>
          <cell r="D77">
            <v>13162.02</v>
          </cell>
        </row>
        <row r="78">
          <cell r="A78" t="str">
            <v>轻工业</v>
          </cell>
          <cell r="B78" t="str">
            <v>中型</v>
          </cell>
          <cell r="C78" t="str">
            <v>集体企业</v>
          </cell>
          <cell r="D78">
            <v>85317.53</v>
          </cell>
        </row>
        <row r="79">
          <cell r="A79" t="str">
            <v>轻工业</v>
          </cell>
          <cell r="B79" t="str">
            <v>中型</v>
          </cell>
          <cell r="C79" t="str">
            <v>国有及国有控股企业</v>
          </cell>
          <cell r="D79">
            <v>24638.69</v>
          </cell>
        </row>
        <row r="80">
          <cell r="A80" t="str">
            <v>重工业</v>
          </cell>
          <cell r="B80" t="str">
            <v>大型</v>
          </cell>
          <cell r="C80" t="str">
            <v>国有及国有控股企业</v>
          </cell>
          <cell r="D80">
            <v>97692.67</v>
          </cell>
        </row>
        <row r="81">
          <cell r="A81" t="str">
            <v>重工业</v>
          </cell>
          <cell r="B81" t="str">
            <v>大型</v>
          </cell>
          <cell r="C81" t="str">
            <v>集体企业</v>
          </cell>
          <cell r="D81">
            <v>60876.03</v>
          </cell>
        </row>
        <row r="82">
          <cell r="A82" t="str">
            <v>重工业</v>
          </cell>
          <cell r="B82" t="str">
            <v>大型</v>
          </cell>
          <cell r="C82" t="str">
            <v>港澳台商投资企业</v>
          </cell>
          <cell r="D82">
            <v>84593.94</v>
          </cell>
        </row>
        <row r="83">
          <cell r="A83" t="str">
            <v>重工业</v>
          </cell>
          <cell r="B83" t="str">
            <v>小型</v>
          </cell>
          <cell r="C83" t="str">
            <v>集体企业</v>
          </cell>
          <cell r="D83">
            <v>18171.41</v>
          </cell>
        </row>
        <row r="84">
          <cell r="A84" t="str">
            <v>轻工业</v>
          </cell>
          <cell r="B84" t="str">
            <v>小型</v>
          </cell>
          <cell r="C84" t="str">
            <v>外商投资企业</v>
          </cell>
          <cell r="D84">
            <v>82533.440000000002</v>
          </cell>
        </row>
        <row r="85">
          <cell r="A85" t="str">
            <v>重工业</v>
          </cell>
          <cell r="B85" t="str">
            <v>大型</v>
          </cell>
          <cell r="C85" t="str">
            <v>国有及国有控股企业</v>
          </cell>
          <cell r="D85">
            <v>82070.52</v>
          </cell>
        </row>
        <row r="86">
          <cell r="A86" t="str">
            <v>轻工业</v>
          </cell>
          <cell r="B86" t="str">
            <v>中型</v>
          </cell>
          <cell r="C86" t="str">
            <v>集体企业</v>
          </cell>
          <cell r="D86">
            <v>35690.800000000003</v>
          </cell>
        </row>
        <row r="87">
          <cell r="A87" t="str">
            <v>重工业</v>
          </cell>
          <cell r="B87" t="str">
            <v>小型</v>
          </cell>
          <cell r="C87" t="str">
            <v>股份有限公司</v>
          </cell>
          <cell r="D87">
            <v>40459.35</v>
          </cell>
        </row>
        <row r="88">
          <cell r="A88" t="str">
            <v>轻工业</v>
          </cell>
          <cell r="B88" t="str">
            <v>小型</v>
          </cell>
          <cell r="C88" t="str">
            <v>股份有限公司</v>
          </cell>
          <cell r="D88">
            <v>72430.03</v>
          </cell>
        </row>
        <row r="89">
          <cell r="A89" t="str">
            <v>重工业</v>
          </cell>
          <cell r="B89" t="str">
            <v>中型</v>
          </cell>
          <cell r="C89" t="str">
            <v>港澳台商投资企业</v>
          </cell>
          <cell r="D89">
            <v>56427.75</v>
          </cell>
        </row>
        <row r="90">
          <cell r="A90" t="str">
            <v>轻工业</v>
          </cell>
          <cell r="B90" t="str">
            <v>中型</v>
          </cell>
          <cell r="C90" t="str">
            <v>港澳台商投资企业</v>
          </cell>
          <cell r="D90">
            <v>98044.94</v>
          </cell>
        </row>
        <row r="91">
          <cell r="A91" t="str">
            <v>轻工业</v>
          </cell>
          <cell r="B91" t="str">
            <v>中型</v>
          </cell>
          <cell r="C91" t="str">
            <v>外商投资企业</v>
          </cell>
          <cell r="D91">
            <v>20445.72</v>
          </cell>
        </row>
        <row r="92">
          <cell r="A92" t="str">
            <v>轻工业</v>
          </cell>
          <cell r="B92" t="str">
            <v>中型</v>
          </cell>
          <cell r="C92" t="str">
            <v>国有及国有控股企业</v>
          </cell>
          <cell r="D92">
            <v>18543.330000000002</v>
          </cell>
        </row>
        <row r="93">
          <cell r="A93" t="str">
            <v>轻工业</v>
          </cell>
          <cell r="B93" t="str">
            <v>中型</v>
          </cell>
          <cell r="C93" t="str">
            <v>外商投资企业</v>
          </cell>
          <cell r="D93">
            <v>35180.050000000003</v>
          </cell>
        </row>
        <row r="94">
          <cell r="A94" t="str">
            <v>重工业</v>
          </cell>
          <cell r="B94" t="str">
            <v>中型</v>
          </cell>
          <cell r="C94" t="str">
            <v>国有及国有控股企业</v>
          </cell>
          <cell r="D94">
            <v>24441.21</v>
          </cell>
        </row>
        <row r="95">
          <cell r="A95" t="str">
            <v>轻工业</v>
          </cell>
          <cell r="B95" t="str">
            <v>小型</v>
          </cell>
          <cell r="C95" t="str">
            <v>外商投资企业</v>
          </cell>
          <cell r="D95">
            <v>58244.639999999999</v>
          </cell>
        </row>
        <row r="96">
          <cell r="A96" t="str">
            <v>重工业</v>
          </cell>
          <cell r="B96" t="str">
            <v>小型</v>
          </cell>
          <cell r="C96" t="str">
            <v>港澳台商投资企业</v>
          </cell>
          <cell r="D96">
            <v>41759.379999999997</v>
          </cell>
        </row>
        <row r="97">
          <cell r="A97" t="str">
            <v>轻工业</v>
          </cell>
          <cell r="B97" t="str">
            <v>小型</v>
          </cell>
          <cell r="C97" t="str">
            <v>国有及国有控股企业</v>
          </cell>
          <cell r="D97">
            <v>40023</v>
          </cell>
        </row>
        <row r="98">
          <cell r="A98" t="str">
            <v>重工业</v>
          </cell>
          <cell r="B98" t="str">
            <v>中型</v>
          </cell>
          <cell r="C98" t="str">
            <v>股份有限公司</v>
          </cell>
          <cell r="D98">
            <v>86994.75</v>
          </cell>
        </row>
        <row r="99">
          <cell r="A99" t="str">
            <v>重工业</v>
          </cell>
          <cell r="B99" t="str">
            <v>大型</v>
          </cell>
          <cell r="C99" t="str">
            <v>国有及国有控股企业</v>
          </cell>
          <cell r="D99">
            <v>96618.05</v>
          </cell>
        </row>
        <row r="100">
          <cell r="A100" t="str">
            <v>重工业</v>
          </cell>
          <cell r="B100" t="str">
            <v>中型</v>
          </cell>
          <cell r="C100" t="str">
            <v>股份有限公司</v>
          </cell>
          <cell r="D100">
            <v>7021.26</v>
          </cell>
        </row>
        <row r="101">
          <cell r="A101" t="str">
            <v>轻工业</v>
          </cell>
          <cell r="B101" t="str">
            <v>中型</v>
          </cell>
          <cell r="C101" t="str">
            <v>集体企业</v>
          </cell>
          <cell r="D101">
            <v>76916.75</v>
          </cell>
        </row>
        <row r="102">
          <cell r="A102" t="str">
            <v>重工业</v>
          </cell>
          <cell r="B102" t="str">
            <v>中型</v>
          </cell>
          <cell r="C102" t="str">
            <v>外商投资企业</v>
          </cell>
          <cell r="D102">
            <v>20510.23</v>
          </cell>
        </row>
        <row r="103">
          <cell r="A103" t="str">
            <v>轻工业</v>
          </cell>
          <cell r="B103" t="str">
            <v>中型</v>
          </cell>
          <cell r="C103" t="str">
            <v>股份有限公司</v>
          </cell>
          <cell r="D103">
            <v>52081.35</v>
          </cell>
        </row>
        <row r="104">
          <cell r="A104" t="str">
            <v>重工业</v>
          </cell>
          <cell r="B104" t="str">
            <v>中型</v>
          </cell>
          <cell r="C104" t="str">
            <v>集体企业</v>
          </cell>
          <cell r="D104">
            <v>12040.72</v>
          </cell>
        </row>
        <row r="105">
          <cell r="A105" t="str">
            <v>轻工业</v>
          </cell>
          <cell r="B105" t="str">
            <v>中型</v>
          </cell>
          <cell r="C105" t="str">
            <v>港澳台商投资企业</v>
          </cell>
          <cell r="D105">
            <v>73051.990000000005</v>
          </cell>
        </row>
        <row r="106">
          <cell r="A106" t="str">
            <v>轻工业</v>
          </cell>
          <cell r="B106" t="str">
            <v>大型</v>
          </cell>
          <cell r="C106" t="str">
            <v>外商投资企业</v>
          </cell>
          <cell r="D106">
            <v>64698.879999999997</v>
          </cell>
        </row>
        <row r="107">
          <cell r="A107" t="str">
            <v>轻工业</v>
          </cell>
          <cell r="B107" t="str">
            <v>大型</v>
          </cell>
          <cell r="C107" t="str">
            <v>国有及国有控股企业</v>
          </cell>
          <cell r="D107">
            <v>28791.17</v>
          </cell>
        </row>
        <row r="108">
          <cell r="A108" t="str">
            <v>重工业</v>
          </cell>
          <cell r="B108" t="str">
            <v>大型</v>
          </cell>
          <cell r="C108" t="str">
            <v>集体企业</v>
          </cell>
          <cell r="D108">
            <v>79173.929999999993</v>
          </cell>
        </row>
        <row r="109">
          <cell r="A109" t="str">
            <v>轻工业</v>
          </cell>
          <cell r="B109" t="str">
            <v>中型</v>
          </cell>
          <cell r="C109" t="str">
            <v>国有及国有控股企业</v>
          </cell>
          <cell r="D109">
            <v>88266.66</v>
          </cell>
        </row>
        <row r="110">
          <cell r="A110" t="str">
            <v>轻工业</v>
          </cell>
          <cell r="B110" t="str">
            <v>大型</v>
          </cell>
          <cell r="C110" t="str">
            <v>股份有限公司</v>
          </cell>
          <cell r="D110">
            <v>88024.12</v>
          </cell>
        </row>
        <row r="111">
          <cell r="A111" t="str">
            <v>重工业</v>
          </cell>
          <cell r="B111" t="str">
            <v>大型</v>
          </cell>
          <cell r="C111" t="str">
            <v>外商投资企业</v>
          </cell>
          <cell r="D111">
            <v>5970.86</v>
          </cell>
        </row>
        <row r="112">
          <cell r="A112" t="str">
            <v>重工业</v>
          </cell>
          <cell r="B112" t="str">
            <v>大型</v>
          </cell>
          <cell r="C112" t="str">
            <v>外商投资企业</v>
          </cell>
          <cell r="D112">
            <v>60996.23</v>
          </cell>
        </row>
        <row r="113">
          <cell r="A113" t="str">
            <v>重工业</v>
          </cell>
          <cell r="B113" t="str">
            <v>大型</v>
          </cell>
          <cell r="C113" t="str">
            <v>港澳台商投资企业</v>
          </cell>
          <cell r="D113">
            <v>65077.91</v>
          </cell>
        </row>
        <row r="114">
          <cell r="A114" t="str">
            <v>重工业</v>
          </cell>
          <cell r="B114" t="str">
            <v>小型</v>
          </cell>
          <cell r="C114" t="str">
            <v>外商投资企业</v>
          </cell>
          <cell r="D114">
            <v>51271.76</v>
          </cell>
        </row>
        <row r="115">
          <cell r="A115" t="str">
            <v>轻工业</v>
          </cell>
          <cell r="B115" t="str">
            <v>小型</v>
          </cell>
          <cell r="C115" t="str">
            <v>港澳台商投资企业</v>
          </cell>
          <cell r="D115">
            <v>61059.42</v>
          </cell>
        </row>
        <row r="116">
          <cell r="A116" t="str">
            <v>轻工业</v>
          </cell>
          <cell r="B116" t="str">
            <v>大型</v>
          </cell>
          <cell r="C116" t="str">
            <v>集体企业</v>
          </cell>
          <cell r="D116">
            <v>85650.38</v>
          </cell>
        </row>
        <row r="117">
          <cell r="A117" t="str">
            <v>轻工业</v>
          </cell>
          <cell r="B117" t="str">
            <v>中型</v>
          </cell>
          <cell r="C117" t="str">
            <v>港澳台商投资企业</v>
          </cell>
          <cell r="D117">
            <v>93494.33</v>
          </cell>
        </row>
        <row r="118">
          <cell r="A118" t="str">
            <v>轻工业</v>
          </cell>
          <cell r="B118" t="str">
            <v>小型</v>
          </cell>
          <cell r="C118" t="str">
            <v>国有及国有控股企业</v>
          </cell>
          <cell r="D118">
            <v>28990.73</v>
          </cell>
        </row>
        <row r="119">
          <cell r="A119" t="str">
            <v>轻工业</v>
          </cell>
          <cell r="B119" t="str">
            <v>中型</v>
          </cell>
          <cell r="C119" t="str">
            <v>港澳台商投资企业</v>
          </cell>
          <cell r="D119">
            <v>39134.300000000003</v>
          </cell>
        </row>
        <row r="120">
          <cell r="A120" t="str">
            <v>重工业</v>
          </cell>
          <cell r="B120" t="str">
            <v>中型</v>
          </cell>
          <cell r="C120" t="str">
            <v>国有及国有控股企业</v>
          </cell>
          <cell r="D120">
            <v>59100.93</v>
          </cell>
        </row>
        <row r="121">
          <cell r="A121" t="str">
            <v>重工业</v>
          </cell>
          <cell r="B121" t="str">
            <v>小型</v>
          </cell>
          <cell r="C121" t="str">
            <v>外商投资企业</v>
          </cell>
          <cell r="D121">
            <v>51346.73</v>
          </cell>
        </row>
        <row r="122">
          <cell r="A122" t="str">
            <v>轻工业</v>
          </cell>
          <cell r="B122" t="str">
            <v>小型</v>
          </cell>
          <cell r="C122" t="str">
            <v>股份有限公司</v>
          </cell>
          <cell r="D122">
            <v>97389.19</v>
          </cell>
        </row>
        <row r="123">
          <cell r="A123" t="str">
            <v>轻工业</v>
          </cell>
          <cell r="B123" t="str">
            <v>中型</v>
          </cell>
          <cell r="C123" t="str">
            <v>外商投资企业</v>
          </cell>
          <cell r="D123">
            <v>80402.77</v>
          </cell>
        </row>
        <row r="124">
          <cell r="A124" t="str">
            <v>轻工业</v>
          </cell>
          <cell r="B124" t="str">
            <v>小型</v>
          </cell>
          <cell r="C124" t="str">
            <v>股份有限公司</v>
          </cell>
          <cell r="D124">
            <v>56729.65</v>
          </cell>
        </row>
        <row r="125">
          <cell r="A125" t="str">
            <v>轻工业</v>
          </cell>
          <cell r="B125" t="str">
            <v>小型</v>
          </cell>
          <cell r="C125" t="str">
            <v>外商投资企业</v>
          </cell>
          <cell r="D125">
            <v>63038.03</v>
          </cell>
        </row>
        <row r="126">
          <cell r="A126" t="str">
            <v>轻工业</v>
          </cell>
          <cell r="B126" t="str">
            <v>大型</v>
          </cell>
          <cell r="C126" t="str">
            <v>港澳台商投资企业</v>
          </cell>
          <cell r="D126">
            <v>17631.28</v>
          </cell>
        </row>
        <row r="127">
          <cell r="A127" t="str">
            <v>轻工业</v>
          </cell>
          <cell r="B127" t="str">
            <v>大型</v>
          </cell>
          <cell r="C127" t="str">
            <v>国有及国有控股企业</v>
          </cell>
          <cell r="D127">
            <v>77979.97</v>
          </cell>
        </row>
        <row r="128">
          <cell r="A128" t="str">
            <v>轻工业</v>
          </cell>
          <cell r="B128" t="str">
            <v>大型</v>
          </cell>
          <cell r="C128" t="str">
            <v>外商投资企业</v>
          </cell>
          <cell r="D128">
            <v>62456.34</v>
          </cell>
        </row>
        <row r="129">
          <cell r="A129" t="str">
            <v>轻工业</v>
          </cell>
          <cell r="B129" t="str">
            <v>大型</v>
          </cell>
          <cell r="C129" t="str">
            <v>港澳台商投资企业</v>
          </cell>
          <cell r="D129">
            <v>4824.6000000000004</v>
          </cell>
        </row>
        <row r="130">
          <cell r="A130" t="str">
            <v>重工业</v>
          </cell>
          <cell r="B130" t="str">
            <v>小型</v>
          </cell>
          <cell r="C130" t="str">
            <v>股份有限公司</v>
          </cell>
          <cell r="D130">
            <v>3563.57</v>
          </cell>
        </row>
        <row r="131">
          <cell r="A131" t="str">
            <v>轻工业</v>
          </cell>
          <cell r="B131" t="str">
            <v>小型</v>
          </cell>
          <cell r="C131" t="str">
            <v>国有及国有控股企业</v>
          </cell>
          <cell r="D131">
            <v>18988.759999999998</v>
          </cell>
        </row>
        <row r="132">
          <cell r="A132" t="str">
            <v>重工业</v>
          </cell>
          <cell r="B132" t="str">
            <v>小型</v>
          </cell>
          <cell r="C132" t="str">
            <v>国有及国有控股企业</v>
          </cell>
          <cell r="D132">
            <v>9784.1</v>
          </cell>
        </row>
        <row r="133">
          <cell r="A133" t="str">
            <v>重工业</v>
          </cell>
          <cell r="B133" t="str">
            <v>小型</v>
          </cell>
          <cell r="C133" t="str">
            <v>港澳台商投资企业</v>
          </cell>
          <cell r="D133">
            <v>10806.28</v>
          </cell>
        </row>
        <row r="134">
          <cell r="A134" t="str">
            <v>轻工业</v>
          </cell>
          <cell r="B134" t="str">
            <v>小型</v>
          </cell>
          <cell r="C134" t="str">
            <v>外商投资企业</v>
          </cell>
          <cell r="D134">
            <v>49647.9</v>
          </cell>
        </row>
        <row r="135">
          <cell r="A135" t="str">
            <v>重工业</v>
          </cell>
          <cell r="B135" t="str">
            <v>大型</v>
          </cell>
          <cell r="C135" t="str">
            <v>国有及国有控股企业</v>
          </cell>
          <cell r="D135">
            <v>13201.48</v>
          </cell>
        </row>
        <row r="136">
          <cell r="A136" t="str">
            <v>轻工业</v>
          </cell>
          <cell r="B136" t="str">
            <v>小型</v>
          </cell>
          <cell r="C136" t="str">
            <v>港澳台商投资企业</v>
          </cell>
          <cell r="D136">
            <v>72906.03</v>
          </cell>
        </row>
        <row r="137">
          <cell r="A137" t="str">
            <v>轻工业</v>
          </cell>
          <cell r="B137" t="str">
            <v>大型</v>
          </cell>
          <cell r="C137" t="str">
            <v>股份有限公司</v>
          </cell>
          <cell r="D137">
            <v>31277.08</v>
          </cell>
        </row>
        <row r="138">
          <cell r="A138" t="str">
            <v>重工业</v>
          </cell>
          <cell r="B138" t="str">
            <v>大型</v>
          </cell>
          <cell r="C138" t="str">
            <v>集体企业</v>
          </cell>
          <cell r="D138">
            <v>93323.68</v>
          </cell>
        </row>
        <row r="139">
          <cell r="A139" t="str">
            <v>轻工业</v>
          </cell>
          <cell r="B139" t="str">
            <v>大型</v>
          </cell>
          <cell r="C139" t="str">
            <v>国有及国有控股企业</v>
          </cell>
          <cell r="D139">
            <v>52956.639999999999</v>
          </cell>
        </row>
        <row r="140">
          <cell r="A140" t="str">
            <v>重工业</v>
          </cell>
          <cell r="B140" t="str">
            <v>中型</v>
          </cell>
          <cell r="C140" t="str">
            <v>股份有限公司</v>
          </cell>
          <cell r="D140">
            <v>8260.58</v>
          </cell>
        </row>
        <row r="141">
          <cell r="A141" t="str">
            <v>轻工业</v>
          </cell>
          <cell r="B141" t="str">
            <v>中型</v>
          </cell>
          <cell r="C141" t="str">
            <v>港澳台商投资企业</v>
          </cell>
          <cell r="D141">
            <v>48322.31</v>
          </cell>
        </row>
        <row r="142">
          <cell r="A142" t="str">
            <v>重工业</v>
          </cell>
          <cell r="B142" t="str">
            <v>大型</v>
          </cell>
          <cell r="C142" t="str">
            <v>港澳台商投资企业</v>
          </cell>
          <cell r="D142">
            <v>94563.72</v>
          </cell>
        </row>
        <row r="143">
          <cell r="A143" t="str">
            <v>重工业</v>
          </cell>
          <cell r="B143" t="str">
            <v>中型</v>
          </cell>
          <cell r="C143" t="str">
            <v>国有及国有控股企业</v>
          </cell>
          <cell r="D143">
            <v>31410.19</v>
          </cell>
        </row>
        <row r="144">
          <cell r="A144" t="str">
            <v>轻工业</v>
          </cell>
          <cell r="B144" t="str">
            <v>中型</v>
          </cell>
          <cell r="C144" t="str">
            <v>国有及国有控股企业</v>
          </cell>
          <cell r="D144">
            <v>580.66</v>
          </cell>
        </row>
        <row r="145">
          <cell r="A145" t="str">
            <v>重工业</v>
          </cell>
          <cell r="B145" t="str">
            <v>大型</v>
          </cell>
          <cell r="C145" t="str">
            <v>集体企业</v>
          </cell>
          <cell r="D145">
            <v>23815.87</v>
          </cell>
        </row>
        <row r="146">
          <cell r="A146" t="str">
            <v>重工业</v>
          </cell>
          <cell r="B146" t="str">
            <v>小型</v>
          </cell>
          <cell r="C146" t="str">
            <v>外商投资企业</v>
          </cell>
          <cell r="D146">
            <v>16824.98</v>
          </cell>
        </row>
        <row r="147">
          <cell r="A147" t="str">
            <v>重工业</v>
          </cell>
          <cell r="B147" t="str">
            <v>小型</v>
          </cell>
          <cell r="C147" t="str">
            <v>国有及国有控股企业</v>
          </cell>
          <cell r="D147">
            <v>59300.17</v>
          </cell>
        </row>
        <row r="148">
          <cell r="A148" t="str">
            <v>重工业</v>
          </cell>
          <cell r="B148" t="str">
            <v>大型</v>
          </cell>
          <cell r="C148" t="str">
            <v>股份有限公司</v>
          </cell>
          <cell r="D148">
            <v>8134.72</v>
          </cell>
        </row>
        <row r="149">
          <cell r="A149" t="str">
            <v>轻工业</v>
          </cell>
          <cell r="B149" t="str">
            <v>中型</v>
          </cell>
          <cell r="C149" t="str">
            <v>集体企业</v>
          </cell>
          <cell r="D149">
            <v>12173.9</v>
          </cell>
        </row>
        <row r="150">
          <cell r="A150" t="str">
            <v>轻工业</v>
          </cell>
          <cell r="B150" t="str">
            <v>中型</v>
          </cell>
          <cell r="C150" t="str">
            <v>外商投资企业</v>
          </cell>
          <cell r="D150">
            <v>81019.95</v>
          </cell>
        </row>
        <row r="151">
          <cell r="A151" t="str">
            <v>轻工业</v>
          </cell>
          <cell r="B151" t="str">
            <v>小型</v>
          </cell>
          <cell r="C151" t="str">
            <v>港澳台商投资企业</v>
          </cell>
          <cell r="D151">
            <v>18074.650000000001</v>
          </cell>
        </row>
        <row r="152">
          <cell r="A152" t="str">
            <v>重工业</v>
          </cell>
          <cell r="B152" t="str">
            <v>小型</v>
          </cell>
          <cell r="C152" t="str">
            <v>港澳台商投资企业</v>
          </cell>
          <cell r="D152">
            <v>32319.29</v>
          </cell>
        </row>
        <row r="153">
          <cell r="A153" t="str">
            <v>重工业</v>
          </cell>
          <cell r="B153" t="str">
            <v>大型</v>
          </cell>
          <cell r="C153" t="str">
            <v>港澳台商投资企业</v>
          </cell>
          <cell r="D153">
            <v>28917.200000000001</v>
          </cell>
        </row>
        <row r="154">
          <cell r="A154" t="str">
            <v>轻工业</v>
          </cell>
          <cell r="B154" t="str">
            <v>大型</v>
          </cell>
          <cell r="C154" t="str">
            <v>集体企业</v>
          </cell>
          <cell r="D154">
            <v>16939.53</v>
          </cell>
        </row>
        <row r="155">
          <cell r="A155" t="str">
            <v>轻工业</v>
          </cell>
          <cell r="B155" t="str">
            <v>小型</v>
          </cell>
          <cell r="C155" t="str">
            <v>股份有限公司</v>
          </cell>
          <cell r="D155">
            <v>84304.69</v>
          </cell>
        </row>
        <row r="156">
          <cell r="A156" t="str">
            <v>重工业</v>
          </cell>
          <cell r="B156" t="str">
            <v>小型</v>
          </cell>
          <cell r="C156" t="str">
            <v>集体企业</v>
          </cell>
          <cell r="D156">
            <v>77487.16</v>
          </cell>
        </row>
        <row r="157">
          <cell r="A157" t="str">
            <v>轻工业</v>
          </cell>
          <cell r="B157" t="str">
            <v>小型</v>
          </cell>
          <cell r="C157" t="str">
            <v>股份有限公司</v>
          </cell>
          <cell r="D157">
            <v>22522.62</v>
          </cell>
        </row>
        <row r="158">
          <cell r="A158" t="str">
            <v>轻工业</v>
          </cell>
          <cell r="B158" t="str">
            <v>中型</v>
          </cell>
          <cell r="C158" t="str">
            <v>股份有限公司</v>
          </cell>
          <cell r="D158">
            <v>15777.65</v>
          </cell>
        </row>
        <row r="159">
          <cell r="A159" t="str">
            <v>重工业</v>
          </cell>
          <cell r="B159" t="str">
            <v>中型</v>
          </cell>
          <cell r="C159" t="str">
            <v>外商投资企业</v>
          </cell>
          <cell r="D159">
            <v>73470.55</v>
          </cell>
        </row>
        <row r="160">
          <cell r="A160" t="str">
            <v>轻工业</v>
          </cell>
          <cell r="B160" t="str">
            <v>小型</v>
          </cell>
          <cell r="C160" t="str">
            <v>国有及国有控股企业</v>
          </cell>
          <cell r="D160">
            <v>75394.3</v>
          </cell>
        </row>
        <row r="161">
          <cell r="A161" t="str">
            <v>轻工业</v>
          </cell>
          <cell r="B161" t="str">
            <v>大型</v>
          </cell>
          <cell r="C161" t="str">
            <v>港澳台商投资企业</v>
          </cell>
          <cell r="D161">
            <v>68571.53</v>
          </cell>
        </row>
        <row r="162">
          <cell r="A162" t="str">
            <v>轻工业</v>
          </cell>
          <cell r="B162" t="str">
            <v>小型</v>
          </cell>
          <cell r="C162" t="str">
            <v>国有及国有控股企业</v>
          </cell>
          <cell r="D162">
            <v>62156.88</v>
          </cell>
        </row>
        <row r="163">
          <cell r="A163" t="str">
            <v>轻工业</v>
          </cell>
          <cell r="B163" t="str">
            <v>小型</v>
          </cell>
          <cell r="C163" t="str">
            <v>外商投资企业</v>
          </cell>
          <cell r="D163">
            <v>63813.31</v>
          </cell>
        </row>
        <row r="164">
          <cell r="A164" t="str">
            <v>轻工业</v>
          </cell>
          <cell r="B164" t="str">
            <v>大型</v>
          </cell>
          <cell r="C164" t="str">
            <v>股份有限公司</v>
          </cell>
          <cell r="D164">
            <v>31616.34</v>
          </cell>
        </row>
        <row r="165">
          <cell r="A165" t="str">
            <v>轻工业</v>
          </cell>
          <cell r="B165" t="str">
            <v>大型</v>
          </cell>
          <cell r="C165" t="str">
            <v>港澳台商投资企业</v>
          </cell>
          <cell r="D165">
            <v>25192.37</v>
          </cell>
        </row>
        <row r="166">
          <cell r="A166" t="str">
            <v>轻工业</v>
          </cell>
          <cell r="B166" t="str">
            <v>中型</v>
          </cell>
          <cell r="C166" t="str">
            <v>港澳台商投资企业</v>
          </cell>
          <cell r="D166">
            <v>35425.300000000003</v>
          </cell>
        </row>
        <row r="167">
          <cell r="A167" t="str">
            <v>重工业</v>
          </cell>
          <cell r="B167" t="str">
            <v>大型</v>
          </cell>
          <cell r="C167" t="str">
            <v>港澳台商投资企业</v>
          </cell>
          <cell r="D167">
            <v>32980.089999999997</v>
          </cell>
        </row>
        <row r="168">
          <cell r="A168" t="str">
            <v>轻工业</v>
          </cell>
          <cell r="B168" t="str">
            <v>中型</v>
          </cell>
          <cell r="C168" t="str">
            <v>外商投资企业</v>
          </cell>
          <cell r="D168">
            <v>18639.7</v>
          </cell>
        </row>
        <row r="169">
          <cell r="A169" t="str">
            <v>轻工业</v>
          </cell>
          <cell r="B169" t="str">
            <v>小型</v>
          </cell>
          <cell r="C169" t="str">
            <v>国有及国有控股企业</v>
          </cell>
          <cell r="D169">
            <v>81618.259999999995</v>
          </cell>
        </row>
        <row r="170">
          <cell r="A170" t="str">
            <v>重工业</v>
          </cell>
          <cell r="B170" t="str">
            <v>中型</v>
          </cell>
          <cell r="C170" t="str">
            <v>港澳台商投资企业</v>
          </cell>
          <cell r="D170">
            <v>94020.78</v>
          </cell>
        </row>
        <row r="171">
          <cell r="A171" t="str">
            <v>轻工业</v>
          </cell>
          <cell r="B171" t="str">
            <v>小型</v>
          </cell>
          <cell r="C171" t="str">
            <v>股份有限公司</v>
          </cell>
          <cell r="D171">
            <v>99243.94</v>
          </cell>
        </row>
        <row r="172">
          <cell r="A172" t="str">
            <v>重工业</v>
          </cell>
          <cell r="B172" t="str">
            <v>小型</v>
          </cell>
          <cell r="C172" t="str">
            <v>港澳台商投资企业</v>
          </cell>
          <cell r="D172">
            <v>95850.63</v>
          </cell>
        </row>
        <row r="173">
          <cell r="A173" t="str">
            <v>轻工业</v>
          </cell>
          <cell r="B173" t="str">
            <v>大型</v>
          </cell>
          <cell r="C173" t="str">
            <v>股份有限公司</v>
          </cell>
          <cell r="D173">
            <v>70143.17</v>
          </cell>
        </row>
        <row r="174">
          <cell r="A174" t="str">
            <v>轻工业</v>
          </cell>
          <cell r="B174" t="str">
            <v>小型</v>
          </cell>
          <cell r="C174" t="str">
            <v>股份有限公司</v>
          </cell>
          <cell r="D174">
            <v>97238.79</v>
          </cell>
        </row>
        <row r="175">
          <cell r="A175" t="str">
            <v>轻工业</v>
          </cell>
          <cell r="B175" t="str">
            <v>大型</v>
          </cell>
          <cell r="C175" t="str">
            <v>国有及国有控股企业</v>
          </cell>
          <cell r="D175">
            <v>3257.32</v>
          </cell>
        </row>
        <row r="176">
          <cell r="A176" t="str">
            <v>重工业</v>
          </cell>
          <cell r="B176" t="str">
            <v>大型</v>
          </cell>
          <cell r="C176" t="str">
            <v>股份有限公司</v>
          </cell>
          <cell r="D176">
            <v>11269.99</v>
          </cell>
        </row>
        <row r="177">
          <cell r="A177" t="str">
            <v>轻工业</v>
          </cell>
          <cell r="B177" t="str">
            <v>小型</v>
          </cell>
          <cell r="C177" t="str">
            <v>股份有限公司</v>
          </cell>
          <cell r="D177">
            <v>3715.15</v>
          </cell>
        </row>
        <row r="178">
          <cell r="A178" t="str">
            <v>重工业</v>
          </cell>
          <cell r="B178" t="str">
            <v>大型</v>
          </cell>
          <cell r="C178" t="str">
            <v>港澳台商投资企业</v>
          </cell>
          <cell r="D178">
            <v>7631.13</v>
          </cell>
        </row>
        <row r="179">
          <cell r="A179" t="str">
            <v>轻工业</v>
          </cell>
          <cell r="B179" t="str">
            <v>大型</v>
          </cell>
          <cell r="C179" t="str">
            <v>集体企业</v>
          </cell>
          <cell r="D179">
            <v>66459.86</v>
          </cell>
        </row>
        <row r="180">
          <cell r="A180" t="str">
            <v>重工业</v>
          </cell>
          <cell r="B180" t="str">
            <v>小型</v>
          </cell>
          <cell r="C180" t="str">
            <v>集体企业</v>
          </cell>
          <cell r="D180">
            <v>23443.63</v>
          </cell>
        </row>
        <row r="181">
          <cell r="A181" t="str">
            <v>轻工业</v>
          </cell>
          <cell r="B181" t="str">
            <v>大型</v>
          </cell>
          <cell r="C181" t="str">
            <v>国有及国有控股企业</v>
          </cell>
          <cell r="D181">
            <v>61059.73</v>
          </cell>
        </row>
        <row r="182">
          <cell r="A182" t="str">
            <v>轻工业</v>
          </cell>
          <cell r="B182" t="str">
            <v>小型</v>
          </cell>
          <cell r="C182" t="str">
            <v>股份有限公司</v>
          </cell>
          <cell r="D182">
            <v>88757.4</v>
          </cell>
        </row>
        <row r="183">
          <cell r="A183" t="str">
            <v>重工业</v>
          </cell>
          <cell r="B183" t="str">
            <v>大型</v>
          </cell>
          <cell r="C183" t="str">
            <v>外商投资企业</v>
          </cell>
          <cell r="D183">
            <v>7536.54</v>
          </cell>
        </row>
        <row r="184">
          <cell r="A184" t="str">
            <v>重工业</v>
          </cell>
          <cell r="B184" t="str">
            <v>中型</v>
          </cell>
          <cell r="C184" t="str">
            <v>集体企业</v>
          </cell>
          <cell r="D184">
            <v>37500.01</v>
          </cell>
        </row>
        <row r="185">
          <cell r="A185" t="str">
            <v>轻工业</v>
          </cell>
          <cell r="B185" t="str">
            <v>小型</v>
          </cell>
          <cell r="C185" t="str">
            <v>集体企业</v>
          </cell>
          <cell r="D185">
            <v>8714.32</v>
          </cell>
        </row>
        <row r="186">
          <cell r="A186" t="str">
            <v>重工业</v>
          </cell>
          <cell r="B186" t="str">
            <v>中型</v>
          </cell>
          <cell r="C186" t="str">
            <v>外商投资企业</v>
          </cell>
          <cell r="D186">
            <v>4502.09</v>
          </cell>
        </row>
        <row r="187">
          <cell r="A187" t="str">
            <v>重工业</v>
          </cell>
          <cell r="B187" t="str">
            <v>大型</v>
          </cell>
          <cell r="C187" t="str">
            <v>股份有限公司</v>
          </cell>
          <cell r="D187">
            <v>36126.29</v>
          </cell>
        </row>
        <row r="188">
          <cell r="A188" t="str">
            <v>轻工业</v>
          </cell>
          <cell r="B188" t="str">
            <v>中型</v>
          </cell>
          <cell r="C188" t="str">
            <v>股份有限公司</v>
          </cell>
          <cell r="D188">
            <v>17442.73</v>
          </cell>
        </row>
        <row r="189">
          <cell r="A189" t="str">
            <v>轻工业</v>
          </cell>
          <cell r="B189" t="str">
            <v>大型</v>
          </cell>
          <cell r="C189" t="str">
            <v>股份有限公司</v>
          </cell>
          <cell r="D189">
            <v>26207.02</v>
          </cell>
        </row>
        <row r="190">
          <cell r="A190" t="str">
            <v>重工业</v>
          </cell>
          <cell r="B190" t="str">
            <v>中型</v>
          </cell>
          <cell r="C190" t="str">
            <v>国有及国有控股企业</v>
          </cell>
          <cell r="D190">
            <v>304.60000000000002</v>
          </cell>
        </row>
        <row r="191">
          <cell r="A191" t="str">
            <v>轻工业</v>
          </cell>
          <cell r="B191" t="str">
            <v>小型</v>
          </cell>
          <cell r="C191" t="str">
            <v>港澳台商投资企业</v>
          </cell>
          <cell r="D191">
            <v>12625.84</v>
          </cell>
        </row>
        <row r="192">
          <cell r="A192" t="str">
            <v>重工业</v>
          </cell>
          <cell r="B192" t="str">
            <v>小型</v>
          </cell>
          <cell r="C192" t="str">
            <v>股份有限公司</v>
          </cell>
          <cell r="D192">
            <v>19540.98</v>
          </cell>
        </row>
        <row r="193">
          <cell r="A193" t="str">
            <v>重工业</v>
          </cell>
          <cell r="B193" t="str">
            <v>大型</v>
          </cell>
          <cell r="C193" t="str">
            <v>股份有限公司</v>
          </cell>
          <cell r="D193">
            <v>33061.56</v>
          </cell>
        </row>
        <row r="194">
          <cell r="A194" t="str">
            <v>重工业</v>
          </cell>
          <cell r="B194" t="str">
            <v>中型</v>
          </cell>
          <cell r="C194" t="str">
            <v>集体企业</v>
          </cell>
          <cell r="D194">
            <v>18694.79</v>
          </cell>
        </row>
        <row r="195">
          <cell r="A195" t="str">
            <v>轻工业</v>
          </cell>
          <cell r="B195" t="str">
            <v>大型</v>
          </cell>
          <cell r="C195" t="str">
            <v>港澳台商投资企业</v>
          </cell>
          <cell r="D195">
            <v>22622.52</v>
          </cell>
        </row>
        <row r="196">
          <cell r="A196" t="str">
            <v>轻工业</v>
          </cell>
          <cell r="B196" t="str">
            <v>中型</v>
          </cell>
          <cell r="C196" t="str">
            <v>集体企业</v>
          </cell>
          <cell r="D196">
            <v>96918.51</v>
          </cell>
        </row>
        <row r="197">
          <cell r="A197" t="str">
            <v>轻工业</v>
          </cell>
          <cell r="B197" t="str">
            <v>大型</v>
          </cell>
          <cell r="C197" t="str">
            <v>股份有限公司</v>
          </cell>
          <cell r="D197">
            <v>57864.66</v>
          </cell>
        </row>
        <row r="198">
          <cell r="A198" t="str">
            <v>重工业</v>
          </cell>
          <cell r="B198" t="str">
            <v>大型</v>
          </cell>
          <cell r="C198" t="str">
            <v>港澳台商投资企业</v>
          </cell>
          <cell r="D198">
            <v>9973.5</v>
          </cell>
        </row>
        <row r="199">
          <cell r="A199" t="str">
            <v>轻工业</v>
          </cell>
          <cell r="B199" t="str">
            <v>小型</v>
          </cell>
          <cell r="C199" t="str">
            <v>外商投资企业</v>
          </cell>
          <cell r="D199">
            <v>70901.440000000002</v>
          </cell>
        </row>
        <row r="200">
          <cell r="A200" t="str">
            <v>轻工业</v>
          </cell>
          <cell r="B200" t="str">
            <v>中型</v>
          </cell>
          <cell r="C200" t="str">
            <v>外商投资企业</v>
          </cell>
          <cell r="D200">
            <v>44194.67</v>
          </cell>
        </row>
        <row r="201">
          <cell r="A201" t="str">
            <v>轻工业</v>
          </cell>
          <cell r="B201" t="str">
            <v>大型</v>
          </cell>
          <cell r="C201" t="str">
            <v>外商投资企业</v>
          </cell>
          <cell r="D201">
            <v>56968.5</v>
          </cell>
        </row>
        <row r="202">
          <cell r="A202" t="str">
            <v>重工业</v>
          </cell>
          <cell r="B202" t="str">
            <v>大型</v>
          </cell>
          <cell r="C202" t="str">
            <v>国有及国有控股企业</v>
          </cell>
          <cell r="D202">
            <v>8755.67</v>
          </cell>
        </row>
        <row r="203">
          <cell r="A203" t="str">
            <v>轻工业</v>
          </cell>
          <cell r="B203" t="str">
            <v>大型</v>
          </cell>
          <cell r="C203" t="str">
            <v>外商投资企业</v>
          </cell>
          <cell r="D203">
            <v>10524.85</v>
          </cell>
        </row>
        <row r="204">
          <cell r="A204" t="str">
            <v>轻工业</v>
          </cell>
          <cell r="B204" t="str">
            <v>中型</v>
          </cell>
          <cell r="C204" t="str">
            <v>集体企业</v>
          </cell>
          <cell r="D204">
            <v>85643.26</v>
          </cell>
        </row>
        <row r="205">
          <cell r="A205" t="str">
            <v>重工业</v>
          </cell>
          <cell r="B205" t="str">
            <v>中型</v>
          </cell>
          <cell r="C205" t="str">
            <v>股份有限公司</v>
          </cell>
          <cell r="D205">
            <v>23565.4</v>
          </cell>
        </row>
        <row r="206">
          <cell r="A206" t="str">
            <v>轻工业</v>
          </cell>
          <cell r="B206" t="str">
            <v>中型</v>
          </cell>
          <cell r="C206" t="str">
            <v>集体企业</v>
          </cell>
          <cell r="D206">
            <v>56951.03</v>
          </cell>
        </row>
        <row r="207">
          <cell r="A207" t="str">
            <v>轻工业</v>
          </cell>
          <cell r="B207" t="str">
            <v>大型</v>
          </cell>
          <cell r="C207" t="str">
            <v>集体企业</v>
          </cell>
          <cell r="D207">
            <v>37158.29</v>
          </cell>
        </row>
        <row r="208">
          <cell r="A208" t="str">
            <v>重工业</v>
          </cell>
          <cell r="B208" t="str">
            <v>小型</v>
          </cell>
          <cell r="C208" t="str">
            <v>集体企业</v>
          </cell>
          <cell r="D208">
            <v>52671.72</v>
          </cell>
        </row>
        <row r="209">
          <cell r="A209" t="str">
            <v>轻工业</v>
          </cell>
          <cell r="B209" t="str">
            <v>大型</v>
          </cell>
          <cell r="C209" t="str">
            <v>外商投资企业</v>
          </cell>
          <cell r="D209">
            <v>10074.24</v>
          </cell>
        </row>
        <row r="210">
          <cell r="A210" t="str">
            <v>重工业</v>
          </cell>
          <cell r="B210" t="str">
            <v>大型</v>
          </cell>
          <cell r="C210" t="str">
            <v>外商投资企业</v>
          </cell>
          <cell r="D210">
            <v>60277.55</v>
          </cell>
        </row>
        <row r="211">
          <cell r="A211" t="str">
            <v>重工业</v>
          </cell>
          <cell r="B211" t="str">
            <v>中型</v>
          </cell>
          <cell r="C211" t="str">
            <v>港澳台商投资企业</v>
          </cell>
          <cell r="D211">
            <v>6924.83</v>
          </cell>
        </row>
        <row r="212">
          <cell r="A212" t="str">
            <v>轻工业</v>
          </cell>
          <cell r="B212" t="str">
            <v>小型</v>
          </cell>
          <cell r="C212" t="str">
            <v>集体企业</v>
          </cell>
          <cell r="D212">
            <v>29895.54</v>
          </cell>
        </row>
        <row r="213">
          <cell r="A213" t="str">
            <v>重工业</v>
          </cell>
          <cell r="B213" t="str">
            <v>小型</v>
          </cell>
          <cell r="C213" t="str">
            <v>集体企业</v>
          </cell>
          <cell r="D213">
            <v>25210.48</v>
          </cell>
        </row>
        <row r="214">
          <cell r="A214" t="str">
            <v>重工业</v>
          </cell>
          <cell r="B214" t="str">
            <v>大型</v>
          </cell>
          <cell r="C214" t="str">
            <v>集体企业</v>
          </cell>
          <cell r="D214">
            <v>13214.57</v>
          </cell>
        </row>
        <row r="215">
          <cell r="A215" t="str">
            <v>重工业</v>
          </cell>
          <cell r="B215" t="str">
            <v>小型</v>
          </cell>
          <cell r="C215" t="str">
            <v>港澳台商投资企业</v>
          </cell>
          <cell r="D215">
            <v>1382.63</v>
          </cell>
        </row>
        <row r="216">
          <cell r="A216" t="str">
            <v>轻工业</v>
          </cell>
          <cell r="B216" t="str">
            <v>大型</v>
          </cell>
          <cell r="C216" t="str">
            <v>外商投资企业</v>
          </cell>
          <cell r="D216">
            <v>99979.1</v>
          </cell>
        </row>
        <row r="217">
          <cell r="A217" t="str">
            <v>重工业</v>
          </cell>
          <cell r="B217" t="str">
            <v>中型</v>
          </cell>
          <cell r="C217" t="str">
            <v>股份有限公司</v>
          </cell>
          <cell r="D217">
            <v>15861.79</v>
          </cell>
        </row>
        <row r="218">
          <cell r="A218" t="str">
            <v>轻工业</v>
          </cell>
          <cell r="B218" t="str">
            <v>小型</v>
          </cell>
          <cell r="C218" t="str">
            <v>港澳台商投资企业</v>
          </cell>
          <cell r="D218">
            <v>99806.44</v>
          </cell>
        </row>
        <row r="219">
          <cell r="A219" t="str">
            <v>轻工业</v>
          </cell>
          <cell r="B219" t="str">
            <v>中型</v>
          </cell>
          <cell r="C219" t="str">
            <v>国有及国有控股企业</v>
          </cell>
          <cell r="D219">
            <v>20138.88</v>
          </cell>
        </row>
        <row r="220">
          <cell r="A220" t="str">
            <v>轻工业</v>
          </cell>
          <cell r="B220" t="str">
            <v>小型</v>
          </cell>
          <cell r="C220" t="str">
            <v>外商投资企业</v>
          </cell>
          <cell r="D220">
            <v>5045.21</v>
          </cell>
        </row>
        <row r="221">
          <cell r="A221" t="str">
            <v>轻工业</v>
          </cell>
          <cell r="B221" t="str">
            <v>大型</v>
          </cell>
          <cell r="C221" t="str">
            <v>国有及国有控股企业</v>
          </cell>
          <cell r="D221">
            <v>70098.09</v>
          </cell>
        </row>
        <row r="222">
          <cell r="A222" t="str">
            <v>轻工业</v>
          </cell>
          <cell r="B222" t="str">
            <v>中型</v>
          </cell>
          <cell r="C222" t="str">
            <v>港澳台商投资企业</v>
          </cell>
          <cell r="D222">
            <v>54484.36</v>
          </cell>
        </row>
        <row r="223">
          <cell r="A223" t="str">
            <v>重工业</v>
          </cell>
          <cell r="B223" t="str">
            <v>小型</v>
          </cell>
          <cell r="C223" t="str">
            <v>股份有限公司</v>
          </cell>
          <cell r="D223">
            <v>12009.02</v>
          </cell>
        </row>
        <row r="224">
          <cell r="A224" t="str">
            <v>轻工业</v>
          </cell>
          <cell r="B224" t="str">
            <v>中型</v>
          </cell>
          <cell r="C224" t="str">
            <v>外商投资企业</v>
          </cell>
          <cell r="D224">
            <v>61718.66</v>
          </cell>
        </row>
        <row r="225">
          <cell r="A225" t="str">
            <v>重工业</v>
          </cell>
          <cell r="B225" t="str">
            <v>中型</v>
          </cell>
          <cell r="C225" t="str">
            <v>股份有限公司</v>
          </cell>
          <cell r="D225">
            <v>60083.31</v>
          </cell>
        </row>
        <row r="226">
          <cell r="A226" t="str">
            <v>重工业</v>
          </cell>
          <cell r="B226" t="str">
            <v>小型</v>
          </cell>
          <cell r="C226" t="str">
            <v>国有及国有控股企业</v>
          </cell>
          <cell r="D226">
            <v>99314.23</v>
          </cell>
        </row>
        <row r="227">
          <cell r="A227" t="str">
            <v>重工业</v>
          </cell>
          <cell r="B227" t="str">
            <v>小型</v>
          </cell>
          <cell r="C227" t="str">
            <v>国有及国有控股企业</v>
          </cell>
          <cell r="D227">
            <v>86162.99</v>
          </cell>
        </row>
        <row r="228">
          <cell r="A228" t="str">
            <v>轻工业</v>
          </cell>
          <cell r="B228" t="str">
            <v>小型</v>
          </cell>
          <cell r="C228" t="str">
            <v>国有及国有控股企业</v>
          </cell>
          <cell r="D228">
            <v>27837.48</v>
          </cell>
        </row>
        <row r="229">
          <cell r="A229" t="str">
            <v>轻工业</v>
          </cell>
          <cell r="B229" t="str">
            <v>中型</v>
          </cell>
          <cell r="C229" t="str">
            <v>股份有限公司</v>
          </cell>
          <cell r="D229">
            <v>13039.96</v>
          </cell>
        </row>
        <row r="230">
          <cell r="A230" t="str">
            <v>重工业</v>
          </cell>
          <cell r="B230" t="str">
            <v>小型</v>
          </cell>
          <cell r="C230" t="str">
            <v>集体企业</v>
          </cell>
          <cell r="D230">
            <v>86567.75</v>
          </cell>
        </row>
        <row r="231">
          <cell r="A231" t="str">
            <v>重工业</v>
          </cell>
          <cell r="B231" t="str">
            <v>大型</v>
          </cell>
          <cell r="C231" t="str">
            <v>股份有限公司</v>
          </cell>
          <cell r="D231">
            <v>3034.29</v>
          </cell>
        </row>
        <row r="232">
          <cell r="A232" t="str">
            <v>重工业</v>
          </cell>
          <cell r="B232" t="str">
            <v>小型</v>
          </cell>
          <cell r="C232" t="str">
            <v>港澳台商投资企业</v>
          </cell>
          <cell r="D232">
            <v>20865.310000000001</v>
          </cell>
        </row>
        <row r="233">
          <cell r="A233" t="str">
            <v>重工业</v>
          </cell>
          <cell r="B233" t="str">
            <v>小型</v>
          </cell>
          <cell r="C233" t="str">
            <v>港澳台商投资企业</v>
          </cell>
          <cell r="D233">
            <v>39349.550000000003</v>
          </cell>
        </row>
        <row r="234">
          <cell r="A234" t="str">
            <v>轻工业</v>
          </cell>
          <cell r="B234" t="str">
            <v>中型</v>
          </cell>
          <cell r="C234" t="str">
            <v>国有及国有控股企业</v>
          </cell>
          <cell r="D234">
            <v>73020.679999999993</v>
          </cell>
        </row>
        <row r="235">
          <cell r="A235" t="str">
            <v>轻工业</v>
          </cell>
          <cell r="B235" t="str">
            <v>大型</v>
          </cell>
          <cell r="C235" t="str">
            <v>港澳台商投资企业</v>
          </cell>
          <cell r="D235">
            <v>57212.17</v>
          </cell>
        </row>
        <row r="236">
          <cell r="A236" t="str">
            <v>重工业</v>
          </cell>
          <cell r="B236" t="str">
            <v>中型</v>
          </cell>
          <cell r="C236" t="str">
            <v>集体企业</v>
          </cell>
          <cell r="D236">
            <v>1843.53</v>
          </cell>
        </row>
        <row r="237">
          <cell r="A237" t="str">
            <v>轻工业</v>
          </cell>
          <cell r="B237" t="str">
            <v>小型</v>
          </cell>
          <cell r="C237" t="str">
            <v>集体企业</v>
          </cell>
          <cell r="D237">
            <v>26450.97</v>
          </cell>
        </row>
        <row r="238">
          <cell r="A238" t="str">
            <v>轻工业</v>
          </cell>
          <cell r="B238" t="str">
            <v>大型</v>
          </cell>
          <cell r="C238" t="str">
            <v>外商投资企业</v>
          </cell>
          <cell r="D238">
            <v>96150.02</v>
          </cell>
        </row>
        <row r="239">
          <cell r="A239" t="str">
            <v>轻工业</v>
          </cell>
          <cell r="B239" t="str">
            <v>大型</v>
          </cell>
          <cell r="C239" t="str">
            <v>外商投资企业</v>
          </cell>
          <cell r="D239">
            <v>10453.82</v>
          </cell>
        </row>
        <row r="240">
          <cell r="A240" t="str">
            <v>重工业</v>
          </cell>
          <cell r="B240" t="str">
            <v>大型</v>
          </cell>
          <cell r="C240" t="str">
            <v>港澳台商投资企业</v>
          </cell>
          <cell r="D240">
            <v>88072.17</v>
          </cell>
        </row>
        <row r="241">
          <cell r="A241" t="str">
            <v>轻工业</v>
          </cell>
          <cell r="B241" t="str">
            <v>大型</v>
          </cell>
          <cell r="C241" t="str">
            <v>集体企业</v>
          </cell>
          <cell r="D241">
            <v>77933.119999999995</v>
          </cell>
        </row>
        <row r="242">
          <cell r="A242" t="str">
            <v>轻工业</v>
          </cell>
          <cell r="B242" t="str">
            <v>中型</v>
          </cell>
          <cell r="C242" t="str">
            <v>集体企业</v>
          </cell>
          <cell r="D242">
            <v>2344.62</v>
          </cell>
        </row>
        <row r="243">
          <cell r="A243" t="str">
            <v>轻工业</v>
          </cell>
          <cell r="B243" t="str">
            <v>小型</v>
          </cell>
          <cell r="C243" t="str">
            <v>集体企业</v>
          </cell>
          <cell r="D243">
            <v>47647.46</v>
          </cell>
        </row>
        <row r="244">
          <cell r="A244" t="str">
            <v>轻工业</v>
          </cell>
          <cell r="B244" t="str">
            <v>中型</v>
          </cell>
          <cell r="C244" t="str">
            <v>港澳台商投资企业</v>
          </cell>
          <cell r="D244">
            <v>66886.41</v>
          </cell>
        </row>
        <row r="245">
          <cell r="A245" t="str">
            <v>重工业</v>
          </cell>
          <cell r="B245" t="str">
            <v>小型</v>
          </cell>
          <cell r="C245" t="str">
            <v>股份有限公司</v>
          </cell>
          <cell r="D245">
            <v>12525.25</v>
          </cell>
        </row>
        <row r="246">
          <cell r="A246" t="str">
            <v>重工业</v>
          </cell>
          <cell r="B246" t="str">
            <v>小型</v>
          </cell>
          <cell r="C246" t="str">
            <v>港澳台商投资企业</v>
          </cell>
          <cell r="D246">
            <v>31589.84</v>
          </cell>
        </row>
        <row r="247">
          <cell r="A247" t="str">
            <v>重工业</v>
          </cell>
          <cell r="B247" t="str">
            <v>中型</v>
          </cell>
          <cell r="C247" t="str">
            <v>集体企业</v>
          </cell>
          <cell r="D247">
            <v>64906.65</v>
          </cell>
        </row>
        <row r="248">
          <cell r="A248" t="str">
            <v>重工业</v>
          </cell>
          <cell r="B248" t="str">
            <v>小型</v>
          </cell>
          <cell r="C248" t="str">
            <v>港澳台商投资企业</v>
          </cell>
          <cell r="D248">
            <v>69349.19</v>
          </cell>
        </row>
        <row r="249">
          <cell r="A249" t="str">
            <v>重工业</v>
          </cell>
          <cell r="B249" t="str">
            <v>中型</v>
          </cell>
          <cell r="C249" t="str">
            <v>国有及国有控股企业</v>
          </cell>
          <cell r="D249">
            <v>99499.65</v>
          </cell>
        </row>
        <row r="250">
          <cell r="A250" t="str">
            <v>轻工业</v>
          </cell>
          <cell r="B250" t="str">
            <v>大型</v>
          </cell>
          <cell r="C250" t="str">
            <v>股份有限公司</v>
          </cell>
          <cell r="D250">
            <v>7161.55</v>
          </cell>
        </row>
        <row r="251">
          <cell r="A251" t="str">
            <v>轻工业</v>
          </cell>
          <cell r="B251" t="str">
            <v>中型</v>
          </cell>
          <cell r="C251" t="str">
            <v>集体企业</v>
          </cell>
          <cell r="D251">
            <v>54678.13</v>
          </cell>
        </row>
      </sheetData>
      <sheetData sheetId="3"/>
      <sheetData sheetId="4"/>
      <sheetData sheetId="5"/>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考试须知"/>
      <sheetName val="第1题"/>
      <sheetName val="第2题"/>
      <sheetName val="第3题"/>
      <sheetName val="第4题"/>
      <sheetName val="第5题"/>
      <sheetName val="第5题透视表"/>
      <sheetName val="第5题控制"/>
      <sheetName val="第6题"/>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考试须知"/>
      <sheetName val="第1题"/>
      <sheetName val="第2题"/>
      <sheetName val="第3题"/>
      <sheetName val="第4题"/>
      <sheetName val="第5题"/>
      <sheetName val="第5题透视表"/>
      <sheetName val="第5题控制"/>
      <sheetName val="第6题"/>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考试须知"/>
      <sheetName val="第1题"/>
      <sheetName val="第2题"/>
      <sheetName val="第3题"/>
      <sheetName val="第4题"/>
      <sheetName val="第5题"/>
      <sheetName val="第5题透视表"/>
      <sheetName val="第5题控制"/>
      <sheetName val="第6题"/>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eck the simulation model"/>
      <sheetName val="ProbTable"/>
      <sheetName val="Simulation"/>
      <sheetName val="Simulation (2)"/>
    </sheetNames>
    <sheetDataSet>
      <sheetData sheetId="0" refreshError="1"/>
      <sheetData sheetId="1" refreshError="1"/>
      <sheetData sheetId="2" refreshError="1"/>
      <sheetData sheetId="3">
        <row r="3">
          <cell r="D3">
            <v>3800</v>
          </cell>
          <cell r="K3">
            <v>3640.6</v>
          </cell>
          <cell r="L3">
            <v>996.6</v>
          </cell>
          <cell r="M3">
            <v>113.4</v>
          </cell>
          <cell r="N3">
            <v>156</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eck the simulation model"/>
      <sheetName val="ProbTable"/>
      <sheetName val="Simulation"/>
      <sheetName val="Simulation (2)"/>
    </sheetNames>
    <sheetDataSet>
      <sheetData sheetId="0" refreshError="1"/>
      <sheetData sheetId="1" refreshError="1"/>
      <sheetData sheetId="2" refreshError="1"/>
      <sheetData sheetId="3">
        <row r="3">
          <cell r="D3">
            <v>3800</v>
          </cell>
          <cell r="K3">
            <v>3640.6</v>
          </cell>
          <cell r="L3">
            <v>996.6</v>
          </cell>
          <cell r="M3">
            <v>113.4</v>
          </cell>
          <cell r="N3">
            <v>156</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第1题"/>
      <sheetName val="第2题"/>
      <sheetName val="第3题"/>
      <sheetName val="第4题"/>
      <sheetName val="第5题"/>
    </sheetNames>
    <sheetDataSet>
      <sheetData sheetId="0"/>
      <sheetData sheetId="1"/>
      <sheetData sheetId="2"/>
      <sheetData sheetId="3"/>
      <sheetData sheetId="4"/>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第1题"/>
      <sheetName val="第2题"/>
      <sheetName val="第3题"/>
      <sheetName val="第4题"/>
      <sheetName val="第5题"/>
    </sheetNames>
    <sheetDataSet>
      <sheetData sheetId="0"/>
      <sheetData sheetId="1"/>
      <sheetData sheetId="2"/>
      <sheetData sheetId="3"/>
      <sheetData sheetId="4"/>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第1题"/>
      <sheetName val="第2题"/>
      <sheetName val="第3题"/>
      <sheetName val="第4题"/>
      <sheetName val="第5题"/>
    </sheetNames>
    <sheetDataSet>
      <sheetData sheetId="0"/>
      <sheetData sheetId="1"/>
      <sheetData sheetId="2"/>
      <sheetData sheetId="3"/>
      <sheetData sheetId="4"/>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第1题"/>
      <sheetName val="第2题"/>
      <sheetName val="第3题"/>
      <sheetName val="第4题"/>
      <sheetName val="第5题"/>
    </sheetNames>
    <sheetDataSet>
      <sheetData sheetId="0"/>
      <sheetData sheetId="1"/>
      <sheetData sheetId="2"/>
      <sheetData sheetId="3"/>
      <sheetData sheetId="4"/>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第1题解答"/>
      <sheetName val="第2题解答"/>
      <sheetName val="第3题解答"/>
      <sheetName val="第4题解答"/>
      <sheetName val="第5题解答"/>
      <sheetName val="第6题解答"/>
      <sheetName val="第7题解答"/>
      <sheetName val="第8题解答"/>
      <sheetName val="第9题解答"/>
    </sheetNames>
    <sheetDataSet>
      <sheetData sheetId="0"/>
      <sheetData sheetId="1"/>
      <sheetData sheetId="2"/>
      <sheetData sheetId="3"/>
      <sheetData sheetId="4"/>
      <sheetData sheetId="5"/>
      <sheetData sheetId="6">
        <row r="1">
          <cell r="A1" t="str">
            <v>订购年</v>
          </cell>
          <cell r="B1" t="str">
            <v>订购日期</v>
          </cell>
          <cell r="C1" t="str">
            <v>货主国家</v>
          </cell>
          <cell r="D1" t="str">
            <v>类别名称</v>
          </cell>
          <cell r="E1" t="str">
            <v>销售额</v>
          </cell>
        </row>
        <row r="2">
          <cell r="A2">
            <v>1994</v>
          </cell>
          <cell r="B2">
            <v>34551</v>
          </cell>
          <cell r="C2" t="str">
            <v>美国</v>
          </cell>
          <cell r="D2" t="str">
            <v>农产品</v>
          </cell>
          <cell r="E2">
            <v>167.4</v>
          </cell>
        </row>
        <row r="3">
          <cell r="A3">
            <v>1994</v>
          </cell>
          <cell r="B3">
            <v>34551</v>
          </cell>
          <cell r="C3" t="str">
            <v>美国</v>
          </cell>
          <cell r="D3" t="str">
            <v>农产品</v>
          </cell>
          <cell r="E3">
            <v>1696</v>
          </cell>
        </row>
        <row r="4">
          <cell r="A4">
            <v>1994</v>
          </cell>
          <cell r="B4">
            <v>34565</v>
          </cell>
          <cell r="C4" t="str">
            <v>美国</v>
          </cell>
          <cell r="D4" t="str">
            <v>海洋食品</v>
          </cell>
          <cell r="E4">
            <v>92.4</v>
          </cell>
        </row>
        <row r="5">
          <cell r="A5">
            <v>1994</v>
          </cell>
          <cell r="B5">
            <v>34565</v>
          </cell>
          <cell r="C5" t="str">
            <v>美国</v>
          </cell>
          <cell r="D5" t="str">
            <v>面食/谷类</v>
          </cell>
          <cell r="E5">
            <v>780</v>
          </cell>
        </row>
        <row r="6">
          <cell r="A6">
            <v>1994</v>
          </cell>
          <cell r="B6">
            <v>34565</v>
          </cell>
          <cell r="C6" t="str">
            <v>美国</v>
          </cell>
          <cell r="D6" t="str">
            <v>糖果</v>
          </cell>
          <cell r="E6">
            <v>443.25</v>
          </cell>
        </row>
        <row r="7">
          <cell r="A7">
            <v>1994</v>
          </cell>
          <cell r="B7">
            <v>34565</v>
          </cell>
          <cell r="C7" t="str">
            <v>美国</v>
          </cell>
          <cell r="D7" t="str">
            <v>饮料</v>
          </cell>
          <cell r="E7">
            <v>189</v>
          </cell>
        </row>
        <row r="8">
          <cell r="A8">
            <v>1994</v>
          </cell>
          <cell r="B8">
            <v>34568</v>
          </cell>
          <cell r="C8" t="str">
            <v>加拿大</v>
          </cell>
          <cell r="D8" t="str">
            <v>香料</v>
          </cell>
          <cell r="E8">
            <v>163.19999939203262</v>
          </cell>
        </row>
        <row r="9">
          <cell r="A9">
            <v>1994</v>
          </cell>
          <cell r="B9">
            <v>34568</v>
          </cell>
          <cell r="C9" t="str">
            <v>加拿大</v>
          </cell>
          <cell r="D9" t="str">
            <v>农产品</v>
          </cell>
          <cell r="E9">
            <v>360</v>
          </cell>
        </row>
        <row r="10">
          <cell r="A10">
            <v>1994</v>
          </cell>
          <cell r="B10">
            <v>34568</v>
          </cell>
          <cell r="C10" t="str">
            <v>加拿大</v>
          </cell>
          <cell r="D10" t="str">
            <v>面食/谷类</v>
          </cell>
          <cell r="E10">
            <v>60.8</v>
          </cell>
        </row>
        <row r="11">
          <cell r="A11">
            <v>1994</v>
          </cell>
          <cell r="B11">
            <v>34575</v>
          </cell>
          <cell r="C11" t="str">
            <v>美国</v>
          </cell>
          <cell r="D11" t="str">
            <v>海洋食品</v>
          </cell>
          <cell r="E11">
            <v>735</v>
          </cell>
        </row>
        <row r="12">
          <cell r="A12">
            <v>1994</v>
          </cell>
          <cell r="B12">
            <v>34575</v>
          </cell>
          <cell r="C12" t="str">
            <v>美国</v>
          </cell>
          <cell r="D12" t="str">
            <v>乳制品</v>
          </cell>
          <cell r="E12">
            <v>2617.9999816417694</v>
          </cell>
        </row>
        <row r="13">
          <cell r="A13">
            <v>1994</v>
          </cell>
          <cell r="B13">
            <v>34575</v>
          </cell>
          <cell r="C13" t="str">
            <v>美国</v>
          </cell>
          <cell r="D13" t="str">
            <v>饮料</v>
          </cell>
          <cell r="E13">
            <v>183.59999871253967</v>
          </cell>
        </row>
        <row r="14">
          <cell r="A14">
            <v>1994</v>
          </cell>
          <cell r="B14">
            <v>34577</v>
          </cell>
          <cell r="C14" t="str">
            <v>加拿大</v>
          </cell>
          <cell r="D14" t="str">
            <v>乳制品</v>
          </cell>
          <cell r="E14">
            <v>113.99999991059303</v>
          </cell>
        </row>
        <row r="15">
          <cell r="A15">
            <v>1994</v>
          </cell>
          <cell r="B15">
            <v>34577</v>
          </cell>
          <cell r="C15" t="str">
            <v>加拿大</v>
          </cell>
          <cell r="D15" t="str">
            <v>乳制品</v>
          </cell>
          <cell r="E15">
            <v>528.19999958574772</v>
          </cell>
        </row>
        <row r="16">
          <cell r="A16">
            <v>1994</v>
          </cell>
          <cell r="B16">
            <v>34578</v>
          </cell>
          <cell r="C16" t="str">
            <v>加拿大</v>
          </cell>
          <cell r="D16" t="str">
            <v>乳制品</v>
          </cell>
          <cell r="E16">
            <v>48</v>
          </cell>
        </row>
        <row r="17">
          <cell r="A17">
            <v>1994</v>
          </cell>
          <cell r="B17">
            <v>34579</v>
          </cell>
          <cell r="C17" t="str">
            <v>加拿大</v>
          </cell>
          <cell r="D17" t="str">
            <v>糖果</v>
          </cell>
          <cell r="E17">
            <v>388.8</v>
          </cell>
        </row>
        <row r="18">
          <cell r="A18">
            <v>1994</v>
          </cell>
          <cell r="B18">
            <v>34579</v>
          </cell>
          <cell r="C18" t="str">
            <v>加拿大</v>
          </cell>
          <cell r="D18" t="str">
            <v>乳制品</v>
          </cell>
          <cell r="E18">
            <v>400</v>
          </cell>
        </row>
        <row r="19">
          <cell r="A19">
            <v>1994</v>
          </cell>
          <cell r="B19">
            <v>34579</v>
          </cell>
          <cell r="C19" t="str">
            <v>加拿大</v>
          </cell>
          <cell r="D19" t="str">
            <v>乳制品</v>
          </cell>
          <cell r="E19">
            <v>667.2</v>
          </cell>
        </row>
        <row r="20">
          <cell r="A20">
            <v>1994</v>
          </cell>
          <cell r="B20">
            <v>34582</v>
          </cell>
          <cell r="C20" t="str">
            <v>美国</v>
          </cell>
          <cell r="D20" t="str">
            <v>海洋食品</v>
          </cell>
          <cell r="E20">
            <v>565.43999955654147</v>
          </cell>
        </row>
        <row r="21">
          <cell r="A21">
            <v>1994</v>
          </cell>
          <cell r="B21">
            <v>34582</v>
          </cell>
          <cell r="C21" t="str">
            <v>美国</v>
          </cell>
          <cell r="D21" t="str">
            <v>乳制品</v>
          </cell>
          <cell r="E21">
            <v>142.49999988824129</v>
          </cell>
        </row>
        <row r="22">
          <cell r="A22">
            <v>1994</v>
          </cell>
          <cell r="B22">
            <v>34582</v>
          </cell>
          <cell r="C22" t="str">
            <v>美国</v>
          </cell>
          <cell r="D22" t="str">
            <v>乳制品</v>
          </cell>
          <cell r="E22">
            <v>40</v>
          </cell>
        </row>
        <row r="23">
          <cell r="A23">
            <v>1994</v>
          </cell>
          <cell r="B23">
            <v>34582</v>
          </cell>
          <cell r="C23" t="str">
            <v>美国</v>
          </cell>
          <cell r="D23" t="str">
            <v>海洋食品</v>
          </cell>
          <cell r="E23">
            <v>837.89999934285879</v>
          </cell>
        </row>
        <row r="24">
          <cell r="A24">
            <v>1994</v>
          </cell>
          <cell r="B24">
            <v>34582</v>
          </cell>
          <cell r="C24" t="str">
            <v>美国</v>
          </cell>
          <cell r="D24" t="str">
            <v>饮料</v>
          </cell>
          <cell r="E24">
            <v>451.43999964594838</v>
          </cell>
        </row>
        <row r="25">
          <cell r="A25">
            <v>1994</v>
          </cell>
          <cell r="B25">
            <v>34586</v>
          </cell>
          <cell r="C25" t="str">
            <v>美国</v>
          </cell>
          <cell r="D25" t="str">
            <v>农产品</v>
          </cell>
          <cell r="E25">
            <v>728</v>
          </cell>
        </row>
        <row r="26">
          <cell r="A26">
            <v>1994</v>
          </cell>
          <cell r="B26">
            <v>34586</v>
          </cell>
          <cell r="C26" t="str">
            <v>美国</v>
          </cell>
          <cell r="D26" t="str">
            <v>糖果</v>
          </cell>
          <cell r="E26">
            <v>472.8</v>
          </cell>
        </row>
        <row r="27">
          <cell r="A27">
            <v>1994</v>
          </cell>
          <cell r="B27">
            <v>34590</v>
          </cell>
          <cell r="C27" t="str">
            <v>美国</v>
          </cell>
          <cell r="D27" t="str">
            <v>肉/家禽</v>
          </cell>
          <cell r="E27">
            <v>351</v>
          </cell>
        </row>
        <row r="28">
          <cell r="A28">
            <v>1994</v>
          </cell>
          <cell r="B28">
            <v>34596</v>
          </cell>
          <cell r="C28" t="str">
            <v>美国</v>
          </cell>
          <cell r="D28" t="str">
            <v>糖果</v>
          </cell>
          <cell r="E28">
            <v>394.875</v>
          </cell>
        </row>
        <row r="29">
          <cell r="A29">
            <v>1994</v>
          </cell>
          <cell r="B29">
            <v>34596</v>
          </cell>
          <cell r="C29" t="str">
            <v>美国</v>
          </cell>
          <cell r="D29" t="str">
            <v>香料</v>
          </cell>
          <cell r="E29">
            <v>325.5</v>
          </cell>
        </row>
        <row r="30">
          <cell r="A30">
            <v>1994</v>
          </cell>
          <cell r="B30">
            <v>34596</v>
          </cell>
          <cell r="C30" t="str">
            <v>美国</v>
          </cell>
          <cell r="D30" t="str">
            <v>乳制品</v>
          </cell>
          <cell r="E30">
            <v>408</v>
          </cell>
        </row>
        <row r="31">
          <cell r="A31">
            <v>1994</v>
          </cell>
          <cell r="B31">
            <v>34596</v>
          </cell>
          <cell r="C31" t="str">
            <v>美国</v>
          </cell>
          <cell r="D31" t="str">
            <v>饮料</v>
          </cell>
          <cell r="E31">
            <v>42</v>
          </cell>
        </row>
        <row r="32">
          <cell r="A32">
            <v>1994</v>
          </cell>
          <cell r="B32">
            <v>34597</v>
          </cell>
          <cell r="C32" t="str">
            <v>美国</v>
          </cell>
          <cell r="D32" t="str">
            <v>饮料</v>
          </cell>
          <cell r="E32">
            <v>518.39999806880951</v>
          </cell>
        </row>
        <row r="33">
          <cell r="A33">
            <v>1994</v>
          </cell>
          <cell r="B33">
            <v>34597</v>
          </cell>
          <cell r="C33" t="str">
            <v>美国</v>
          </cell>
          <cell r="D33" t="str">
            <v>海洋食品</v>
          </cell>
          <cell r="E33">
            <v>470.39999824762344</v>
          </cell>
        </row>
        <row r="34">
          <cell r="A34">
            <v>1994</v>
          </cell>
          <cell r="B34">
            <v>34597</v>
          </cell>
          <cell r="C34" t="str">
            <v>美国</v>
          </cell>
          <cell r="D34" t="str">
            <v>肉/家禽</v>
          </cell>
          <cell r="E34">
            <v>754.55999718904502</v>
          </cell>
        </row>
        <row r="35">
          <cell r="A35">
            <v>1994</v>
          </cell>
          <cell r="B35">
            <v>34598</v>
          </cell>
          <cell r="C35" t="str">
            <v>美国</v>
          </cell>
          <cell r="D35" t="str">
            <v>饮料</v>
          </cell>
          <cell r="E35">
            <v>1440</v>
          </cell>
        </row>
        <row r="36">
          <cell r="A36">
            <v>1994</v>
          </cell>
          <cell r="B36">
            <v>34598</v>
          </cell>
          <cell r="C36" t="str">
            <v>美国</v>
          </cell>
          <cell r="D36" t="str">
            <v>糖果</v>
          </cell>
          <cell r="E36">
            <v>1576</v>
          </cell>
        </row>
        <row r="37">
          <cell r="A37">
            <v>1994</v>
          </cell>
          <cell r="B37">
            <v>34607</v>
          </cell>
          <cell r="C37" t="str">
            <v>加拿大</v>
          </cell>
          <cell r="D37" t="str">
            <v>饮料</v>
          </cell>
          <cell r="E37">
            <v>259.2</v>
          </cell>
        </row>
        <row r="38">
          <cell r="A38">
            <v>1994</v>
          </cell>
          <cell r="B38">
            <v>34607</v>
          </cell>
          <cell r="C38" t="str">
            <v>加拿大</v>
          </cell>
          <cell r="D38" t="str">
            <v>肉/家禽</v>
          </cell>
          <cell r="E38">
            <v>468</v>
          </cell>
        </row>
        <row r="39">
          <cell r="A39">
            <v>1994</v>
          </cell>
          <cell r="B39">
            <v>34607</v>
          </cell>
          <cell r="C39" t="str">
            <v>加拿大</v>
          </cell>
          <cell r="D39" t="str">
            <v>饮料</v>
          </cell>
          <cell r="E39">
            <v>552</v>
          </cell>
        </row>
        <row r="40">
          <cell r="A40">
            <v>1994</v>
          </cell>
          <cell r="B40">
            <v>34607</v>
          </cell>
          <cell r="C40" t="str">
            <v>加拿大</v>
          </cell>
          <cell r="D40" t="str">
            <v>乳制品</v>
          </cell>
          <cell r="E40">
            <v>571.20000000000005</v>
          </cell>
        </row>
        <row r="41">
          <cell r="A41">
            <v>1994</v>
          </cell>
          <cell r="B41">
            <v>34607</v>
          </cell>
          <cell r="C41" t="str">
            <v>加拿大</v>
          </cell>
          <cell r="D41" t="str">
            <v>饮料</v>
          </cell>
          <cell r="E41">
            <v>37.200000000000003</v>
          </cell>
        </row>
        <row r="42">
          <cell r="A42">
            <v>1994</v>
          </cell>
          <cell r="B42">
            <v>34617</v>
          </cell>
          <cell r="C42" t="str">
            <v>美国</v>
          </cell>
          <cell r="D42" t="str">
            <v>海洋食品</v>
          </cell>
          <cell r="E42">
            <v>147</v>
          </cell>
        </row>
        <row r="43">
          <cell r="A43">
            <v>1994</v>
          </cell>
          <cell r="B43">
            <v>34617</v>
          </cell>
          <cell r="C43" t="str">
            <v>美国</v>
          </cell>
          <cell r="D43" t="str">
            <v>面食/谷类</v>
          </cell>
          <cell r="E43">
            <v>608</v>
          </cell>
        </row>
        <row r="44">
          <cell r="A44">
            <v>1994</v>
          </cell>
          <cell r="B44">
            <v>34621</v>
          </cell>
          <cell r="C44" t="str">
            <v>加拿大</v>
          </cell>
          <cell r="D44" t="str">
            <v>海洋食品</v>
          </cell>
          <cell r="E44">
            <v>1124.9999981373549</v>
          </cell>
        </row>
        <row r="45">
          <cell r="A45">
            <v>1994</v>
          </cell>
          <cell r="B45">
            <v>34621</v>
          </cell>
          <cell r="C45" t="str">
            <v>加拿大</v>
          </cell>
          <cell r="D45" t="str">
            <v>肉/家禽</v>
          </cell>
          <cell r="E45">
            <v>2227.4999963119626</v>
          </cell>
        </row>
        <row r="46">
          <cell r="A46">
            <v>1994</v>
          </cell>
          <cell r="B46">
            <v>34621</v>
          </cell>
          <cell r="C46" t="str">
            <v>加拿大</v>
          </cell>
          <cell r="D46" t="str">
            <v>饮料</v>
          </cell>
          <cell r="E46">
            <v>388.79999935626984</v>
          </cell>
        </row>
        <row r="47">
          <cell r="A47">
            <v>1994</v>
          </cell>
          <cell r="B47">
            <v>34625</v>
          </cell>
          <cell r="C47" t="str">
            <v>加拿大</v>
          </cell>
          <cell r="D47" t="str">
            <v>糖果</v>
          </cell>
          <cell r="E47">
            <v>394</v>
          </cell>
        </row>
        <row r="48">
          <cell r="A48">
            <v>1994</v>
          </cell>
          <cell r="B48">
            <v>34625</v>
          </cell>
          <cell r="C48" t="str">
            <v>加拿大</v>
          </cell>
          <cell r="D48" t="str">
            <v>糖果</v>
          </cell>
          <cell r="E48">
            <v>30</v>
          </cell>
        </row>
        <row r="49">
          <cell r="A49">
            <v>1994</v>
          </cell>
          <cell r="B49">
            <v>34628</v>
          </cell>
          <cell r="C49" t="str">
            <v>加拿大</v>
          </cell>
          <cell r="D49" t="str">
            <v>糖果</v>
          </cell>
          <cell r="E49">
            <v>139</v>
          </cell>
        </row>
        <row r="50">
          <cell r="A50">
            <v>1994</v>
          </cell>
          <cell r="B50">
            <v>34628</v>
          </cell>
          <cell r="C50" t="str">
            <v>加拿大</v>
          </cell>
          <cell r="D50" t="str">
            <v>糖果</v>
          </cell>
          <cell r="E50">
            <v>197</v>
          </cell>
        </row>
        <row r="51">
          <cell r="A51">
            <v>1994</v>
          </cell>
          <cell r="B51">
            <v>34631</v>
          </cell>
          <cell r="C51" t="str">
            <v>美国</v>
          </cell>
          <cell r="D51" t="str">
            <v>农产品</v>
          </cell>
          <cell r="E51">
            <v>145.6</v>
          </cell>
        </row>
        <row r="52">
          <cell r="A52">
            <v>1994</v>
          </cell>
          <cell r="B52">
            <v>34631</v>
          </cell>
          <cell r="C52" t="str">
            <v>美国</v>
          </cell>
          <cell r="D52" t="str">
            <v>饮料</v>
          </cell>
          <cell r="E52">
            <v>883.2</v>
          </cell>
        </row>
        <row r="53">
          <cell r="A53">
            <v>1994</v>
          </cell>
          <cell r="B53">
            <v>34631</v>
          </cell>
          <cell r="C53" t="str">
            <v>美国</v>
          </cell>
          <cell r="D53" t="str">
            <v>肉/家禽</v>
          </cell>
          <cell r="E53">
            <v>524</v>
          </cell>
        </row>
        <row r="54">
          <cell r="A54">
            <v>1994</v>
          </cell>
          <cell r="B54">
            <v>34631</v>
          </cell>
          <cell r="C54" t="str">
            <v>美国</v>
          </cell>
          <cell r="D54" t="str">
            <v>饮料</v>
          </cell>
          <cell r="E54">
            <v>62</v>
          </cell>
        </row>
        <row r="55">
          <cell r="A55">
            <v>1994</v>
          </cell>
          <cell r="B55">
            <v>34632</v>
          </cell>
          <cell r="C55" t="str">
            <v>美国</v>
          </cell>
          <cell r="D55" t="str">
            <v>海洋食品</v>
          </cell>
          <cell r="E55">
            <v>182.4</v>
          </cell>
        </row>
        <row r="56">
          <cell r="A56">
            <v>1994</v>
          </cell>
          <cell r="B56">
            <v>34633</v>
          </cell>
          <cell r="C56" t="str">
            <v>加拿大</v>
          </cell>
          <cell r="D56" t="str">
            <v>乳制品</v>
          </cell>
          <cell r="E56">
            <v>921.59999847412109</v>
          </cell>
        </row>
        <row r="57">
          <cell r="A57">
            <v>1994</v>
          </cell>
          <cell r="B57">
            <v>34633</v>
          </cell>
          <cell r="C57" t="str">
            <v>加拿大</v>
          </cell>
          <cell r="D57" t="str">
            <v>海洋食品</v>
          </cell>
          <cell r="E57">
            <v>286.19999952614307</v>
          </cell>
        </row>
        <row r="58">
          <cell r="A58">
            <v>1994</v>
          </cell>
          <cell r="B58">
            <v>34633</v>
          </cell>
          <cell r="C58" t="str">
            <v>加拿大</v>
          </cell>
          <cell r="D58" t="str">
            <v>糖果</v>
          </cell>
          <cell r="E58">
            <v>886.49999853223562</v>
          </cell>
        </row>
        <row r="59">
          <cell r="A59">
            <v>1994</v>
          </cell>
          <cell r="B59">
            <v>34635</v>
          </cell>
          <cell r="C59" t="str">
            <v>加拿大</v>
          </cell>
          <cell r="D59" t="str">
            <v>海洋食品</v>
          </cell>
          <cell r="E59">
            <v>77</v>
          </cell>
        </row>
        <row r="60">
          <cell r="A60">
            <v>1994</v>
          </cell>
          <cell r="B60">
            <v>34635</v>
          </cell>
          <cell r="C60" t="str">
            <v>加拿大</v>
          </cell>
          <cell r="D60" t="str">
            <v>糖果</v>
          </cell>
          <cell r="E60">
            <v>2758</v>
          </cell>
        </row>
        <row r="61">
          <cell r="A61">
            <v>1994</v>
          </cell>
          <cell r="B61">
            <v>34638</v>
          </cell>
          <cell r="C61" t="str">
            <v>加拿大</v>
          </cell>
          <cell r="D61" t="str">
            <v>饮料</v>
          </cell>
          <cell r="E61">
            <v>288</v>
          </cell>
        </row>
        <row r="62">
          <cell r="A62">
            <v>1994</v>
          </cell>
          <cell r="B62">
            <v>34645</v>
          </cell>
          <cell r="C62" t="str">
            <v>美国</v>
          </cell>
          <cell r="D62" t="str">
            <v>香料</v>
          </cell>
          <cell r="E62">
            <v>62</v>
          </cell>
        </row>
        <row r="63">
          <cell r="A63">
            <v>1994</v>
          </cell>
          <cell r="B63">
            <v>34645</v>
          </cell>
          <cell r="C63" t="str">
            <v>美国</v>
          </cell>
          <cell r="D63" t="str">
            <v>糖果</v>
          </cell>
          <cell r="E63">
            <v>44.8</v>
          </cell>
        </row>
        <row r="64">
          <cell r="A64">
            <v>1994</v>
          </cell>
          <cell r="B64">
            <v>34645</v>
          </cell>
          <cell r="C64" t="str">
            <v>美国</v>
          </cell>
          <cell r="D64" t="str">
            <v>饮料</v>
          </cell>
          <cell r="E64">
            <v>57.6</v>
          </cell>
        </row>
        <row r="65">
          <cell r="A65">
            <v>1994</v>
          </cell>
          <cell r="B65">
            <v>34646</v>
          </cell>
          <cell r="C65" t="str">
            <v>加拿大</v>
          </cell>
          <cell r="D65" t="str">
            <v>糖果</v>
          </cell>
          <cell r="E65">
            <v>248.1149982601404</v>
          </cell>
        </row>
        <row r="66">
          <cell r="A66">
            <v>1994</v>
          </cell>
          <cell r="B66">
            <v>34646</v>
          </cell>
          <cell r="C66" t="str">
            <v>加拿大</v>
          </cell>
          <cell r="D66" t="str">
            <v>饮料</v>
          </cell>
          <cell r="E66">
            <v>856.79999399185181</v>
          </cell>
        </row>
        <row r="67">
          <cell r="A67">
            <v>1994</v>
          </cell>
          <cell r="B67">
            <v>34646</v>
          </cell>
          <cell r="C67" t="str">
            <v>加拿大</v>
          </cell>
          <cell r="D67" t="str">
            <v>海洋食品</v>
          </cell>
          <cell r="E67">
            <v>288</v>
          </cell>
        </row>
        <row r="68">
          <cell r="A68">
            <v>1994</v>
          </cell>
          <cell r="B68">
            <v>34646</v>
          </cell>
          <cell r="C68" t="str">
            <v>加拿大</v>
          </cell>
          <cell r="D68" t="str">
            <v>乳制品</v>
          </cell>
          <cell r="E68">
            <v>1495.9999895095825</v>
          </cell>
        </row>
        <row r="69">
          <cell r="A69">
            <v>1994</v>
          </cell>
          <cell r="B69">
            <v>34646</v>
          </cell>
          <cell r="C69" t="str">
            <v>加拿大</v>
          </cell>
          <cell r="D69" t="str">
            <v>香料</v>
          </cell>
          <cell r="E69">
            <v>2386.7999832630157</v>
          </cell>
        </row>
        <row r="70">
          <cell r="A70">
            <v>1994</v>
          </cell>
          <cell r="B70">
            <v>34647</v>
          </cell>
          <cell r="C70" t="str">
            <v>美国</v>
          </cell>
          <cell r="D70" t="str">
            <v>香料</v>
          </cell>
          <cell r="E70">
            <v>120</v>
          </cell>
        </row>
        <row r="71">
          <cell r="A71">
            <v>1994</v>
          </cell>
          <cell r="B71">
            <v>34647</v>
          </cell>
          <cell r="C71" t="str">
            <v>美国</v>
          </cell>
          <cell r="D71" t="str">
            <v>海洋食品</v>
          </cell>
          <cell r="E71">
            <v>57.6</v>
          </cell>
        </row>
        <row r="72">
          <cell r="A72">
            <v>1994</v>
          </cell>
          <cell r="B72">
            <v>34647</v>
          </cell>
          <cell r="C72" t="str">
            <v>美国</v>
          </cell>
          <cell r="D72" t="str">
            <v>农产品</v>
          </cell>
          <cell r="E72">
            <v>167.4</v>
          </cell>
        </row>
        <row r="73">
          <cell r="A73">
            <v>1994</v>
          </cell>
          <cell r="B73">
            <v>34647</v>
          </cell>
          <cell r="C73" t="str">
            <v>美国</v>
          </cell>
          <cell r="D73" t="str">
            <v>乳制品</v>
          </cell>
          <cell r="E73">
            <v>40</v>
          </cell>
        </row>
        <row r="74">
          <cell r="A74">
            <v>1994</v>
          </cell>
          <cell r="B74">
            <v>34647</v>
          </cell>
          <cell r="C74" t="str">
            <v>美国</v>
          </cell>
          <cell r="D74" t="str">
            <v>乳制品</v>
          </cell>
          <cell r="E74">
            <v>1112</v>
          </cell>
        </row>
        <row r="75">
          <cell r="A75">
            <v>1994</v>
          </cell>
          <cell r="B75">
            <v>34653</v>
          </cell>
          <cell r="C75" t="str">
            <v>加拿大</v>
          </cell>
          <cell r="D75" t="str">
            <v>糖果</v>
          </cell>
          <cell r="E75">
            <v>69.349999945610762</v>
          </cell>
        </row>
        <row r="76">
          <cell r="A76">
            <v>1994</v>
          </cell>
          <cell r="B76">
            <v>34653</v>
          </cell>
          <cell r="C76" t="str">
            <v>加拿大</v>
          </cell>
          <cell r="D76" t="str">
            <v>海洋食品</v>
          </cell>
          <cell r="E76">
            <v>157.31999987661837</v>
          </cell>
        </row>
        <row r="77">
          <cell r="A77">
            <v>1994</v>
          </cell>
          <cell r="B77">
            <v>34653</v>
          </cell>
          <cell r="C77" t="str">
            <v>加拿大</v>
          </cell>
          <cell r="D77" t="str">
            <v>饮料</v>
          </cell>
          <cell r="E77">
            <v>4005.1999968588352</v>
          </cell>
        </row>
        <row r="78">
          <cell r="A78">
            <v>1994</v>
          </cell>
          <cell r="B78">
            <v>34653</v>
          </cell>
          <cell r="C78" t="str">
            <v>加拿大</v>
          </cell>
          <cell r="D78" t="str">
            <v>面食/谷类</v>
          </cell>
          <cell r="E78">
            <v>346.55999972820285</v>
          </cell>
        </row>
        <row r="79">
          <cell r="A79">
            <v>1994</v>
          </cell>
          <cell r="B79">
            <v>34662</v>
          </cell>
          <cell r="C79" t="str">
            <v>美国</v>
          </cell>
          <cell r="D79" t="str">
            <v>面食/谷类</v>
          </cell>
          <cell r="E79">
            <v>288</v>
          </cell>
        </row>
        <row r="80">
          <cell r="A80">
            <v>1994</v>
          </cell>
          <cell r="B80">
            <v>34662</v>
          </cell>
          <cell r="C80" t="str">
            <v>美国</v>
          </cell>
          <cell r="D80" t="str">
            <v>糖果</v>
          </cell>
          <cell r="E80">
            <v>597.6</v>
          </cell>
        </row>
        <row r="81">
          <cell r="A81">
            <v>1994</v>
          </cell>
          <cell r="B81">
            <v>34662</v>
          </cell>
          <cell r="C81" t="str">
            <v>美国</v>
          </cell>
          <cell r="D81" t="str">
            <v>海洋食品</v>
          </cell>
          <cell r="E81">
            <v>304</v>
          </cell>
        </row>
        <row r="82">
          <cell r="A82">
            <v>1994</v>
          </cell>
          <cell r="B82">
            <v>34662</v>
          </cell>
          <cell r="C82" t="str">
            <v>美国</v>
          </cell>
          <cell r="D82" t="str">
            <v>海洋食品</v>
          </cell>
          <cell r="E82">
            <v>582.4</v>
          </cell>
        </row>
        <row r="83">
          <cell r="A83">
            <v>1994</v>
          </cell>
          <cell r="B83">
            <v>34662</v>
          </cell>
          <cell r="C83" t="str">
            <v>美国</v>
          </cell>
          <cell r="D83" t="str">
            <v>乳制品</v>
          </cell>
          <cell r="E83">
            <v>695</v>
          </cell>
        </row>
        <row r="84">
          <cell r="A84">
            <v>1994</v>
          </cell>
          <cell r="B84">
            <v>34663</v>
          </cell>
          <cell r="C84" t="str">
            <v>加拿大</v>
          </cell>
          <cell r="D84" t="str">
            <v>肉/家禽</v>
          </cell>
          <cell r="E84">
            <v>624</v>
          </cell>
        </row>
        <row r="85">
          <cell r="A85">
            <v>1994</v>
          </cell>
          <cell r="B85">
            <v>34663</v>
          </cell>
          <cell r="C85" t="str">
            <v>加拿大</v>
          </cell>
          <cell r="D85" t="str">
            <v>海洋食品</v>
          </cell>
          <cell r="E85">
            <v>310.5</v>
          </cell>
        </row>
        <row r="86">
          <cell r="A86">
            <v>1994</v>
          </cell>
          <cell r="B86">
            <v>34668</v>
          </cell>
          <cell r="C86" t="str">
            <v>美国</v>
          </cell>
          <cell r="D86" t="str">
            <v>饮料</v>
          </cell>
          <cell r="E86">
            <v>291.83999891281127</v>
          </cell>
        </row>
        <row r="87">
          <cell r="A87">
            <v>1994</v>
          </cell>
          <cell r="B87">
            <v>34668</v>
          </cell>
          <cell r="C87" t="str">
            <v>美国</v>
          </cell>
          <cell r="D87" t="str">
            <v>乳制品</v>
          </cell>
          <cell r="E87">
            <v>447.99999833106995</v>
          </cell>
        </row>
        <row r="88">
          <cell r="A88">
            <v>1994</v>
          </cell>
          <cell r="B88">
            <v>34668</v>
          </cell>
          <cell r="C88" t="str">
            <v>美国</v>
          </cell>
          <cell r="D88" t="str">
            <v>海洋食品</v>
          </cell>
          <cell r="E88">
            <v>486.3999981880188</v>
          </cell>
        </row>
        <row r="89">
          <cell r="A89">
            <v>1994</v>
          </cell>
          <cell r="B89">
            <v>34668</v>
          </cell>
          <cell r="C89" t="str">
            <v>美国</v>
          </cell>
          <cell r="D89" t="str">
            <v>肉/家禽</v>
          </cell>
          <cell r="E89">
            <v>614.39999771118164</v>
          </cell>
        </row>
        <row r="90">
          <cell r="A90">
            <v>1994</v>
          </cell>
          <cell r="B90">
            <v>34669</v>
          </cell>
          <cell r="C90" t="str">
            <v>美国</v>
          </cell>
          <cell r="D90" t="str">
            <v>面食/谷类</v>
          </cell>
          <cell r="E90">
            <v>1330</v>
          </cell>
        </row>
        <row r="91">
          <cell r="A91">
            <v>1994</v>
          </cell>
          <cell r="B91">
            <v>34669</v>
          </cell>
          <cell r="C91" t="str">
            <v>美国</v>
          </cell>
          <cell r="D91" t="str">
            <v>糖果</v>
          </cell>
          <cell r="E91">
            <v>37.999999970197678</v>
          </cell>
        </row>
        <row r="92">
          <cell r="A92">
            <v>1994</v>
          </cell>
          <cell r="B92">
            <v>34669</v>
          </cell>
          <cell r="C92" t="str">
            <v>美国</v>
          </cell>
          <cell r="D92" t="str">
            <v>饮料</v>
          </cell>
          <cell r="E92">
            <v>216</v>
          </cell>
        </row>
        <row r="93">
          <cell r="A93">
            <v>1994</v>
          </cell>
          <cell r="B93">
            <v>34670</v>
          </cell>
          <cell r="C93" t="str">
            <v>加拿大</v>
          </cell>
          <cell r="D93" t="str">
            <v>香料</v>
          </cell>
          <cell r="E93">
            <v>616</v>
          </cell>
        </row>
        <row r="94">
          <cell r="A94">
            <v>1994</v>
          </cell>
          <cell r="B94">
            <v>34670</v>
          </cell>
          <cell r="C94" t="str">
            <v>加拿大</v>
          </cell>
          <cell r="D94" t="str">
            <v>香料</v>
          </cell>
          <cell r="E94">
            <v>1680</v>
          </cell>
        </row>
        <row r="95">
          <cell r="A95">
            <v>1994</v>
          </cell>
          <cell r="B95">
            <v>34673</v>
          </cell>
          <cell r="C95" t="str">
            <v>美国</v>
          </cell>
          <cell r="D95" t="str">
            <v>香料</v>
          </cell>
          <cell r="E95">
            <v>2240</v>
          </cell>
        </row>
        <row r="96">
          <cell r="A96">
            <v>1994</v>
          </cell>
          <cell r="B96">
            <v>34673</v>
          </cell>
          <cell r="C96" t="str">
            <v>美国</v>
          </cell>
          <cell r="D96" t="str">
            <v>糖果</v>
          </cell>
          <cell r="E96">
            <v>584</v>
          </cell>
        </row>
        <row r="97">
          <cell r="A97">
            <v>1994</v>
          </cell>
          <cell r="B97">
            <v>34673</v>
          </cell>
          <cell r="C97" t="str">
            <v>美国</v>
          </cell>
          <cell r="D97" t="str">
            <v>面食/谷类</v>
          </cell>
          <cell r="E97">
            <v>100.8</v>
          </cell>
        </row>
        <row r="98">
          <cell r="A98">
            <v>1994</v>
          </cell>
          <cell r="B98">
            <v>34674</v>
          </cell>
          <cell r="C98" t="str">
            <v>加拿大</v>
          </cell>
          <cell r="D98" t="str">
            <v>肉/家禽</v>
          </cell>
          <cell r="E98">
            <v>1010.8799983263016</v>
          </cell>
        </row>
        <row r="99">
          <cell r="A99">
            <v>1994</v>
          </cell>
          <cell r="B99">
            <v>34674</v>
          </cell>
          <cell r="C99" t="str">
            <v>加拿大</v>
          </cell>
          <cell r="D99" t="str">
            <v>面食/谷类</v>
          </cell>
          <cell r="E99">
            <v>608</v>
          </cell>
        </row>
        <row r="100">
          <cell r="A100">
            <v>1994</v>
          </cell>
          <cell r="B100">
            <v>34676</v>
          </cell>
          <cell r="C100" t="str">
            <v>美国</v>
          </cell>
          <cell r="D100" t="str">
            <v>饮料</v>
          </cell>
          <cell r="E100">
            <v>183.59999871253967</v>
          </cell>
        </row>
        <row r="101">
          <cell r="A101">
            <v>1994</v>
          </cell>
          <cell r="B101">
            <v>34676</v>
          </cell>
          <cell r="C101" t="str">
            <v>美国</v>
          </cell>
          <cell r="D101" t="str">
            <v>面食/谷类</v>
          </cell>
          <cell r="E101">
            <v>180</v>
          </cell>
        </row>
        <row r="102">
          <cell r="A102">
            <v>1994</v>
          </cell>
          <cell r="B102">
            <v>34677</v>
          </cell>
          <cell r="C102" t="str">
            <v>加拿大</v>
          </cell>
          <cell r="D102" t="str">
            <v>肉/家禽</v>
          </cell>
          <cell r="E102">
            <v>141.6</v>
          </cell>
        </row>
        <row r="103">
          <cell r="A103">
            <v>1994</v>
          </cell>
          <cell r="B103">
            <v>34687</v>
          </cell>
          <cell r="C103" t="str">
            <v>美国</v>
          </cell>
          <cell r="D103" t="str">
            <v>乳制品</v>
          </cell>
          <cell r="E103">
            <v>300</v>
          </cell>
        </row>
        <row r="104">
          <cell r="A104">
            <v>1994</v>
          </cell>
          <cell r="B104">
            <v>34687</v>
          </cell>
          <cell r="C104" t="str">
            <v>美国</v>
          </cell>
          <cell r="D104" t="str">
            <v>肉/家禽</v>
          </cell>
          <cell r="E104">
            <v>230.4</v>
          </cell>
        </row>
        <row r="105">
          <cell r="A105">
            <v>1994</v>
          </cell>
          <cell r="B105">
            <v>34687</v>
          </cell>
          <cell r="C105" t="str">
            <v>美国</v>
          </cell>
          <cell r="D105" t="str">
            <v>乳制品</v>
          </cell>
          <cell r="E105">
            <v>576</v>
          </cell>
        </row>
        <row r="106">
          <cell r="A106">
            <v>1994</v>
          </cell>
          <cell r="B106">
            <v>34691</v>
          </cell>
          <cell r="C106" t="str">
            <v>美国</v>
          </cell>
          <cell r="D106" t="str">
            <v>饮料</v>
          </cell>
          <cell r="E106">
            <v>699.83999884128571</v>
          </cell>
        </row>
        <row r="107">
          <cell r="A107">
            <v>1994</v>
          </cell>
          <cell r="B107">
            <v>34691</v>
          </cell>
          <cell r="C107" t="str">
            <v>美国</v>
          </cell>
          <cell r="D107" t="str">
            <v>乳制品</v>
          </cell>
          <cell r="E107">
            <v>1346.3999977707863</v>
          </cell>
        </row>
        <row r="108">
          <cell r="A108">
            <v>1994</v>
          </cell>
          <cell r="B108">
            <v>34695</v>
          </cell>
          <cell r="C108" t="str">
            <v>美国</v>
          </cell>
          <cell r="D108" t="str">
            <v>乳制品</v>
          </cell>
          <cell r="E108">
            <v>200</v>
          </cell>
        </row>
        <row r="109">
          <cell r="A109">
            <v>1994</v>
          </cell>
          <cell r="B109">
            <v>34695</v>
          </cell>
          <cell r="C109" t="str">
            <v>美国</v>
          </cell>
          <cell r="D109" t="str">
            <v>饮料</v>
          </cell>
          <cell r="E109">
            <v>74.400000000000006</v>
          </cell>
        </row>
        <row r="110">
          <cell r="A110">
            <v>1994</v>
          </cell>
          <cell r="B110">
            <v>34695</v>
          </cell>
          <cell r="C110" t="str">
            <v>美国</v>
          </cell>
          <cell r="D110" t="str">
            <v>饮料</v>
          </cell>
          <cell r="E110">
            <v>172.8</v>
          </cell>
        </row>
        <row r="111">
          <cell r="A111">
            <v>1995</v>
          </cell>
          <cell r="B111">
            <v>34701</v>
          </cell>
          <cell r="C111" t="str">
            <v>加拿大</v>
          </cell>
          <cell r="D111" t="str">
            <v>肉/家禽</v>
          </cell>
          <cell r="E111">
            <v>1980</v>
          </cell>
        </row>
        <row r="112">
          <cell r="A112">
            <v>1995</v>
          </cell>
          <cell r="B112">
            <v>34701</v>
          </cell>
          <cell r="C112" t="str">
            <v>加拿大</v>
          </cell>
          <cell r="D112" t="str">
            <v>面食/谷类</v>
          </cell>
          <cell r="E112">
            <v>410.4</v>
          </cell>
        </row>
        <row r="113">
          <cell r="A113">
            <v>1995</v>
          </cell>
          <cell r="B113">
            <v>34705</v>
          </cell>
          <cell r="C113" t="str">
            <v>加拿大</v>
          </cell>
          <cell r="D113" t="str">
            <v>农产品</v>
          </cell>
          <cell r="E113">
            <v>279</v>
          </cell>
        </row>
        <row r="114">
          <cell r="A114">
            <v>1995</v>
          </cell>
          <cell r="B114">
            <v>34705</v>
          </cell>
          <cell r="C114" t="str">
            <v>加拿大</v>
          </cell>
          <cell r="D114" t="str">
            <v>肉/家禽</v>
          </cell>
          <cell r="E114">
            <v>59</v>
          </cell>
        </row>
        <row r="115">
          <cell r="A115">
            <v>1995</v>
          </cell>
          <cell r="B115">
            <v>34716</v>
          </cell>
          <cell r="C115" t="str">
            <v>加拿大</v>
          </cell>
          <cell r="D115" t="str">
            <v>农产品</v>
          </cell>
          <cell r="E115">
            <v>191.99999928474426</v>
          </cell>
        </row>
        <row r="116">
          <cell r="A116">
            <v>1995</v>
          </cell>
          <cell r="B116">
            <v>34716</v>
          </cell>
          <cell r="C116" t="str">
            <v>加拿大</v>
          </cell>
          <cell r="D116" t="str">
            <v>乳制品</v>
          </cell>
          <cell r="E116">
            <v>435.19999837875366</v>
          </cell>
        </row>
        <row r="117">
          <cell r="A117">
            <v>1995</v>
          </cell>
          <cell r="B117">
            <v>34716</v>
          </cell>
          <cell r="C117" t="str">
            <v>加拿大</v>
          </cell>
          <cell r="D117" t="str">
            <v>糖果</v>
          </cell>
          <cell r="E117">
            <v>63.999999761581421</v>
          </cell>
        </row>
        <row r="118">
          <cell r="A118">
            <v>1995</v>
          </cell>
          <cell r="B118">
            <v>34722</v>
          </cell>
          <cell r="C118" t="str">
            <v>美国</v>
          </cell>
          <cell r="D118" t="str">
            <v>海洋食品</v>
          </cell>
          <cell r="E118">
            <v>86.4</v>
          </cell>
        </row>
        <row r="119">
          <cell r="A119">
            <v>1995</v>
          </cell>
          <cell r="B119">
            <v>34724</v>
          </cell>
          <cell r="C119" t="str">
            <v>加拿大</v>
          </cell>
          <cell r="D119" t="str">
            <v>饮料</v>
          </cell>
          <cell r="E119">
            <v>285</v>
          </cell>
        </row>
        <row r="120">
          <cell r="A120">
            <v>1995</v>
          </cell>
          <cell r="B120">
            <v>34724</v>
          </cell>
          <cell r="C120" t="str">
            <v>加拿大</v>
          </cell>
          <cell r="D120" t="str">
            <v>农产品</v>
          </cell>
          <cell r="E120">
            <v>585.9</v>
          </cell>
        </row>
        <row r="121">
          <cell r="A121">
            <v>1995</v>
          </cell>
          <cell r="B121">
            <v>34724</v>
          </cell>
          <cell r="C121" t="str">
            <v>加拿大</v>
          </cell>
          <cell r="D121" t="str">
            <v>糖果</v>
          </cell>
          <cell r="E121">
            <v>58.8</v>
          </cell>
        </row>
        <row r="122">
          <cell r="A122">
            <v>1995</v>
          </cell>
          <cell r="B122">
            <v>34724</v>
          </cell>
          <cell r="C122" t="str">
            <v>加拿大</v>
          </cell>
          <cell r="D122" t="str">
            <v>糖果</v>
          </cell>
          <cell r="E122">
            <v>1307.25</v>
          </cell>
        </row>
        <row r="123">
          <cell r="A123">
            <v>1995</v>
          </cell>
          <cell r="B123">
            <v>34724</v>
          </cell>
          <cell r="C123" t="str">
            <v>加拿大</v>
          </cell>
          <cell r="D123" t="str">
            <v>乳制品</v>
          </cell>
          <cell r="E123">
            <v>320</v>
          </cell>
        </row>
        <row r="124">
          <cell r="A124">
            <v>1995</v>
          </cell>
          <cell r="B124">
            <v>34724</v>
          </cell>
          <cell r="C124" t="str">
            <v>加拿大</v>
          </cell>
          <cell r="D124" t="str">
            <v>海洋食品</v>
          </cell>
          <cell r="E124">
            <v>48</v>
          </cell>
        </row>
        <row r="125">
          <cell r="A125">
            <v>1995</v>
          </cell>
          <cell r="B125">
            <v>34724</v>
          </cell>
          <cell r="C125" t="str">
            <v>加拿大</v>
          </cell>
          <cell r="D125" t="str">
            <v>糖果</v>
          </cell>
          <cell r="E125">
            <v>394</v>
          </cell>
        </row>
        <row r="126">
          <cell r="A126">
            <v>1995</v>
          </cell>
          <cell r="B126">
            <v>34726</v>
          </cell>
          <cell r="C126" t="str">
            <v>美国</v>
          </cell>
          <cell r="D126" t="str">
            <v>面食/谷类</v>
          </cell>
          <cell r="E126">
            <v>288</v>
          </cell>
        </row>
        <row r="127">
          <cell r="A127">
            <v>1995</v>
          </cell>
          <cell r="B127">
            <v>34726</v>
          </cell>
          <cell r="C127" t="str">
            <v>美国</v>
          </cell>
          <cell r="D127" t="str">
            <v>乳制品</v>
          </cell>
          <cell r="E127">
            <v>1032</v>
          </cell>
        </row>
        <row r="128">
          <cell r="A128">
            <v>1995</v>
          </cell>
          <cell r="B128">
            <v>34726</v>
          </cell>
          <cell r="C128" t="str">
            <v>美国</v>
          </cell>
          <cell r="D128" t="str">
            <v>乳制品</v>
          </cell>
          <cell r="E128">
            <v>583.79999999999995</v>
          </cell>
        </row>
        <row r="129">
          <cell r="A129">
            <v>1995</v>
          </cell>
          <cell r="B129">
            <v>34729</v>
          </cell>
          <cell r="C129" t="str">
            <v>加拿大</v>
          </cell>
          <cell r="D129" t="str">
            <v>饮料</v>
          </cell>
          <cell r="E129">
            <v>432</v>
          </cell>
        </row>
        <row r="130">
          <cell r="A130">
            <v>1995</v>
          </cell>
          <cell r="B130">
            <v>34729</v>
          </cell>
          <cell r="C130" t="str">
            <v>加拿大</v>
          </cell>
          <cell r="D130" t="str">
            <v>肉/家禽</v>
          </cell>
          <cell r="E130">
            <v>2073.5999965667725</v>
          </cell>
        </row>
        <row r="131">
          <cell r="A131">
            <v>1995</v>
          </cell>
          <cell r="B131">
            <v>34731</v>
          </cell>
          <cell r="C131" t="str">
            <v>加拿大</v>
          </cell>
          <cell r="D131" t="str">
            <v>海洋食品</v>
          </cell>
          <cell r="E131">
            <v>372.6</v>
          </cell>
        </row>
        <row r="132">
          <cell r="A132">
            <v>1995</v>
          </cell>
          <cell r="B132">
            <v>34731</v>
          </cell>
          <cell r="C132" t="str">
            <v>加拿大</v>
          </cell>
          <cell r="D132" t="str">
            <v>面食/谷类</v>
          </cell>
          <cell r="E132">
            <v>2128</v>
          </cell>
        </row>
        <row r="133">
          <cell r="A133">
            <v>1995</v>
          </cell>
          <cell r="B133">
            <v>34731</v>
          </cell>
          <cell r="C133" t="str">
            <v>加拿大</v>
          </cell>
          <cell r="D133" t="str">
            <v>香料</v>
          </cell>
          <cell r="E133">
            <v>336</v>
          </cell>
        </row>
        <row r="134">
          <cell r="A134">
            <v>1995</v>
          </cell>
          <cell r="B134">
            <v>34731</v>
          </cell>
          <cell r="C134" t="str">
            <v>加拿大</v>
          </cell>
          <cell r="D134" t="str">
            <v>乳制品</v>
          </cell>
          <cell r="E134">
            <v>1032</v>
          </cell>
        </row>
        <row r="135">
          <cell r="A135">
            <v>1995</v>
          </cell>
          <cell r="B135">
            <v>34737</v>
          </cell>
          <cell r="C135" t="str">
            <v>美国</v>
          </cell>
          <cell r="D135" t="str">
            <v>乳制品</v>
          </cell>
          <cell r="E135">
            <v>504</v>
          </cell>
        </row>
        <row r="136">
          <cell r="A136">
            <v>1995</v>
          </cell>
          <cell r="B136">
            <v>34737</v>
          </cell>
          <cell r="C136" t="str">
            <v>美国</v>
          </cell>
          <cell r="D136" t="str">
            <v>乳制品</v>
          </cell>
          <cell r="E136">
            <v>432</v>
          </cell>
        </row>
        <row r="137">
          <cell r="A137">
            <v>1995</v>
          </cell>
          <cell r="B137">
            <v>34737</v>
          </cell>
          <cell r="C137" t="str">
            <v>美国</v>
          </cell>
          <cell r="D137" t="str">
            <v>乳制品</v>
          </cell>
          <cell r="E137">
            <v>258</v>
          </cell>
        </row>
        <row r="138">
          <cell r="A138">
            <v>1995</v>
          </cell>
          <cell r="B138">
            <v>34745</v>
          </cell>
          <cell r="C138" t="str">
            <v>加拿大</v>
          </cell>
          <cell r="D138" t="str">
            <v>肉/家禽</v>
          </cell>
          <cell r="E138">
            <v>62.4</v>
          </cell>
        </row>
        <row r="139">
          <cell r="A139">
            <v>1995</v>
          </cell>
          <cell r="B139">
            <v>34745</v>
          </cell>
          <cell r="C139" t="str">
            <v>加拿大</v>
          </cell>
          <cell r="D139" t="str">
            <v>乳制品</v>
          </cell>
          <cell r="E139">
            <v>40</v>
          </cell>
        </row>
        <row r="140">
          <cell r="A140">
            <v>1995</v>
          </cell>
          <cell r="B140">
            <v>34747</v>
          </cell>
          <cell r="C140" t="str">
            <v>美国</v>
          </cell>
          <cell r="D140" t="str">
            <v>饮料</v>
          </cell>
          <cell r="E140">
            <v>912</v>
          </cell>
        </row>
        <row r="141">
          <cell r="A141">
            <v>1995</v>
          </cell>
          <cell r="B141">
            <v>34747</v>
          </cell>
          <cell r="C141" t="str">
            <v>美国</v>
          </cell>
          <cell r="D141" t="str">
            <v>糖果</v>
          </cell>
          <cell r="E141">
            <v>418</v>
          </cell>
        </row>
        <row r="142">
          <cell r="A142">
            <v>1995</v>
          </cell>
          <cell r="B142">
            <v>34747</v>
          </cell>
          <cell r="C142" t="str">
            <v>美国</v>
          </cell>
          <cell r="D142" t="str">
            <v>香料</v>
          </cell>
          <cell r="E142">
            <v>364.8</v>
          </cell>
        </row>
        <row r="143">
          <cell r="A143">
            <v>1995</v>
          </cell>
          <cell r="B143">
            <v>34747</v>
          </cell>
          <cell r="C143" t="str">
            <v>美国</v>
          </cell>
          <cell r="D143" t="str">
            <v>农产品</v>
          </cell>
          <cell r="E143">
            <v>120</v>
          </cell>
        </row>
        <row r="144">
          <cell r="A144">
            <v>1995</v>
          </cell>
          <cell r="B144">
            <v>34761</v>
          </cell>
          <cell r="C144" t="str">
            <v>加拿大</v>
          </cell>
          <cell r="D144" t="str">
            <v>糖果</v>
          </cell>
          <cell r="E144">
            <v>249</v>
          </cell>
        </row>
        <row r="145">
          <cell r="A145">
            <v>1995</v>
          </cell>
          <cell r="B145">
            <v>34761</v>
          </cell>
          <cell r="C145" t="str">
            <v>加拿大</v>
          </cell>
          <cell r="D145" t="str">
            <v>肉/家禽</v>
          </cell>
          <cell r="E145">
            <v>236</v>
          </cell>
        </row>
        <row r="146">
          <cell r="A146">
            <v>1995</v>
          </cell>
          <cell r="B146">
            <v>34767</v>
          </cell>
          <cell r="C146" t="str">
            <v>美国</v>
          </cell>
          <cell r="D146" t="str">
            <v>糖果</v>
          </cell>
          <cell r="E146">
            <v>87.59999967366457</v>
          </cell>
        </row>
        <row r="147">
          <cell r="A147">
            <v>1995</v>
          </cell>
          <cell r="B147">
            <v>34767</v>
          </cell>
          <cell r="C147" t="str">
            <v>美国</v>
          </cell>
          <cell r="D147" t="str">
            <v>饮料</v>
          </cell>
          <cell r="E147">
            <v>179.19999933242798</v>
          </cell>
        </row>
        <row r="148">
          <cell r="A148">
            <v>1995</v>
          </cell>
          <cell r="B148">
            <v>34767</v>
          </cell>
          <cell r="C148" t="str">
            <v>美国</v>
          </cell>
          <cell r="D148" t="str">
            <v>面食/谷类</v>
          </cell>
          <cell r="E148">
            <v>187.19999930262566</v>
          </cell>
        </row>
        <row r="149">
          <cell r="A149">
            <v>1995</v>
          </cell>
          <cell r="B149">
            <v>34771</v>
          </cell>
          <cell r="C149" t="str">
            <v>加拿大</v>
          </cell>
          <cell r="D149" t="str">
            <v>饮料</v>
          </cell>
          <cell r="E149">
            <v>581.3999959230423</v>
          </cell>
        </row>
        <row r="150">
          <cell r="A150">
            <v>1995</v>
          </cell>
          <cell r="B150">
            <v>34771</v>
          </cell>
          <cell r="C150" t="str">
            <v>加拿大</v>
          </cell>
          <cell r="D150" t="str">
            <v>糖果</v>
          </cell>
          <cell r="E150">
            <v>578.93499594032767</v>
          </cell>
        </row>
        <row r="151">
          <cell r="A151">
            <v>1995</v>
          </cell>
          <cell r="B151">
            <v>34771</v>
          </cell>
          <cell r="C151" t="str">
            <v>加拿大</v>
          </cell>
          <cell r="D151" t="str">
            <v>肉/家禽</v>
          </cell>
          <cell r="E151">
            <v>2019.5999858379364</v>
          </cell>
        </row>
        <row r="152">
          <cell r="A152">
            <v>1995</v>
          </cell>
          <cell r="B152">
            <v>34771</v>
          </cell>
          <cell r="C152" t="str">
            <v>加拿大</v>
          </cell>
          <cell r="D152" t="str">
            <v>香料</v>
          </cell>
          <cell r="E152">
            <v>1744.1999877691269</v>
          </cell>
        </row>
        <row r="153">
          <cell r="A153">
            <v>1995</v>
          </cell>
          <cell r="B153">
            <v>34771</v>
          </cell>
          <cell r="C153" t="str">
            <v>加拿大</v>
          </cell>
          <cell r="D153" t="str">
            <v>糖果</v>
          </cell>
          <cell r="E153">
            <v>1755</v>
          </cell>
        </row>
        <row r="154">
          <cell r="A154">
            <v>1995</v>
          </cell>
          <cell r="B154">
            <v>34775</v>
          </cell>
          <cell r="C154" t="str">
            <v>美国</v>
          </cell>
          <cell r="D154" t="str">
            <v>糖果</v>
          </cell>
          <cell r="E154">
            <v>78.839999869465828</v>
          </cell>
        </row>
        <row r="155">
          <cell r="A155">
            <v>1995</v>
          </cell>
          <cell r="B155">
            <v>34775</v>
          </cell>
          <cell r="C155" t="str">
            <v>美国</v>
          </cell>
          <cell r="D155" t="str">
            <v>饮料</v>
          </cell>
          <cell r="E155">
            <v>64.799999892711639</v>
          </cell>
        </row>
        <row r="156">
          <cell r="A156">
            <v>1995</v>
          </cell>
          <cell r="B156">
            <v>34775</v>
          </cell>
          <cell r="C156" t="str">
            <v>美国</v>
          </cell>
          <cell r="D156" t="str">
            <v>乳制品</v>
          </cell>
          <cell r="E156">
            <v>26.999999955296516</v>
          </cell>
        </row>
        <row r="157">
          <cell r="A157">
            <v>1995</v>
          </cell>
          <cell r="B157">
            <v>34775</v>
          </cell>
          <cell r="C157" t="str">
            <v>美国</v>
          </cell>
          <cell r="D157" t="str">
            <v>面食/谷类</v>
          </cell>
          <cell r="E157">
            <v>75.599999874830246</v>
          </cell>
        </row>
        <row r="158">
          <cell r="A158">
            <v>1995</v>
          </cell>
          <cell r="B158">
            <v>34780</v>
          </cell>
          <cell r="C158" t="str">
            <v>美国</v>
          </cell>
          <cell r="D158" t="str">
            <v>肉/家禽</v>
          </cell>
          <cell r="E158">
            <v>2073.5999965667725</v>
          </cell>
        </row>
        <row r="159">
          <cell r="A159">
            <v>1995</v>
          </cell>
          <cell r="B159">
            <v>34780</v>
          </cell>
          <cell r="C159" t="str">
            <v>美国</v>
          </cell>
          <cell r="D159" t="str">
            <v>面食/谷类</v>
          </cell>
          <cell r="E159">
            <v>837.89999861270189</v>
          </cell>
        </row>
        <row r="160">
          <cell r="A160">
            <v>1995</v>
          </cell>
          <cell r="B160">
            <v>34780</v>
          </cell>
          <cell r="C160" t="str">
            <v>美国</v>
          </cell>
          <cell r="D160" t="str">
            <v>香料</v>
          </cell>
          <cell r="E160">
            <v>423.35999929904938</v>
          </cell>
        </row>
        <row r="161">
          <cell r="A161">
            <v>1995</v>
          </cell>
          <cell r="B161">
            <v>34780</v>
          </cell>
          <cell r="C161" t="str">
            <v>美国</v>
          </cell>
          <cell r="D161" t="str">
            <v>香料</v>
          </cell>
          <cell r="E161">
            <v>514.79999914765358</v>
          </cell>
        </row>
        <row r="162">
          <cell r="A162">
            <v>1995</v>
          </cell>
          <cell r="B162">
            <v>34781</v>
          </cell>
          <cell r="C162" t="str">
            <v>加拿大</v>
          </cell>
          <cell r="D162" t="str">
            <v>农产品</v>
          </cell>
          <cell r="E162">
            <v>546</v>
          </cell>
        </row>
        <row r="163">
          <cell r="A163">
            <v>1995</v>
          </cell>
          <cell r="B163">
            <v>34781</v>
          </cell>
          <cell r="C163" t="str">
            <v>加拿大</v>
          </cell>
          <cell r="D163" t="str">
            <v>香料</v>
          </cell>
          <cell r="E163">
            <v>1472.49999884516</v>
          </cell>
        </row>
        <row r="164">
          <cell r="A164">
            <v>1995</v>
          </cell>
          <cell r="B164">
            <v>34786</v>
          </cell>
          <cell r="C164" t="str">
            <v>美国</v>
          </cell>
          <cell r="D164" t="str">
            <v>糖果</v>
          </cell>
          <cell r="E164">
            <v>271.99999809265137</v>
          </cell>
        </row>
        <row r="165">
          <cell r="A165">
            <v>1995</v>
          </cell>
          <cell r="B165">
            <v>34786</v>
          </cell>
          <cell r="C165" t="str">
            <v>美国</v>
          </cell>
          <cell r="D165" t="str">
            <v>糖果</v>
          </cell>
          <cell r="E165">
            <v>285.59999799728394</v>
          </cell>
        </row>
        <row r="166">
          <cell r="A166">
            <v>1995</v>
          </cell>
          <cell r="B166">
            <v>34786</v>
          </cell>
          <cell r="C166" t="str">
            <v>美国</v>
          </cell>
          <cell r="D166" t="str">
            <v>乳制品</v>
          </cell>
          <cell r="E166">
            <v>1584</v>
          </cell>
        </row>
        <row r="167">
          <cell r="A167">
            <v>1995</v>
          </cell>
          <cell r="B167">
            <v>34796</v>
          </cell>
          <cell r="C167" t="str">
            <v>美国</v>
          </cell>
          <cell r="D167" t="str">
            <v>海洋食品</v>
          </cell>
          <cell r="E167">
            <v>165.6</v>
          </cell>
        </row>
        <row r="168">
          <cell r="A168">
            <v>1995</v>
          </cell>
          <cell r="B168">
            <v>34796</v>
          </cell>
          <cell r="C168" t="str">
            <v>美国</v>
          </cell>
          <cell r="D168" t="str">
            <v>饮料</v>
          </cell>
          <cell r="E168">
            <v>552</v>
          </cell>
        </row>
        <row r="169">
          <cell r="A169">
            <v>1995</v>
          </cell>
          <cell r="B169">
            <v>34799</v>
          </cell>
          <cell r="C169" t="str">
            <v>加拿大</v>
          </cell>
          <cell r="D169" t="str">
            <v>饮料</v>
          </cell>
          <cell r="E169">
            <v>516.7999963760376</v>
          </cell>
        </row>
        <row r="170">
          <cell r="A170">
            <v>1995</v>
          </cell>
          <cell r="B170">
            <v>34799</v>
          </cell>
          <cell r="C170" t="str">
            <v>加拿大</v>
          </cell>
          <cell r="D170" t="str">
            <v>糖果</v>
          </cell>
          <cell r="E170">
            <v>413.52499710023403</v>
          </cell>
        </row>
        <row r="171">
          <cell r="A171">
            <v>1995</v>
          </cell>
          <cell r="B171">
            <v>34799</v>
          </cell>
          <cell r="C171" t="str">
            <v>加拿大</v>
          </cell>
          <cell r="D171" t="str">
            <v>香料</v>
          </cell>
          <cell r="E171">
            <v>26.349999815225601</v>
          </cell>
        </row>
        <row r="172">
          <cell r="A172">
            <v>1995</v>
          </cell>
          <cell r="B172">
            <v>34808</v>
          </cell>
          <cell r="C172" t="str">
            <v>加拿大</v>
          </cell>
          <cell r="D172" t="str">
            <v>饮料</v>
          </cell>
          <cell r="E172">
            <v>6324</v>
          </cell>
        </row>
        <row r="173">
          <cell r="A173">
            <v>1995</v>
          </cell>
          <cell r="B173">
            <v>34808</v>
          </cell>
          <cell r="C173" t="str">
            <v>加拿大</v>
          </cell>
          <cell r="D173" t="str">
            <v>肉/家禽</v>
          </cell>
          <cell r="E173">
            <v>733.6</v>
          </cell>
        </row>
        <row r="174">
          <cell r="A174">
            <v>1995</v>
          </cell>
          <cell r="B174">
            <v>34808</v>
          </cell>
          <cell r="C174" t="str">
            <v>加拿大</v>
          </cell>
          <cell r="D174" t="str">
            <v>乳制品</v>
          </cell>
          <cell r="E174">
            <v>2640</v>
          </cell>
        </row>
        <row r="175">
          <cell r="A175">
            <v>1995</v>
          </cell>
          <cell r="B175">
            <v>34808</v>
          </cell>
          <cell r="C175" t="str">
            <v>加拿大</v>
          </cell>
          <cell r="D175" t="str">
            <v>面食/谷类</v>
          </cell>
          <cell r="E175">
            <v>798</v>
          </cell>
        </row>
        <row r="176">
          <cell r="A176">
            <v>1995</v>
          </cell>
          <cell r="B176">
            <v>34810</v>
          </cell>
          <cell r="C176" t="str">
            <v>加拿大</v>
          </cell>
          <cell r="D176" t="str">
            <v>海洋食品</v>
          </cell>
          <cell r="E176">
            <v>147</v>
          </cell>
        </row>
        <row r="177">
          <cell r="A177">
            <v>1995</v>
          </cell>
          <cell r="B177">
            <v>34813</v>
          </cell>
          <cell r="C177" t="str">
            <v>加拿大</v>
          </cell>
          <cell r="D177" t="str">
            <v>饮料</v>
          </cell>
          <cell r="E177">
            <v>372.39999970793724</v>
          </cell>
        </row>
        <row r="178">
          <cell r="A178">
            <v>1995</v>
          </cell>
          <cell r="B178">
            <v>34813</v>
          </cell>
          <cell r="C178" t="str">
            <v>加拿大</v>
          </cell>
          <cell r="D178" t="str">
            <v>香料</v>
          </cell>
          <cell r="E178">
            <v>296.39999976754189</v>
          </cell>
        </row>
        <row r="179">
          <cell r="A179">
            <v>1995</v>
          </cell>
          <cell r="B179">
            <v>34816</v>
          </cell>
          <cell r="C179" t="str">
            <v>美国</v>
          </cell>
          <cell r="D179" t="str">
            <v>乳制品</v>
          </cell>
          <cell r="E179">
            <v>1320</v>
          </cell>
        </row>
        <row r="180">
          <cell r="A180">
            <v>1995</v>
          </cell>
          <cell r="B180">
            <v>34816</v>
          </cell>
          <cell r="C180" t="str">
            <v>美国</v>
          </cell>
          <cell r="D180" t="str">
            <v>海洋食品</v>
          </cell>
          <cell r="E180">
            <v>191.99999928474426</v>
          </cell>
        </row>
        <row r="181">
          <cell r="A181">
            <v>1995</v>
          </cell>
          <cell r="B181">
            <v>34824</v>
          </cell>
          <cell r="C181" t="str">
            <v>美国</v>
          </cell>
          <cell r="D181" t="str">
            <v>面食/谷类</v>
          </cell>
          <cell r="E181">
            <v>425.6</v>
          </cell>
        </row>
        <row r="182">
          <cell r="A182">
            <v>1995</v>
          </cell>
          <cell r="B182">
            <v>34824</v>
          </cell>
          <cell r="C182" t="str">
            <v>美国</v>
          </cell>
          <cell r="D182" t="str">
            <v>乳制品</v>
          </cell>
          <cell r="E182">
            <v>695</v>
          </cell>
        </row>
        <row r="183">
          <cell r="A183">
            <v>1995</v>
          </cell>
          <cell r="B183">
            <v>34824</v>
          </cell>
          <cell r="C183" t="str">
            <v>美国</v>
          </cell>
          <cell r="D183" t="str">
            <v>香料</v>
          </cell>
          <cell r="E183">
            <v>260</v>
          </cell>
        </row>
        <row r="184">
          <cell r="A184">
            <v>1995</v>
          </cell>
          <cell r="B184">
            <v>34829</v>
          </cell>
          <cell r="C184" t="str">
            <v>美国</v>
          </cell>
          <cell r="D184" t="str">
            <v>肉/家禽</v>
          </cell>
          <cell r="E184">
            <v>149</v>
          </cell>
        </row>
        <row r="185">
          <cell r="A185">
            <v>1995</v>
          </cell>
          <cell r="B185">
            <v>34831</v>
          </cell>
          <cell r="C185" t="str">
            <v>加拿大</v>
          </cell>
          <cell r="D185" t="str">
            <v>饮料</v>
          </cell>
          <cell r="E185">
            <v>228</v>
          </cell>
        </row>
        <row r="186">
          <cell r="A186">
            <v>1995</v>
          </cell>
          <cell r="B186">
            <v>34831</v>
          </cell>
          <cell r="C186" t="str">
            <v>加拿大</v>
          </cell>
          <cell r="D186" t="str">
            <v>糖果</v>
          </cell>
          <cell r="E186">
            <v>120</v>
          </cell>
        </row>
        <row r="187">
          <cell r="A187">
            <v>1995</v>
          </cell>
          <cell r="B187">
            <v>34831</v>
          </cell>
          <cell r="C187" t="str">
            <v>加拿大</v>
          </cell>
          <cell r="D187" t="str">
            <v>肉/家禽</v>
          </cell>
          <cell r="E187">
            <v>328</v>
          </cell>
        </row>
        <row r="188">
          <cell r="A188">
            <v>1995</v>
          </cell>
          <cell r="B188">
            <v>34831</v>
          </cell>
          <cell r="C188" t="str">
            <v>加拿大</v>
          </cell>
          <cell r="D188" t="str">
            <v>香料</v>
          </cell>
          <cell r="E188">
            <v>712.5</v>
          </cell>
        </row>
        <row r="189">
          <cell r="A189">
            <v>1995</v>
          </cell>
          <cell r="B189">
            <v>34835</v>
          </cell>
          <cell r="C189" t="str">
            <v>美国</v>
          </cell>
          <cell r="D189" t="str">
            <v>糖果</v>
          </cell>
          <cell r="E189">
            <v>226.79999962449074</v>
          </cell>
        </row>
        <row r="190">
          <cell r="A190">
            <v>1995</v>
          </cell>
          <cell r="B190">
            <v>34835</v>
          </cell>
          <cell r="C190" t="str">
            <v>美国</v>
          </cell>
          <cell r="D190" t="str">
            <v>饮料</v>
          </cell>
          <cell r="E190">
            <v>188.99999968707561</v>
          </cell>
        </row>
        <row r="191">
          <cell r="A191">
            <v>1995</v>
          </cell>
          <cell r="B191">
            <v>34836</v>
          </cell>
          <cell r="C191" t="str">
            <v>美国</v>
          </cell>
          <cell r="D191" t="str">
            <v>海洋食品</v>
          </cell>
          <cell r="E191">
            <v>60</v>
          </cell>
        </row>
        <row r="192">
          <cell r="A192">
            <v>1995</v>
          </cell>
          <cell r="B192">
            <v>34836</v>
          </cell>
          <cell r="C192" t="str">
            <v>美国</v>
          </cell>
          <cell r="D192" t="str">
            <v>饮料</v>
          </cell>
          <cell r="E192">
            <v>180</v>
          </cell>
        </row>
        <row r="193">
          <cell r="A193">
            <v>1995</v>
          </cell>
          <cell r="B193">
            <v>34837</v>
          </cell>
          <cell r="C193" t="str">
            <v>美国</v>
          </cell>
          <cell r="D193" t="str">
            <v>农产品</v>
          </cell>
          <cell r="E193">
            <v>136.80000000000001</v>
          </cell>
        </row>
        <row r="194">
          <cell r="A194">
            <v>1995</v>
          </cell>
          <cell r="B194">
            <v>34838</v>
          </cell>
          <cell r="C194" t="str">
            <v>加拿大</v>
          </cell>
          <cell r="D194" t="str">
            <v>肉/家禽</v>
          </cell>
          <cell r="E194">
            <v>4456.4399999999996</v>
          </cell>
        </row>
        <row r="195">
          <cell r="A195">
            <v>1995</v>
          </cell>
          <cell r="B195">
            <v>34838</v>
          </cell>
          <cell r="C195" t="str">
            <v>加拿大</v>
          </cell>
          <cell r="D195" t="str">
            <v>饮料</v>
          </cell>
          <cell r="E195">
            <v>251.0999995842576</v>
          </cell>
        </row>
        <row r="196">
          <cell r="A196">
            <v>1995</v>
          </cell>
          <cell r="B196">
            <v>34842</v>
          </cell>
          <cell r="C196" t="str">
            <v>美国</v>
          </cell>
          <cell r="D196" t="str">
            <v>糖果</v>
          </cell>
          <cell r="E196">
            <v>319.9999988079071</v>
          </cell>
        </row>
        <row r="197">
          <cell r="A197">
            <v>1995</v>
          </cell>
          <cell r="B197">
            <v>34842</v>
          </cell>
          <cell r="C197" t="str">
            <v>美国</v>
          </cell>
          <cell r="D197" t="str">
            <v>乳制品</v>
          </cell>
          <cell r="E197">
            <v>1279.9999952316284</v>
          </cell>
        </row>
        <row r="198">
          <cell r="A198">
            <v>1995</v>
          </cell>
          <cell r="B198">
            <v>34842</v>
          </cell>
          <cell r="C198" t="str">
            <v>美国</v>
          </cell>
          <cell r="D198" t="str">
            <v>香料</v>
          </cell>
          <cell r="E198">
            <v>341.99999872595072</v>
          </cell>
        </row>
        <row r="199">
          <cell r="A199">
            <v>1995</v>
          </cell>
          <cell r="B199">
            <v>34843</v>
          </cell>
          <cell r="C199" t="str">
            <v>美国</v>
          </cell>
          <cell r="D199" t="str">
            <v>肉/家禽</v>
          </cell>
          <cell r="E199">
            <v>1319.1999907493591</v>
          </cell>
        </row>
        <row r="200">
          <cell r="A200">
            <v>1995</v>
          </cell>
          <cell r="B200">
            <v>34843</v>
          </cell>
          <cell r="C200" t="str">
            <v>美国</v>
          </cell>
          <cell r="D200" t="str">
            <v>糖果</v>
          </cell>
          <cell r="E200">
            <v>872.5</v>
          </cell>
        </row>
        <row r="201">
          <cell r="A201">
            <v>1995</v>
          </cell>
          <cell r="B201">
            <v>34843</v>
          </cell>
          <cell r="C201" t="str">
            <v>美国</v>
          </cell>
          <cell r="D201" t="str">
            <v>糖果</v>
          </cell>
          <cell r="E201">
            <v>5268</v>
          </cell>
        </row>
        <row r="202">
          <cell r="A202">
            <v>1995</v>
          </cell>
          <cell r="B202">
            <v>34843</v>
          </cell>
          <cell r="C202" t="str">
            <v>美国</v>
          </cell>
          <cell r="D202" t="str">
            <v>乳制品</v>
          </cell>
          <cell r="E202">
            <v>33.999999761581421</v>
          </cell>
        </row>
        <row r="203">
          <cell r="A203">
            <v>1995</v>
          </cell>
          <cell r="B203">
            <v>34843</v>
          </cell>
          <cell r="C203" t="str">
            <v>美国</v>
          </cell>
          <cell r="D203" t="str">
            <v>乳制品</v>
          </cell>
          <cell r="E203">
            <v>2427.5999829769135</v>
          </cell>
        </row>
        <row r="204">
          <cell r="A204">
            <v>1995</v>
          </cell>
          <cell r="B204">
            <v>34850</v>
          </cell>
          <cell r="C204" t="str">
            <v>美国</v>
          </cell>
          <cell r="D204" t="str">
            <v>饮料</v>
          </cell>
          <cell r="E204">
            <v>575.99999785423279</v>
          </cell>
        </row>
        <row r="205">
          <cell r="A205">
            <v>1995</v>
          </cell>
          <cell r="B205">
            <v>34850</v>
          </cell>
          <cell r="C205" t="str">
            <v>美国</v>
          </cell>
          <cell r="D205" t="str">
            <v>香料</v>
          </cell>
          <cell r="E205">
            <v>960</v>
          </cell>
        </row>
        <row r="206">
          <cell r="A206">
            <v>1995</v>
          </cell>
          <cell r="B206">
            <v>34850</v>
          </cell>
          <cell r="C206" t="str">
            <v>美国</v>
          </cell>
          <cell r="D206" t="str">
            <v>海洋食品</v>
          </cell>
          <cell r="E206">
            <v>414.23999845683574</v>
          </cell>
        </row>
        <row r="207">
          <cell r="A207">
            <v>1995</v>
          </cell>
          <cell r="B207">
            <v>34850</v>
          </cell>
          <cell r="C207" t="str">
            <v>美国</v>
          </cell>
          <cell r="D207" t="str">
            <v>海洋食品</v>
          </cell>
          <cell r="E207">
            <v>367.99999862909317</v>
          </cell>
        </row>
        <row r="208">
          <cell r="A208">
            <v>1995</v>
          </cell>
          <cell r="B208">
            <v>34855</v>
          </cell>
          <cell r="C208" t="str">
            <v>美国</v>
          </cell>
          <cell r="D208" t="str">
            <v>香料</v>
          </cell>
          <cell r="E208">
            <v>989.99999836087227</v>
          </cell>
        </row>
        <row r="209">
          <cell r="A209">
            <v>1995</v>
          </cell>
          <cell r="B209">
            <v>34855</v>
          </cell>
          <cell r="C209" t="str">
            <v>美国</v>
          </cell>
          <cell r="D209" t="str">
            <v>海洋食品</v>
          </cell>
          <cell r="E209">
            <v>512.99999915063381</v>
          </cell>
        </row>
        <row r="210">
          <cell r="A210">
            <v>1995</v>
          </cell>
          <cell r="B210">
            <v>34856</v>
          </cell>
          <cell r="C210" t="str">
            <v>加拿大</v>
          </cell>
          <cell r="D210" t="str">
            <v>乳制品</v>
          </cell>
          <cell r="E210">
            <v>63</v>
          </cell>
        </row>
        <row r="211">
          <cell r="A211">
            <v>1995</v>
          </cell>
          <cell r="B211">
            <v>34856</v>
          </cell>
          <cell r="C211" t="str">
            <v>加拿大</v>
          </cell>
          <cell r="D211" t="str">
            <v>乳制品</v>
          </cell>
          <cell r="E211">
            <v>15.999999940395355</v>
          </cell>
        </row>
        <row r="212">
          <cell r="A212">
            <v>1995</v>
          </cell>
          <cell r="B212">
            <v>34856</v>
          </cell>
          <cell r="C212" t="str">
            <v>加拿大</v>
          </cell>
          <cell r="D212" t="str">
            <v>乳制品</v>
          </cell>
          <cell r="E212">
            <v>313.2</v>
          </cell>
        </row>
        <row r="213">
          <cell r="A213">
            <v>1995</v>
          </cell>
          <cell r="B213">
            <v>34862</v>
          </cell>
          <cell r="C213" t="str">
            <v>美国</v>
          </cell>
          <cell r="D213" t="str">
            <v>海洋食品</v>
          </cell>
          <cell r="E213">
            <v>258.89999999999998</v>
          </cell>
        </row>
        <row r="214">
          <cell r="A214">
            <v>1995</v>
          </cell>
          <cell r="B214">
            <v>34862</v>
          </cell>
          <cell r="C214" t="str">
            <v>美国</v>
          </cell>
          <cell r="D214" t="str">
            <v>海洋食品</v>
          </cell>
          <cell r="E214">
            <v>147.19999945163727</v>
          </cell>
        </row>
        <row r="215">
          <cell r="A215">
            <v>1995</v>
          </cell>
          <cell r="B215">
            <v>34862</v>
          </cell>
          <cell r="C215" t="str">
            <v>美国</v>
          </cell>
          <cell r="D215" t="str">
            <v>肉/家禽</v>
          </cell>
          <cell r="E215">
            <v>59.599999777972698</v>
          </cell>
        </row>
        <row r="216">
          <cell r="A216">
            <v>1995</v>
          </cell>
          <cell r="B216">
            <v>34864</v>
          </cell>
          <cell r="C216" t="str">
            <v>美国</v>
          </cell>
          <cell r="D216" t="str">
            <v>乳制品</v>
          </cell>
          <cell r="E216">
            <v>427.5</v>
          </cell>
        </row>
        <row r="217">
          <cell r="A217">
            <v>1995</v>
          </cell>
          <cell r="B217">
            <v>34864</v>
          </cell>
          <cell r="C217" t="str">
            <v>美国</v>
          </cell>
          <cell r="D217" t="str">
            <v>乳制品</v>
          </cell>
          <cell r="E217">
            <v>250</v>
          </cell>
        </row>
        <row r="218">
          <cell r="A218">
            <v>1995</v>
          </cell>
          <cell r="B218">
            <v>34864</v>
          </cell>
          <cell r="C218" t="str">
            <v>美国</v>
          </cell>
          <cell r="D218" t="str">
            <v>乳制品</v>
          </cell>
          <cell r="E218">
            <v>75</v>
          </cell>
        </row>
        <row r="219">
          <cell r="A219">
            <v>1995</v>
          </cell>
          <cell r="B219">
            <v>34864</v>
          </cell>
          <cell r="C219" t="str">
            <v>美国</v>
          </cell>
          <cell r="D219" t="str">
            <v>乳制品</v>
          </cell>
          <cell r="E219">
            <v>892.5</v>
          </cell>
        </row>
        <row r="220">
          <cell r="A220">
            <v>1995</v>
          </cell>
          <cell r="B220">
            <v>34869</v>
          </cell>
          <cell r="C220" t="str">
            <v>美国</v>
          </cell>
          <cell r="D220" t="str">
            <v>香料</v>
          </cell>
          <cell r="E220">
            <v>600</v>
          </cell>
        </row>
        <row r="221">
          <cell r="A221">
            <v>1995</v>
          </cell>
          <cell r="B221">
            <v>34869</v>
          </cell>
          <cell r="C221" t="str">
            <v>美国</v>
          </cell>
          <cell r="D221" t="str">
            <v>糖果</v>
          </cell>
          <cell r="E221">
            <v>1249.2</v>
          </cell>
        </row>
        <row r="222">
          <cell r="A222">
            <v>1995</v>
          </cell>
          <cell r="B222">
            <v>34869</v>
          </cell>
          <cell r="C222" t="str">
            <v>美国</v>
          </cell>
          <cell r="D222" t="str">
            <v>饮料</v>
          </cell>
          <cell r="E222">
            <v>7905</v>
          </cell>
        </row>
        <row r="223">
          <cell r="A223">
            <v>1995</v>
          </cell>
          <cell r="B223">
            <v>34869</v>
          </cell>
          <cell r="C223" t="str">
            <v>美国</v>
          </cell>
          <cell r="D223" t="str">
            <v>糖果</v>
          </cell>
          <cell r="E223">
            <v>437.5</v>
          </cell>
        </row>
        <row r="224">
          <cell r="A224">
            <v>1995</v>
          </cell>
          <cell r="B224">
            <v>34870</v>
          </cell>
          <cell r="C224" t="str">
            <v>美国</v>
          </cell>
          <cell r="D224" t="str">
            <v>乳制品</v>
          </cell>
          <cell r="E224">
            <v>299.24999976530671</v>
          </cell>
        </row>
        <row r="225">
          <cell r="A225">
            <v>1995</v>
          </cell>
          <cell r="B225">
            <v>34870</v>
          </cell>
          <cell r="C225" t="str">
            <v>美国</v>
          </cell>
          <cell r="D225" t="str">
            <v>肉/家禽</v>
          </cell>
          <cell r="E225">
            <v>169.85999986678362</v>
          </cell>
        </row>
        <row r="226">
          <cell r="A226">
            <v>1995</v>
          </cell>
          <cell r="B226">
            <v>34871</v>
          </cell>
          <cell r="C226" t="str">
            <v>加拿大</v>
          </cell>
          <cell r="D226" t="str">
            <v>农产品</v>
          </cell>
          <cell r="E226">
            <v>319.2</v>
          </cell>
        </row>
        <row r="227">
          <cell r="A227">
            <v>1995</v>
          </cell>
          <cell r="B227">
            <v>34871</v>
          </cell>
          <cell r="C227" t="str">
            <v>加拿大</v>
          </cell>
          <cell r="D227" t="str">
            <v>饮料</v>
          </cell>
          <cell r="E227">
            <v>98</v>
          </cell>
        </row>
        <row r="228">
          <cell r="A228">
            <v>1995</v>
          </cell>
          <cell r="B228">
            <v>34872</v>
          </cell>
          <cell r="C228" t="str">
            <v>加拿大</v>
          </cell>
          <cell r="D228" t="str">
            <v>乳制品</v>
          </cell>
          <cell r="E228">
            <v>210</v>
          </cell>
        </row>
        <row r="229">
          <cell r="A229">
            <v>1995</v>
          </cell>
          <cell r="B229">
            <v>34876</v>
          </cell>
          <cell r="C229" t="str">
            <v>美国</v>
          </cell>
          <cell r="D229" t="str">
            <v>饮料</v>
          </cell>
          <cell r="E229">
            <v>105</v>
          </cell>
        </row>
        <row r="230">
          <cell r="A230">
            <v>1995</v>
          </cell>
          <cell r="B230">
            <v>34876</v>
          </cell>
          <cell r="C230" t="str">
            <v>美国</v>
          </cell>
          <cell r="D230" t="str">
            <v>海洋食品</v>
          </cell>
          <cell r="E230">
            <v>135.1</v>
          </cell>
        </row>
        <row r="231">
          <cell r="A231">
            <v>1995</v>
          </cell>
          <cell r="B231">
            <v>34877</v>
          </cell>
          <cell r="C231" t="str">
            <v>美国</v>
          </cell>
          <cell r="D231" t="str">
            <v>乳制品</v>
          </cell>
          <cell r="E231">
            <v>584.37499590218067</v>
          </cell>
        </row>
        <row r="232">
          <cell r="A232">
            <v>1995</v>
          </cell>
          <cell r="B232">
            <v>34877</v>
          </cell>
          <cell r="C232" t="str">
            <v>美国</v>
          </cell>
          <cell r="D232" t="str">
            <v>海洋食品</v>
          </cell>
          <cell r="E232">
            <v>807.49999433755875</v>
          </cell>
        </row>
        <row r="233">
          <cell r="A233">
            <v>1995</v>
          </cell>
          <cell r="B233">
            <v>34877</v>
          </cell>
          <cell r="C233" t="str">
            <v>美国</v>
          </cell>
          <cell r="D233" t="str">
            <v>农产品</v>
          </cell>
          <cell r="E233">
            <v>2162.3999848365784</v>
          </cell>
        </row>
        <row r="234">
          <cell r="A234">
            <v>1995</v>
          </cell>
          <cell r="B234">
            <v>34880</v>
          </cell>
          <cell r="C234" t="str">
            <v>美国</v>
          </cell>
          <cell r="D234" t="str">
            <v>糖果</v>
          </cell>
          <cell r="E234">
            <v>497.32499960996211</v>
          </cell>
        </row>
        <row r="235">
          <cell r="A235">
            <v>1995</v>
          </cell>
          <cell r="B235">
            <v>34880</v>
          </cell>
          <cell r="C235" t="str">
            <v>美国</v>
          </cell>
          <cell r="D235" t="str">
            <v>面食/谷类</v>
          </cell>
          <cell r="E235">
            <v>170.99999986588955</v>
          </cell>
        </row>
        <row r="236">
          <cell r="A236">
            <v>1995</v>
          </cell>
          <cell r="B236">
            <v>34880</v>
          </cell>
          <cell r="C236" t="str">
            <v>美国</v>
          </cell>
          <cell r="D236" t="str">
            <v>糖果</v>
          </cell>
          <cell r="E236">
            <v>936.69999926537275</v>
          </cell>
        </row>
        <row r="237">
          <cell r="A237">
            <v>1995</v>
          </cell>
          <cell r="B237">
            <v>34880</v>
          </cell>
          <cell r="C237" t="str">
            <v>美国</v>
          </cell>
          <cell r="D237" t="str">
            <v>香料</v>
          </cell>
          <cell r="E237">
            <v>123.49999990314245</v>
          </cell>
        </row>
        <row r="238">
          <cell r="A238">
            <v>1995</v>
          </cell>
          <cell r="B238">
            <v>34883</v>
          </cell>
          <cell r="C238" t="str">
            <v>加拿大</v>
          </cell>
          <cell r="D238" t="str">
            <v>农产品</v>
          </cell>
          <cell r="E238">
            <v>557.99999792128801</v>
          </cell>
        </row>
        <row r="239">
          <cell r="A239">
            <v>1995</v>
          </cell>
          <cell r="B239">
            <v>34883</v>
          </cell>
          <cell r="C239" t="str">
            <v>加拿大</v>
          </cell>
          <cell r="D239" t="str">
            <v>糖果</v>
          </cell>
          <cell r="E239">
            <v>257.59999904036522</v>
          </cell>
        </row>
        <row r="240">
          <cell r="A240">
            <v>1995</v>
          </cell>
          <cell r="B240">
            <v>34883</v>
          </cell>
          <cell r="C240" t="str">
            <v>加拿大</v>
          </cell>
          <cell r="D240" t="str">
            <v>饮料</v>
          </cell>
          <cell r="E240">
            <v>64.799999758601189</v>
          </cell>
        </row>
        <row r="241">
          <cell r="A241">
            <v>1995</v>
          </cell>
          <cell r="B241">
            <v>34883</v>
          </cell>
          <cell r="C241" t="str">
            <v>加拿大</v>
          </cell>
          <cell r="D241" t="str">
            <v>农产品</v>
          </cell>
          <cell r="E241">
            <v>847.99999684095383</v>
          </cell>
        </row>
        <row r="242">
          <cell r="A242">
            <v>1995</v>
          </cell>
          <cell r="B242">
            <v>34883</v>
          </cell>
          <cell r="C242" t="str">
            <v>加拿大</v>
          </cell>
          <cell r="D242" t="str">
            <v>面食/谷类</v>
          </cell>
          <cell r="E242">
            <v>1215.999995470047</v>
          </cell>
        </row>
        <row r="243">
          <cell r="A243">
            <v>1995</v>
          </cell>
          <cell r="B243">
            <v>34884</v>
          </cell>
          <cell r="C243" t="str">
            <v>美国</v>
          </cell>
          <cell r="D243" t="str">
            <v>面食/谷类</v>
          </cell>
          <cell r="E243">
            <v>997.5</v>
          </cell>
        </row>
        <row r="244">
          <cell r="A244">
            <v>1995</v>
          </cell>
          <cell r="B244">
            <v>34884</v>
          </cell>
          <cell r="C244" t="str">
            <v>美国</v>
          </cell>
          <cell r="D244" t="str">
            <v>饮料</v>
          </cell>
          <cell r="E244">
            <v>155</v>
          </cell>
        </row>
        <row r="245">
          <cell r="A245">
            <v>1995</v>
          </cell>
          <cell r="B245">
            <v>34887</v>
          </cell>
          <cell r="C245" t="str">
            <v>美国</v>
          </cell>
          <cell r="D245" t="str">
            <v>海洋食品</v>
          </cell>
          <cell r="E245">
            <v>517.79999999999995</v>
          </cell>
        </row>
        <row r="246">
          <cell r="A246">
            <v>1995</v>
          </cell>
          <cell r="B246">
            <v>34887</v>
          </cell>
          <cell r="C246" t="str">
            <v>美国</v>
          </cell>
          <cell r="D246" t="str">
            <v>糖果</v>
          </cell>
          <cell r="E246">
            <v>554.625</v>
          </cell>
        </row>
        <row r="247">
          <cell r="A247">
            <v>1995</v>
          </cell>
          <cell r="B247">
            <v>34891</v>
          </cell>
          <cell r="C247" t="str">
            <v>加拿大</v>
          </cell>
          <cell r="D247" t="str">
            <v>肉/家禽</v>
          </cell>
          <cell r="E247">
            <v>592.79999953508377</v>
          </cell>
        </row>
        <row r="248">
          <cell r="A248">
            <v>1995</v>
          </cell>
          <cell r="B248">
            <v>34891</v>
          </cell>
          <cell r="C248" t="str">
            <v>加拿大</v>
          </cell>
          <cell r="D248" t="str">
            <v>乳制品</v>
          </cell>
          <cell r="E248">
            <v>71.249999944120646</v>
          </cell>
        </row>
        <row r="249">
          <cell r="A249">
            <v>1995</v>
          </cell>
          <cell r="B249">
            <v>34891</v>
          </cell>
          <cell r="C249" t="str">
            <v>加拿大</v>
          </cell>
          <cell r="D249" t="str">
            <v>肉/家禽</v>
          </cell>
          <cell r="E249">
            <v>569.99999955296516</v>
          </cell>
        </row>
        <row r="250">
          <cell r="A250">
            <v>1995</v>
          </cell>
          <cell r="B250">
            <v>34897</v>
          </cell>
          <cell r="C250" t="str">
            <v>加拿大</v>
          </cell>
          <cell r="D250" t="str">
            <v>乳制品</v>
          </cell>
          <cell r="E250">
            <v>349.9999986961484</v>
          </cell>
        </row>
        <row r="251">
          <cell r="A251">
            <v>1995</v>
          </cell>
          <cell r="B251">
            <v>34897</v>
          </cell>
          <cell r="C251" t="str">
            <v>加拿大</v>
          </cell>
          <cell r="D251" t="str">
            <v>饮料</v>
          </cell>
          <cell r="E251">
            <v>540</v>
          </cell>
        </row>
        <row r="252">
          <cell r="A252">
            <v>1995</v>
          </cell>
          <cell r="B252">
            <v>34900</v>
          </cell>
          <cell r="C252" t="str">
            <v>加拿大</v>
          </cell>
          <cell r="D252" t="str">
            <v>乳制品</v>
          </cell>
          <cell r="E252">
            <v>35</v>
          </cell>
        </row>
        <row r="253">
          <cell r="A253">
            <v>1995</v>
          </cell>
          <cell r="B253">
            <v>34900</v>
          </cell>
          <cell r="C253" t="str">
            <v>加拿大</v>
          </cell>
          <cell r="D253" t="str">
            <v>海洋食品</v>
          </cell>
          <cell r="E253">
            <v>36.799999999999997</v>
          </cell>
        </row>
        <row r="254">
          <cell r="A254">
            <v>1995</v>
          </cell>
          <cell r="B254">
            <v>34900</v>
          </cell>
          <cell r="C254" t="str">
            <v>加拿大</v>
          </cell>
          <cell r="D254" t="str">
            <v>糖果</v>
          </cell>
          <cell r="E254">
            <v>493</v>
          </cell>
        </row>
        <row r="255">
          <cell r="A255">
            <v>1995</v>
          </cell>
          <cell r="B255">
            <v>34900</v>
          </cell>
          <cell r="C255" t="str">
            <v>加拿大</v>
          </cell>
          <cell r="D255" t="str">
            <v>面食/谷类</v>
          </cell>
          <cell r="E255">
            <v>199.5</v>
          </cell>
        </row>
        <row r="256">
          <cell r="A256">
            <v>1995</v>
          </cell>
          <cell r="B256">
            <v>34901</v>
          </cell>
          <cell r="C256" t="str">
            <v>美国</v>
          </cell>
          <cell r="D256" t="str">
            <v>乳制品</v>
          </cell>
          <cell r="E256">
            <v>660</v>
          </cell>
        </row>
        <row r="257">
          <cell r="A257">
            <v>1995</v>
          </cell>
          <cell r="B257">
            <v>34901</v>
          </cell>
          <cell r="C257" t="str">
            <v>美国</v>
          </cell>
          <cell r="D257" t="str">
            <v>香料</v>
          </cell>
          <cell r="E257">
            <v>263.39999999999998</v>
          </cell>
        </row>
        <row r="258">
          <cell r="A258">
            <v>1995</v>
          </cell>
          <cell r="B258">
            <v>34901</v>
          </cell>
          <cell r="C258" t="str">
            <v>美国</v>
          </cell>
          <cell r="D258" t="str">
            <v>乳制品</v>
          </cell>
          <cell r="E258">
            <v>1044</v>
          </cell>
        </row>
        <row r="259">
          <cell r="A259">
            <v>1995</v>
          </cell>
          <cell r="B259">
            <v>34901</v>
          </cell>
          <cell r="C259" t="str">
            <v>美国</v>
          </cell>
          <cell r="D259" t="str">
            <v>饮料</v>
          </cell>
          <cell r="E259">
            <v>180</v>
          </cell>
        </row>
        <row r="260">
          <cell r="A260">
            <v>1995</v>
          </cell>
          <cell r="B260">
            <v>34904</v>
          </cell>
          <cell r="C260" t="str">
            <v>加拿大</v>
          </cell>
          <cell r="D260" t="str">
            <v>饮料</v>
          </cell>
          <cell r="E260">
            <v>180</v>
          </cell>
        </row>
        <row r="261">
          <cell r="A261">
            <v>1995</v>
          </cell>
          <cell r="B261">
            <v>34904</v>
          </cell>
          <cell r="C261" t="str">
            <v>加拿大</v>
          </cell>
          <cell r="D261" t="str">
            <v>饮料</v>
          </cell>
          <cell r="E261">
            <v>155</v>
          </cell>
        </row>
        <row r="262">
          <cell r="A262">
            <v>1995</v>
          </cell>
          <cell r="B262">
            <v>34904</v>
          </cell>
          <cell r="C262" t="str">
            <v>加拿大</v>
          </cell>
          <cell r="D262" t="str">
            <v>香料</v>
          </cell>
          <cell r="E262">
            <v>234</v>
          </cell>
        </row>
        <row r="263">
          <cell r="A263">
            <v>1995</v>
          </cell>
          <cell r="B263">
            <v>34906</v>
          </cell>
          <cell r="C263" t="str">
            <v>加拿大</v>
          </cell>
          <cell r="D263" t="str">
            <v>香料</v>
          </cell>
          <cell r="E263">
            <v>155</v>
          </cell>
        </row>
        <row r="264">
          <cell r="A264">
            <v>1995</v>
          </cell>
          <cell r="B264">
            <v>34906</v>
          </cell>
          <cell r="C264" t="str">
            <v>加拿大</v>
          </cell>
          <cell r="D264" t="str">
            <v>饮料</v>
          </cell>
          <cell r="E264">
            <v>162.75</v>
          </cell>
        </row>
        <row r="265">
          <cell r="A265">
            <v>1995</v>
          </cell>
          <cell r="B265">
            <v>34907</v>
          </cell>
          <cell r="C265" t="str">
            <v>美国</v>
          </cell>
          <cell r="D265" t="str">
            <v>农产品</v>
          </cell>
          <cell r="E265">
            <v>331.312499740161</v>
          </cell>
        </row>
        <row r="266">
          <cell r="A266">
            <v>1995</v>
          </cell>
          <cell r="B266">
            <v>34907</v>
          </cell>
          <cell r="C266" t="str">
            <v>美国</v>
          </cell>
          <cell r="D266" t="str">
            <v>海洋食品</v>
          </cell>
          <cell r="E266">
            <v>82.507499935291705</v>
          </cell>
        </row>
        <row r="267">
          <cell r="A267">
            <v>1995</v>
          </cell>
          <cell r="B267">
            <v>34907</v>
          </cell>
          <cell r="C267" t="str">
            <v>美国</v>
          </cell>
          <cell r="D267" t="str">
            <v>香料</v>
          </cell>
          <cell r="E267">
            <v>599.92499952949584</v>
          </cell>
        </row>
        <row r="268">
          <cell r="A268">
            <v>1995</v>
          </cell>
          <cell r="B268">
            <v>34908</v>
          </cell>
          <cell r="C268" t="str">
            <v>美国</v>
          </cell>
          <cell r="D268" t="str">
            <v>面食/谷类</v>
          </cell>
          <cell r="E268">
            <v>78</v>
          </cell>
        </row>
        <row r="269">
          <cell r="A269">
            <v>1995</v>
          </cell>
          <cell r="B269">
            <v>34908</v>
          </cell>
          <cell r="C269" t="str">
            <v>美国</v>
          </cell>
          <cell r="D269" t="str">
            <v>饮料</v>
          </cell>
          <cell r="E269">
            <v>252</v>
          </cell>
        </row>
        <row r="270">
          <cell r="A270">
            <v>1995</v>
          </cell>
          <cell r="B270">
            <v>34914</v>
          </cell>
          <cell r="C270" t="str">
            <v>美国</v>
          </cell>
          <cell r="D270" t="str">
            <v>海洋食品</v>
          </cell>
          <cell r="E270">
            <v>1999.9999925494194</v>
          </cell>
        </row>
        <row r="271">
          <cell r="A271">
            <v>1995</v>
          </cell>
          <cell r="B271">
            <v>34914</v>
          </cell>
          <cell r="C271" t="str">
            <v>美国</v>
          </cell>
          <cell r="D271" t="str">
            <v>面食/谷类</v>
          </cell>
          <cell r="E271">
            <v>1119.9999958276749</v>
          </cell>
        </row>
        <row r="272">
          <cell r="A272">
            <v>1995</v>
          </cell>
          <cell r="B272">
            <v>34915</v>
          </cell>
          <cell r="C272" t="str">
            <v>加拿大</v>
          </cell>
          <cell r="D272" t="str">
            <v>饮料</v>
          </cell>
          <cell r="E272">
            <v>72</v>
          </cell>
        </row>
        <row r="273">
          <cell r="A273">
            <v>1995</v>
          </cell>
          <cell r="B273">
            <v>34919</v>
          </cell>
          <cell r="C273" t="str">
            <v>美国</v>
          </cell>
          <cell r="D273" t="str">
            <v>香料</v>
          </cell>
          <cell r="E273">
            <v>368.12499971129</v>
          </cell>
        </row>
        <row r="274">
          <cell r="A274">
            <v>1995</v>
          </cell>
          <cell r="B274">
            <v>34919</v>
          </cell>
          <cell r="C274" t="str">
            <v>美国</v>
          </cell>
          <cell r="D274" t="str">
            <v>糖果</v>
          </cell>
          <cell r="E274">
            <v>148.3424998836592</v>
          </cell>
        </row>
        <row r="275">
          <cell r="A275">
            <v>1995</v>
          </cell>
          <cell r="B275">
            <v>34920</v>
          </cell>
          <cell r="C275" t="str">
            <v>美国</v>
          </cell>
          <cell r="D275" t="str">
            <v>糖果</v>
          </cell>
          <cell r="E275">
            <v>1360.799994930625</v>
          </cell>
        </row>
        <row r="276">
          <cell r="A276">
            <v>1995</v>
          </cell>
          <cell r="B276">
            <v>34920</v>
          </cell>
          <cell r="C276" t="str">
            <v>美国</v>
          </cell>
          <cell r="D276" t="str">
            <v>乳制品</v>
          </cell>
          <cell r="E276">
            <v>575.99999785423279</v>
          </cell>
        </row>
        <row r="277">
          <cell r="A277">
            <v>1995</v>
          </cell>
          <cell r="B277">
            <v>34920</v>
          </cell>
          <cell r="C277" t="str">
            <v>美国</v>
          </cell>
          <cell r="D277" t="str">
            <v>饮料</v>
          </cell>
          <cell r="E277">
            <v>57.599999785423279</v>
          </cell>
        </row>
        <row r="278">
          <cell r="A278">
            <v>1995</v>
          </cell>
          <cell r="B278">
            <v>34920</v>
          </cell>
          <cell r="C278" t="str">
            <v>加拿大</v>
          </cell>
          <cell r="D278" t="str">
            <v>面食/谷类</v>
          </cell>
          <cell r="E278">
            <v>168</v>
          </cell>
        </row>
        <row r="279">
          <cell r="A279">
            <v>1995</v>
          </cell>
          <cell r="B279">
            <v>34920</v>
          </cell>
          <cell r="C279" t="str">
            <v>加拿大</v>
          </cell>
          <cell r="D279" t="str">
            <v>海洋食品</v>
          </cell>
          <cell r="E279">
            <v>397.5</v>
          </cell>
        </row>
        <row r="280">
          <cell r="A280">
            <v>1995</v>
          </cell>
          <cell r="B280">
            <v>34922</v>
          </cell>
          <cell r="C280" t="str">
            <v>加拿大</v>
          </cell>
          <cell r="D280" t="str">
            <v>面食/谷类</v>
          </cell>
          <cell r="E280">
            <v>151.99999943375587</v>
          </cell>
        </row>
        <row r="281">
          <cell r="A281">
            <v>1995</v>
          </cell>
          <cell r="B281">
            <v>34922</v>
          </cell>
          <cell r="C281" t="str">
            <v>加拿大</v>
          </cell>
          <cell r="D281" t="str">
            <v>香料</v>
          </cell>
          <cell r="E281">
            <v>842.87999686002729</v>
          </cell>
        </row>
        <row r="282">
          <cell r="A282">
            <v>1995</v>
          </cell>
          <cell r="B282">
            <v>34922</v>
          </cell>
          <cell r="C282" t="str">
            <v>加拿大</v>
          </cell>
          <cell r="D282" t="str">
            <v>饮料</v>
          </cell>
          <cell r="E282">
            <v>185.999999307096</v>
          </cell>
        </row>
        <row r="283">
          <cell r="A283">
            <v>1995</v>
          </cell>
          <cell r="B283">
            <v>34925</v>
          </cell>
          <cell r="C283" t="str">
            <v>加拿大</v>
          </cell>
          <cell r="D283" t="str">
            <v>糖果</v>
          </cell>
          <cell r="E283">
            <v>2195</v>
          </cell>
        </row>
        <row r="284">
          <cell r="A284">
            <v>1995</v>
          </cell>
          <cell r="B284">
            <v>34925</v>
          </cell>
          <cell r="C284" t="str">
            <v>加拿大</v>
          </cell>
          <cell r="D284" t="str">
            <v>乳制品</v>
          </cell>
          <cell r="E284">
            <v>193.5</v>
          </cell>
        </row>
        <row r="285">
          <cell r="A285">
            <v>1995</v>
          </cell>
          <cell r="B285">
            <v>34927</v>
          </cell>
          <cell r="C285" t="str">
            <v>加拿大</v>
          </cell>
          <cell r="D285" t="str">
            <v>肉/家禽</v>
          </cell>
          <cell r="E285">
            <v>29.8</v>
          </cell>
        </row>
        <row r="286">
          <cell r="A286">
            <v>1995</v>
          </cell>
          <cell r="B286">
            <v>34927</v>
          </cell>
          <cell r="C286" t="str">
            <v>加拿大</v>
          </cell>
          <cell r="D286" t="str">
            <v>海洋食品</v>
          </cell>
          <cell r="E286">
            <v>450</v>
          </cell>
        </row>
        <row r="287">
          <cell r="A287">
            <v>1995</v>
          </cell>
          <cell r="B287">
            <v>34929</v>
          </cell>
          <cell r="C287" t="str">
            <v>加拿大</v>
          </cell>
          <cell r="D287" t="str">
            <v>面食/谷类</v>
          </cell>
          <cell r="E287">
            <v>1008</v>
          </cell>
        </row>
        <row r="288">
          <cell r="A288">
            <v>1995</v>
          </cell>
          <cell r="B288">
            <v>34929</v>
          </cell>
          <cell r="C288" t="str">
            <v>加拿大</v>
          </cell>
          <cell r="D288" t="str">
            <v>糖果</v>
          </cell>
          <cell r="E288">
            <v>474.99999962747097</v>
          </cell>
        </row>
        <row r="289">
          <cell r="A289">
            <v>1995</v>
          </cell>
          <cell r="B289">
            <v>34933</v>
          </cell>
          <cell r="C289" t="str">
            <v>加拿大</v>
          </cell>
          <cell r="D289" t="str">
            <v>农产品</v>
          </cell>
          <cell r="E289">
            <v>1350</v>
          </cell>
        </row>
        <row r="290">
          <cell r="A290">
            <v>1995</v>
          </cell>
          <cell r="B290">
            <v>34933</v>
          </cell>
          <cell r="C290" t="str">
            <v>加拿大</v>
          </cell>
          <cell r="D290" t="str">
            <v>肉/家禽</v>
          </cell>
          <cell r="E290">
            <v>3900</v>
          </cell>
        </row>
        <row r="291">
          <cell r="A291">
            <v>1995</v>
          </cell>
          <cell r="B291">
            <v>34933</v>
          </cell>
          <cell r="C291" t="str">
            <v>加拿大</v>
          </cell>
          <cell r="D291" t="str">
            <v>乳制品</v>
          </cell>
          <cell r="E291">
            <v>35</v>
          </cell>
        </row>
        <row r="292">
          <cell r="A292">
            <v>1995</v>
          </cell>
          <cell r="B292">
            <v>34933</v>
          </cell>
          <cell r="C292" t="str">
            <v>加拿大</v>
          </cell>
          <cell r="D292" t="str">
            <v>海洋食品</v>
          </cell>
          <cell r="E292">
            <v>772.8</v>
          </cell>
        </row>
        <row r="293">
          <cell r="A293">
            <v>1995</v>
          </cell>
          <cell r="B293">
            <v>34933</v>
          </cell>
          <cell r="C293" t="str">
            <v>加拿大</v>
          </cell>
          <cell r="D293" t="str">
            <v>乳制品</v>
          </cell>
          <cell r="E293">
            <v>417.6</v>
          </cell>
        </row>
        <row r="294">
          <cell r="A294">
            <v>1995</v>
          </cell>
          <cell r="B294">
            <v>34934</v>
          </cell>
          <cell r="C294" t="str">
            <v>美国</v>
          </cell>
          <cell r="D294" t="str">
            <v>面食/谷类</v>
          </cell>
          <cell r="E294">
            <v>1064</v>
          </cell>
        </row>
        <row r="295">
          <cell r="A295">
            <v>1995</v>
          </cell>
          <cell r="B295">
            <v>34939</v>
          </cell>
          <cell r="C295" t="str">
            <v>加拿大</v>
          </cell>
          <cell r="D295" t="str">
            <v>海洋食品</v>
          </cell>
          <cell r="E295">
            <v>2170</v>
          </cell>
        </row>
        <row r="296">
          <cell r="A296">
            <v>1995</v>
          </cell>
          <cell r="B296">
            <v>34939</v>
          </cell>
          <cell r="C296" t="str">
            <v>加拿大</v>
          </cell>
          <cell r="D296" t="str">
            <v>海洋食品</v>
          </cell>
          <cell r="E296">
            <v>1045</v>
          </cell>
        </row>
        <row r="297">
          <cell r="A297">
            <v>1995</v>
          </cell>
          <cell r="B297">
            <v>34939</v>
          </cell>
          <cell r="C297" t="str">
            <v>加拿大</v>
          </cell>
          <cell r="D297" t="str">
            <v>糖果</v>
          </cell>
          <cell r="E297">
            <v>360</v>
          </cell>
        </row>
        <row r="298">
          <cell r="A298">
            <v>1995</v>
          </cell>
          <cell r="B298">
            <v>34939</v>
          </cell>
          <cell r="C298" t="str">
            <v>加拿大</v>
          </cell>
          <cell r="D298" t="str">
            <v>乳制品</v>
          </cell>
          <cell r="E298">
            <v>1360</v>
          </cell>
        </row>
        <row r="299">
          <cell r="A299">
            <v>1995</v>
          </cell>
          <cell r="B299">
            <v>34939</v>
          </cell>
          <cell r="C299" t="str">
            <v>加拿大</v>
          </cell>
          <cell r="D299" t="str">
            <v>饮料</v>
          </cell>
          <cell r="E299">
            <v>1440</v>
          </cell>
        </row>
        <row r="300">
          <cell r="A300">
            <v>1995</v>
          </cell>
          <cell r="B300">
            <v>34940</v>
          </cell>
          <cell r="C300" t="str">
            <v>美国</v>
          </cell>
          <cell r="D300" t="str">
            <v>乳制品</v>
          </cell>
          <cell r="E300">
            <v>294</v>
          </cell>
        </row>
        <row r="301">
          <cell r="A301">
            <v>1995</v>
          </cell>
          <cell r="B301">
            <v>34940</v>
          </cell>
          <cell r="C301" t="str">
            <v>美国</v>
          </cell>
          <cell r="D301" t="str">
            <v>糖果</v>
          </cell>
          <cell r="E301">
            <v>80</v>
          </cell>
        </row>
        <row r="302">
          <cell r="A302">
            <v>1995</v>
          </cell>
          <cell r="B302">
            <v>34940</v>
          </cell>
          <cell r="C302" t="str">
            <v>美国</v>
          </cell>
          <cell r="D302" t="str">
            <v>饮料</v>
          </cell>
          <cell r="E302">
            <v>90</v>
          </cell>
        </row>
        <row r="303">
          <cell r="A303">
            <v>1995</v>
          </cell>
          <cell r="B303">
            <v>34942</v>
          </cell>
          <cell r="C303" t="str">
            <v>加拿大</v>
          </cell>
          <cell r="D303" t="str">
            <v>饮料</v>
          </cell>
          <cell r="E303">
            <v>3754.874997055158</v>
          </cell>
        </row>
        <row r="304">
          <cell r="A304">
            <v>1995</v>
          </cell>
          <cell r="B304">
            <v>34942</v>
          </cell>
          <cell r="C304" t="str">
            <v>加拿大</v>
          </cell>
          <cell r="D304" t="str">
            <v>面食/谷类</v>
          </cell>
          <cell r="E304">
            <v>532</v>
          </cell>
        </row>
        <row r="305">
          <cell r="A305">
            <v>1995</v>
          </cell>
          <cell r="B305">
            <v>34942</v>
          </cell>
          <cell r="C305" t="str">
            <v>加拿大</v>
          </cell>
          <cell r="D305" t="str">
            <v>饮料</v>
          </cell>
          <cell r="E305">
            <v>213.74999983236194</v>
          </cell>
        </row>
        <row r="306">
          <cell r="A306">
            <v>1995</v>
          </cell>
          <cell r="B306">
            <v>34942</v>
          </cell>
          <cell r="C306" t="str">
            <v>加拿大</v>
          </cell>
          <cell r="D306" t="str">
            <v>乳制品</v>
          </cell>
          <cell r="E306">
            <v>306.37499975971878</v>
          </cell>
        </row>
        <row r="307">
          <cell r="A307">
            <v>1995</v>
          </cell>
          <cell r="B307">
            <v>34942</v>
          </cell>
          <cell r="C307" t="str">
            <v>加拿大</v>
          </cell>
          <cell r="D307" t="str">
            <v>乳制品</v>
          </cell>
          <cell r="E307">
            <v>1402.4999901652336</v>
          </cell>
        </row>
        <row r="308">
          <cell r="A308">
            <v>1995</v>
          </cell>
          <cell r="B308">
            <v>34949</v>
          </cell>
          <cell r="C308" t="str">
            <v>美国</v>
          </cell>
          <cell r="D308" t="str">
            <v>农产品</v>
          </cell>
          <cell r="E308">
            <v>488.25</v>
          </cell>
        </row>
        <row r="309">
          <cell r="A309">
            <v>1995</v>
          </cell>
          <cell r="B309">
            <v>34949</v>
          </cell>
          <cell r="C309" t="str">
            <v>美国</v>
          </cell>
          <cell r="D309" t="str">
            <v>糖果</v>
          </cell>
          <cell r="E309">
            <v>124.19999979436398</v>
          </cell>
        </row>
        <row r="310">
          <cell r="A310">
            <v>1995</v>
          </cell>
          <cell r="B310">
            <v>34949</v>
          </cell>
          <cell r="C310" t="str">
            <v>美国</v>
          </cell>
          <cell r="D310" t="str">
            <v>糖果</v>
          </cell>
          <cell r="E310">
            <v>224.99999962747097</v>
          </cell>
        </row>
        <row r="311">
          <cell r="A311">
            <v>1995</v>
          </cell>
          <cell r="B311">
            <v>34949</v>
          </cell>
          <cell r="C311" t="str">
            <v>美国</v>
          </cell>
          <cell r="D311" t="str">
            <v>饮料</v>
          </cell>
          <cell r="E311">
            <v>13.5</v>
          </cell>
        </row>
        <row r="312">
          <cell r="A312">
            <v>1995</v>
          </cell>
          <cell r="B312">
            <v>34949</v>
          </cell>
          <cell r="C312" t="str">
            <v>美国</v>
          </cell>
          <cell r="D312" t="str">
            <v>饮料</v>
          </cell>
          <cell r="E312">
            <v>485.9999991953373</v>
          </cell>
        </row>
        <row r="313">
          <cell r="A313">
            <v>1995</v>
          </cell>
          <cell r="B313">
            <v>34949</v>
          </cell>
          <cell r="C313" t="str">
            <v>加拿大</v>
          </cell>
          <cell r="D313" t="str">
            <v>农产品</v>
          </cell>
          <cell r="E313">
            <v>456</v>
          </cell>
        </row>
        <row r="314">
          <cell r="A314">
            <v>1995</v>
          </cell>
          <cell r="B314">
            <v>34949</v>
          </cell>
          <cell r="C314" t="str">
            <v>加拿大</v>
          </cell>
          <cell r="D314" t="str">
            <v>肉/家禽</v>
          </cell>
          <cell r="E314">
            <v>742.74</v>
          </cell>
        </row>
        <row r="315">
          <cell r="A315">
            <v>1995</v>
          </cell>
          <cell r="B315">
            <v>34949</v>
          </cell>
          <cell r="C315" t="str">
            <v>加拿大</v>
          </cell>
          <cell r="D315" t="str">
            <v>香料</v>
          </cell>
          <cell r="E315">
            <v>194.5</v>
          </cell>
        </row>
        <row r="316">
          <cell r="A316">
            <v>1995</v>
          </cell>
          <cell r="B316">
            <v>34953</v>
          </cell>
          <cell r="C316" t="str">
            <v>加拿大</v>
          </cell>
          <cell r="D316" t="str">
            <v>糖果</v>
          </cell>
          <cell r="E316">
            <v>739.5</v>
          </cell>
        </row>
        <row r="317">
          <cell r="A317">
            <v>1995</v>
          </cell>
          <cell r="B317">
            <v>34953</v>
          </cell>
          <cell r="C317" t="str">
            <v>加拿大</v>
          </cell>
          <cell r="D317" t="str">
            <v>海洋食品</v>
          </cell>
          <cell r="E317">
            <v>446.24999687075615</v>
          </cell>
        </row>
        <row r="318">
          <cell r="A318">
            <v>1995</v>
          </cell>
          <cell r="B318">
            <v>34955</v>
          </cell>
          <cell r="C318" t="str">
            <v>美国</v>
          </cell>
          <cell r="D318" t="str">
            <v>肉/家禽</v>
          </cell>
          <cell r="E318">
            <v>273.59999978542328</v>
          </cell>
        </row>
        <row r="319">
          <cell r="A319">
            <v>1995</v>
          </cell>
          <cell r="B319">
            <v>34955</v>
          </cell>
          <cell r="C319" t="str">
            <v>美国</v>
          </cell>
          <cell r="D319" t="str">
            <v>饮料</v>
          </cell>
          <cell r="E319">
            <v>630</v>
          </cell>
        </row>
        <row r="320">
          <cell r="A320">
            <v>1995</v>
          </cell>
          <cell r="B320">
            <v>34956</v>
          </cell>
          <cell r="C320" t="str">
            <v>美国</v>
          </cell>
          <cell r="D320" t="str">
            <v>饮料</v>
          </cell>
          <cell r="E320">
            <v>541.49999957531691</v>
          </cell>
        </row>
        <row r="321">
          <cell r="A321">
            <v>1995</v>
          </cell>
          <cell r="B321">
            <v>34956</v>
          </cell>
          <cell r="C321" t="str">
            <v>美国</v>
          </cell>
          <cell r="D321" t="str">
            <v>乳制品</v>
          </cell>
          <cell r="E321">
            <v>47.499999962747097</v>
          </cell>
        </row>
        <row r="322">
          <cell r="A322">
            <v>1995</v>
          </cell>
          <cell r="B322">
            <v>34963</v>
          </cell>
          <cell r="C322" t="str">
            <v>美国</v>
          </cell>
          <cell r="D322" t="str">
            <v>乳制品</v>
          </cell>
          <cell r="E322">
            <v>540</v>
          </cell>
        </row>
        <row r="323">
          <cell r="A323">
            <v>1995</v>
          </cell>
          <cell r="B323">
            <v>34963</v>
          </cell>
          <cell r="C323" t="str">
            <v>美国</v>
          </cell>
          <cell r="D323" t="str">
            <v>饮料</v>
          </cell>
          <cell r="E323">
            <v>168.75</v>
          </cell>
        </row>
        <row r="324">
          <cell r="A324">
            <v>1995</v>
          </cell>
          <cell r="B324">
            <v>34974</v>
          </cell>
          <cell r="C324" t="str">
            <v>美国</v>
          </cell>
          <cell r="D324" t="str">
            <v>糖果</v>
          </cell>
          <cell r="E324">
            <v>82.8</v>
          </cell>
        </row>
        <row r="325">
          <cell r="A325">
            <v>1995</v>
          </cell>
          <cell r="B325">
            <v>34974</v>
          </cell>
          <cell r="C325" t="str">
            <v>美国</v>
          </cell>
          <cell r="D325" t="str">
            <v>面食/谷类</v>
          </cell>
          <cell r="E325">
            <v>315</v>
          </cell>
        </row>
        <row r="326">
          <cell r="A326">
            <v>1995</v>
          </cell>
          <cell r="B326">
            <v>34975</v>
          </cell>
          <cell r="C326" t="str">
            <v>美国</v>
          </cell>
          <cell r="D326" t="str">
            <v>糖果</v>
          </cell>
          <cell r="E326">
            <v>471.14999921992421</v>
          </cell>
        </row>
        <row r="327">
          <cell r="A327">
            <v>1995</v>
          </cell>
          <cell r="B327">
            <v>34975</v>
          </cell>
          <cell r="C327" t="str">
            <v>美国</v>
          </cell>
          <cell r="D327" t="str">
            <v>乳制品</v>
          </cell>
          <cell r="E327">
            <v>611.99999898672104</v>
          </cell>
        </row>
        <row r="328">
          <cell r="A328">
            <v>1995</v>
          </cell>
          <cell r="B328">
            <v>34977</v>
          </cell>
          <cell r="C328" t="str">
            <v>加拿大</v>
          </cell>
          <cell r="D328" t="str">
            <v>农产品</v>
          </cell>
          <cell r="E328">
            <v>62.774999896064401</v>
          </cell>
        </row>
        <row r="329">
          <cell r="A329">
            <v>1995</v>
          </cell>
          <cell r="B329">
            <v>34977</v>
          </cell>
          <cell r="C329" t="str">
            <v>加拿大</v>
          </cell>
          <cell r="D329" t="str">
            <v>香料</v>
          </cell>
          <cell r="E329">
            <v>490.13999918848276</v>
          </cell>
        </row>
        <row r="330">
          <cell r="A330">
            <v>1995</v>
          </cell>
          <cell r="B330">
            <v>34977</v>
          </cell>
          <cell r="C330" t="str">
            <v>加拿大</v>
          </cell>
          <cell r="D330" t="str">
            <v>糖果</v>
          </cell>
          <cell r="E330">
            <v>51.299999915063381</v>
          </cell>
        </row>
        <row r="331">
          <cell r="A331">
            <v>1995</v>
          </cell>
          <cell r="B331">
            <v>34977</v>
          </cell>
          <cell r="C331" t="str">
            <v>加拿大</v>
          </cell>
          <cell r="D331" t="str">
            <v>香料</v>
          </cell>
          <cell r="E331">
            <v>775</v>
          </cell>
        </row>
        <row r="332">
          <cell r="A332">
            <v>1995</v>
          </cell>
          <cell r="B332">
            <v>34977</v>
          </cell>
          <cell r="C332" t="str">
            <v>加拿大</v>
          </cell>
          <cell r="D332" t="str">
            <v>海洋食品</v>
          </cell>
          <cell r="E332">
            <v>231.6</v>
          </cell>
        </row>
        <row r="333">
          <cell r="A333">
            <v>1995</v>
          </cell>
          <cell r="B333">
            <v>34977</v>
          </cell>
          <cell r="C333" t="str">
            <v>加拿大</v>
          </cell>
          <cell r="D333" t="str">
            <v>海洋食品</v>
          </cell>
          <cell r="E333">
            <v>540</v>
          </cell>
        </row>
        <row r="334">
          <cell r="A334">
            <v>1995</v>
          </cell>
          <cell r="B334">
            <v>34977</v>
          </cell>
          <cell r="C334" t="str">
            <v>加拿大</v>
          </cell>
          <cell r="D334" t="str">
            <v>糖果</v>
          </cell>
          <cell r="E334">
            <v>95</v>
          </cell>
        </row>
        <row r="335">
          <cell r="A335">
            <v>1995</v>
          </cell>
          <cell r="B335">
            <v>34977</v>
          </cell>
          <cell r="C335" t="str">
            <v>加拿大</v>
          </cell>
          <cell r="D335" t="str">
            <v>面食/谷类</v>
          </cell>
          <cell r="E335">
            <v>1710</v>
          </cell>
        </row>
        <row r="336">
          <cell r="A336">
            <v>1995</v>
          </cell>
          <cell r="B336">
            <v>34977</v>
          </cell>
          <cell r="C336" t="str">
            <v>加拿大</v>
          </cell>
          <cell r="D336" t="str">
            <v>乳制品</v>
          </cell>
          <cell r="E336">
            <v>1020</v>
          </cell>
        </row>
        <row r="337">
          <cell r="A337">
            <v>1995</v>
          </cell>
          <cell r="B337">
            <v>34978</v>
          </cell>
          <cell r="C337" t="str">
            <v>美国</v>
          </cell>
          <cell r="D337" t="str">
            <v>糖果</v>
          </cell>
          <cell r="E337">
            <v>600</v>
          </cell>
        </row>
        <row r="338">
          <cell r="A338">
            <v>1995</v>
          </cell>
          <cell r="B338">
            <v>34978</v>
          </cell>
          <cell r="C338" t="str">
            <v>美国</v>
          </cell>
          <cell r="D338" t="str">
            <v>海洋食品</v>
          </cell>
          <cell r="E338">
            <v>1223.5999990403652</v>
          </cell>
        </row>
        <row r="339">
          <cell r="A339">
            <v>1995</v>
          </cell>
          <cell r="B339">
            <v>34978</v>
          </cell>
          <cell r="C339" t="str">
            <v>美国</v>
          </cell>
          <cell r="D339" t="str">
            <v>乳制品</v>
          </cell>
          <cell r="E339">
            <v>1776.4999986067414</v>
          </cell>
        </row>
        <row r="340">
          <cell r="A340">
            <v>1995</v>
          </cell>
          <cell r="B340">
            <v>34978</v>
          </cell>
          <cell r="C340" t="str">
            <v>美国</v>
          </cell>
          <cell r="D340" t="str">
            <v>香料</v>
          </cell>
          <cell r="E340">
            <v>864.49999932199717</v>
          </cell>
        </row>
        <row r="341">
          <cell r="A341">
            <v>1995</v>
          </cell>
          <cell r="B341">
            <v>34981</v>
          </cell>
          <cell r="C341" t="str">
            <v>加拿大</v>
          </cell>
          <cell r="D341" t="str">
            <v>糖果</v>
          </cell>
          <cell r="E341">
            <v>1701</v>
          </cell>
        </row>
        <row r="342">
          <cell r="A342">
            <v>1995</v>
          </cell>
          <cell r="B342">
            <v>34982</v>
          </cell>
          <cell r="C342" t="str">
            <v>加拿大</v>
          </cell>
          <cell r="D342" t="str">
            <v>糖果</v>
          </cell>
          <cell r="E342">
            <v>125</v>
          </cell>
        </row>
        <row r="343">
          <cell r="A343">
            <v>1995</v>
          </cell>
          <cell r="B343">
            <v>34984</v>
          </cell>
          <cell r="C343" t="str">
            <v>加拿大</v>
          </cell>
          <cell r="D343" t="str">
            <v>农产品</v>
          </cell>
          <cell r="E343">
            <v>1060</v>
          </cell>
        </row>
        <row r="344">
          <cell r="A344">
            <v>1995</v>
          </cell>
          <cell r="B344">
            <v>34984</v>
          </cell>
          <cell r="C344" t="str">
            <v>加拿大</v>
          </cell>
          <cell r="D344" t="str">
            <v>乳制品</v>
          </cell>
          <cell r="E344">
            <v>55</v>
          </cell>
        </row>
        <row r="345">
          <cell r="A345">
            <v>1995</v>
          </cell>
          <cell r="B345">
            <v>34984</v>
          </cell>
          <cell r="C345" t="str">
            <v>加拿大</v>
          </cell>
          <cell r="D345" t="str">
            <v>饮料</v>
          </cell>
          <cell r="E345">
            <v>180</v>
          </cell>
        </row>
        <row r="346">
          <cell r="A346">
            <v>1995</v>
          </cell>
          <cell r="B346">
            <v>34988</v>
          </cell>
          <cell r="C346" t="str">
            <v>美国</v>
          </cell>
          <cell r="D346" t="str">
            <v>乳制品</v>
          </cell>
          <cell r="E346">
            <v>89.999999850988388</v>
          </cell>
        </row>
        <row r="347">
          <cell r="A347">
            <v>1995</v>
          </cell>
          <cell r="B347">
            <v>34988</v>
          </cell>
          <cell r="C347" t="str">
            <v>美国</v>
          </cell>
          <cell r="D347" t="str">
            <v>肉/家禽</v>
          </cell>
          <cell r="E347">
            <v>86.399999856948853</v>
          </cell>
        </row>
        <row r="348">
          <cell r="A348">
            <v>1995</v>
          </cell>
          <cell r="B348">
            <v>34988</v>
          </cell>
          <cell r="C348" t="str">
            <v>美国</v>
          </cell>
          <cell r="D348" t="str">
            <v>面食/谷类</v>
          </cell>
          <cell r="E348">
            <v>448.87499925680459</v>
          </cell>
        </row>
        <row r="349">
          <cell r="A349">
            <v>1995</v>
          </cell>
          <cell r="B349">
            <v>34989</v>
          </cell>
          <cell r="C349" t="str">
            <v>美国</v>
          </cell>
          <cell r="D349" t="str">
            <v>面食/谷类</v>
          </cell>
          <cell r="E349">
            <v>288</v>
          </cell>
        </row>
        <row r="350">
          <cell r="A350">
            <v>1995</v>
          </cell>
          <cell r="B350">
            <v>34989</v>
          </cell>
          <cell r="C350" t="str">
            <v>美国</v>
          </cell>
          <cell r="D350" t="str">
            <v>海洋食品</v>
          </cell>
          <cell r="E350">
            <v>720</v>
          </cell>
        </row>
        <row r="351">
          <cell r="A351">
            <v>1995</v>
          </cell>
          <cell r="B351">
            <v>34989</v>
          </cell>
          <cell r="C351" t="str">
            <v>美国</v>
          </cell>
          <cell r="D351" t="str">
            <v>饮料</v>
          </cell>
          <cell r="E351">
            <v>350</v>
          </cell>
        </row>
        <row r="352">
          <cell r="A352">
            <v>1995</v>
          </cell>
          <cell r="B352">
            <v>34989</v>
          </cell>
          <cell r="C352" t="str">
            <v>美国</v>
          </cell>
          <cell r="D352" t="str">
            <v>海洋食品</v>
          </cell>
          <cell r="E352">
            <v>750</v>
          </cell>
        </row>
        <row r="353">
          <cell r="A353">
            <v>1995</v>
          </cell>
          <cell r="B353">
            <v>34989</v>
          </cell>
          <cell r="C353" t="str">
            <v>美国</v>
          </cell>
          <cell r="D353" t="str">
            <v>饮料</v>
          </cell>
          <cell r="E353">
            <v>193.75</v>
          </cell>
        </row>
        <row r="354">
          <cell r="A354">
            <v>1995</v>
          </cell>
          <cell r="B354">
            <v>34992</v>
          </cell>
          <cell r="C354" t="str">
            <v>美国</v>
          </cell>
          <cell r="D354" t="str">
            <v>农产品</v>
          </cell>
          <cell r="E354">
            <v>697.5</v>
          </cell>
        </row>
        <row r="355">
          <cell r="A355">
            <v>1995</v>
          </cell>
          <cell r="B355">
            <v>34992</v>
          </cell>
          <cell r="C355" t="str">
            <v>美国</v>
          </cell>
          <cell r="D355" t="str">
            <v>肉/家禽</v>
          </cell>
          <cell r="E355">
            <v>328</v>
          </cell>
        </row>
        <row r="356">
          <cell r="A356">
            <v>1995</v>
          </cell>
          <cell r="B356">
            <v>34992</v>
          </cell>
          <cell r="C356" t="str">
            <v>美国</v>
          </cell>
          <cell r="D356" t="str">
            <v>海洋食品</v>
          </cell>
          <cell r="E356">
            <v>397.5</v>
          </cell>
        </row>
        <row r="357">
          <cell r="A357">
            <v>1995</v>
          </cell>
          <cell r="B357">
            <v>34996</v>
          </cell>
          <cell r="C357" t="str">
            <v>加拿大</v>
          </cell>
          <cell r="D357" t="str">
            <v>乳制品</v>
          </cell>
          <cell r="E357">
            <v>3800</v>
          </cell>
        </row>
        <row r="358">
          <cell r="A358">
            <v>1995</v>
          </cell>
          <cell r="B358">
            <v>34996</v>
          </cell>
          <cell r="C358" t="str">
            <v>加拿大</v>
          </cell>
          <cell r="D358" t="str">
            <v>乳制品</v>
          </cell>
          <cell r="E358">
            <v>75</v>
          </cell>
        </row>
        <row r="359">
          <cell r="A359">
            <v>1995</v>
          </cell>
          <cell r="B359">
            <v>34996</v>
          </cell>
          <cell r="C359" t="str">
            <v>加拿大</v>
          </cell>
          <cell r="D359" t="str">
            <v>海洋食品</v>
          </cell>
          <cell r="E359">
            <v>1158</v>
          </cell>
        </row>
        <row r="360">
          <cell r="A360">
            <v>1995</v>
          </cell>
          <cell r="B360">
            <v>34996</v>
          </cell>
          <cell r="C360" t="str">
            <v>加拿大</v>
          </cell>
          <cell r="D360" t="str">
            <v>肉/家禽</v>
          </cell>
          <cell r="E360">
            <v>223.5</v>
          </cell>
        </row>
        <row r="361">
          <cell r="A361">
            <v>1995</v>
          </cell>
          <cell r="B361">
            <v>34997</v>
          </cell>
          <cell r="C361" t="str">
            <v>加拿大</v>
          </cell>
          <cell r="D361" t="str">
            <v>糖果</v>
          </cell>
          <cell r="E361">
            <v>654.375</v>
          </cell>
        </row>
        <row r="362">
          <cell r="A362">
            <v>1995</v>
          </cell>
          <cell r="B362">
            <v>34997</v>
          </cell>
          <cell r="C362" t="str">
            <v>加拿大</v>
          </cell>
          <cell r="D362" t="str">
            <v>乳制品</v>
          </cell>
          <cell r="E362">
            <v>187.5</v>
          </cell>
        </row>
        <row r="363">
          <cell r="A363">
            <v>1995</v>
          </cell>
          <cell r="B363">
            <v>34997</v>
          </cell>
          <cell r="C363" t="str">
            <v>加拿大</v>
          </cell>
          <cell r="D363" t="str">
            <v>面食/谷类</v>
          </cell>
          <cell r="E363">
            <v>420</v>
          </cell>
        </row>
        <row r="364">
          <cell r="A364">
            <v>1995</v>
          </cell>
          <cell r="B364">
            <v>34998</v>
          </cell>
          <cell r="C364" t="str">
            <v>加拿大</v>
          </cell>
          <cell r="D364" t="str">
            <v>糖果</v>
          </cell>
          <cell r="E364">
            <v>248.39999958872795</v>
          </cell>
        </row>
        <row r="365">
          <cell r="A365">
            <v>1995</v>
          </cell>
          <cell r="B365">
            <v>34998</v>
          </cell>
          <cell r="C365" t="str">
            <v>加拿大</v>
          </cell>
          <cell r="D365" t="str">
            <v>糖果</v>
          </cell>
          <cell r="E365">
            <v>107.99999982118607</v>
          </cell>
        </row>
        <row r="366">
          <cell r="A366">
            <v>1995</v>
          </cell>
          <cell r="B366">
            <v>34998</v>
          </cell>
          <cell r="C366" t="str">
            <v>加拿大</v>
          </cell>
          <cell r="D366" t="str">
            <v>面食/谷类</v>
          </cell>
          <cell r="E366">
            <v>931</v>
          </cell>
        </row>
        <row r="367">
          <cell r="A367">
            <v>1995</v>
          </cell>
          <cell r="B367">
            <v>34999</v>
          </cell>
          <cell r="C367" t="str">
            <v>美国</v>
          </cell>
          <cell r="D367" t="str">
            <v>海洋食品</v>
          </cell>
          <cell r="E367">
            <v>368</v>
          </cell>
        </row>
        <row r="368">
          <cell r="A368">
            <v>1995</v>
          </cell>
          <cell r="B368">
            <v>34999</v>
          </cell>
          <cell r="C368" t="str">
            <v>美国</v>
          </cell>
          <cell r="D368" t="str">
            <v>糖果</v>
          </cell>
          <cell r="E368">
            <v>380</v>
          </cell>
        </row>
        <row r="369">
          <cell r="A369">
            <v>1995</v>
          </cell>
          <cell r="B369">
            <v>34999</v>
          </cell>
          <cell r="C369" t="str">
            <v>美国</v>
          </cell>
          <cell r="D369" t="str">
            <v>乳制品</v>
          </cell>
          <cell r="E369">
            <v>1020</v>
          </cell>
        </row>
        <row r="370">
          <cell r="A370">
            <v>1995</v>
          </cell>
          <cell r="B370">
            <v>35006</v>
          </cell>
          <cell r="C370" t="str">
            <v>美国</v>
          </cell>
          <cell r="D370" t="str">
            <v>饮料</v>
          </cell>
          <cell r="E370">
            <v>540</v>
          </cell>
        </row>
        <row r="371">
          <cell r="A371">
            <v>1995</v>
          </cell>
          <cell r="B371">
            <v>35006</v>
          </cell>
          <cell r="C371" t="str">
            <v>美国</v>
          </cell>
          <cell r="D371" t="str">
            <v>肉/家禽</v>
          </cell>
          <cell r="E371">
            <v>4951.6000000000004</v>
          </cell>
        </row>
        <row r="372">
          <cell r="A372">
            <v>1995</v>
          </cell>
          <cell r="B372">
            <v>35006</v>
          </cell>
          <cell r="C372" t="str">
            <v>美国</v>
          </cell>
          <cell r="D372" t="str">
            <v>饮料</v>
          </cell>
          <cell r="E372">
            <v>1840</v>
          </cell>
        </row>
        <row r="373">
          <cell r="A373">
            <v>1995</v>
          </cell>
          <cell r="B373">
            <v>35006</v>
          </cell>
          <cell r="C373" t="str">
            <v>美国</v>
          </cell>
          <cell r="D373" t="str">
            <v>香料</v>
          </cell>
          <cell r="E373">
            <v>466.8</v>
          </cell>
        </row>
        <row r="374">
          <cell r="A374">
            <v>1995</v>
          </cell>
          <cell r="B374">
            <v>35006</v>
          </cell>
          <cell r="C374" t="str">
            <v>美国</v>
          </cell>
          <cell r="D374" t="str">
            <v>糖果</v>
          </cell>
          <cell r="E374">
            <v>2366.4</v>
          </cell>
        </row>
        <row r="375">
          <cell r="A375">
            <v>1995</v>
          </cell>
          <cell r="B375">
            <v>35009</v>
          </cell>
          <cell r="C375" t="str">
            <v>加拿大</v>
          </cell>
          <cell r="D375" t="str">
            <v>肉/家禽</v>
          </cell>
          <cell r="E375">
            <v>582</v>
          </cell>
        </row>
        <row r="376">
          <cell r="A376">
            <v>1995</v>
          </cell>
          <cell r="B376">
            <v>35009</v>
          </cell>
          <cell r="C376" t="str">
            <v>加拿大</v>
          </cell>
          <cell r="D376" t="str">
            <v>肉/家禽</v>
          </cell>
          <cell r="E376">
            <v>379.94999733567238</v>
          </cell>
        </row>
        <row r="377">
          <cell r="A377">
            <v>1995</v>
          </cell>
          <cell r="B377">
            <v>35009</v>
          </cell>
          <cell r="C377" t="str">
            <v>加拿大</v>
          </cell>
          <cell r="D377" t="str">
            <v>乳制品</v>
          </cell>
          <cell r="E377">
            <v>917.99999356269836</v>
          </cell>
        </row>
        <row r="378">
          <cell r="A378">
            <v>1995</v>
          </cell>
          <cell r="B378">
            <v>35009</v>
          </cell>
          <cell r="C378" t="str">
            <v>加拿大</v>
          </cell>
          <cell r="D378" t="str">
            <v>海洋食品</v>
          </cell>
          <cell r="E378">
            <v>191.24999865889549</v>
          </cell>
        </row>
        <row r="379">
          <cell r="A379">
            <v>1995</v>
          </cell>
          <cell r="B379">
            <v>35009</v>
          </cell>
          <cell r="C379" t="str">
            <v>美国</v>
          </cell>
          <cell r="D379" t="str">
            <v>农产品</v>
          </cell>
          <cell r="E379">
            <v>2700</v>
          </cell>
        </row>
        <row r="380">
          <cell r="A380">
            <v>1995</v>
          </cell>
          <cell r="B380">
            <v>35009</v>
          </cell>
          <cell r="C380" t="str">
            <v>美国</v>
          </cell>
          <cell r="D380" t="str">
            <v>乳制品</v>
          </cell>
          <cell r="E380">
            <v>1375</v>
          </cell>
        </row>
        <row r="381">
          <cell r="A381">
            <v>1995</v>
          </cell>
          <cell r="B381">
            <v>35009</v>
          </cell>
          <cell r="C381" t="str">
            <v>美国</v>
          </cell>
          <cell r="D381" t="str">
            <v>饮料</v>
          </cell>
          <cell r="E381">
            <v>750</v>
          </cell>
        </row>
        <row r="382">
          <cell r="A382">
            <v>1995</v>
          </cell>
          <cell r="B382">
            <v>35011</v>
          </cell>
          <cell r="C382" t="str">
            <v>加拿大</v>
          </cell>
          <cell r="D382" t="str">
            <v>肉/家禽</v>
          </cell>
          <cell r="E382">
            <v>780</v>
          </cell>
        </row>
        <row r="383">
          <cell r="A383">
            <v>1995</v>
          </cell>
          <cell r="B383">
            <v>35011</v>
          </cell>
          <cell r="C383" t="str">
            <v>加拿大</v>
          </cell>
          <cell r="D383" t="str">
            <v>海洋食品</v>
          </cell>
          <cell r="E383">
            <v>216</v>
          </cell>
        </row>
        <row r="384">
          <cell r="A384">
            <v>1995</v>
          </cell>
          <cell r="B384">
            <v>35012</v>
          </cell>
          <cell r="C384" t="str">
            <v>美国</v>
          </cell>
          <cell r="D384" t="str">
            <v>糖果</v>
          </cell>
          <cell r="E384">
            <v>114</v>
          </cell>
        </row>
        <row r="385">
          <cell r="A385">
            <v>1995</v>
          </cell>
          <cell r="B385">
            <v>35013</v>
          </cell>
          <cell r="C385" t="str">
            <v>加拿大</v>
          </cell>
          <cell r="D385" t="str">
            <v>饮料</v>
          </cell>
          <cell r="E385">
            <v>71.999999731779099</v>
          </cell>
        </row>
        <row r="386">
          <cell r="A386">
            <v>1995</v>
          </cell>
          <cell r="B386">
            <v>35013</v>
          </cell>
          <cell r="C386" t="str">
            <v>加拿大</v>
          </cell>
          <cell r="D386" t="str">
            <v>饮料</v>
          </cell>
          <cell r="E386">
            <v>134.39999949932098</v>
          </cell>
        </row>
        <row r="387">
          <cell r="A387">
            <v>1995</v>
          </cell>
          <cell r="B387">
            <v>35013</v>
          </cell>
          <cell r="C387" t="str">
            <v>加拿大</v>
          </cell>
          <cell r="D387" t="str">
            <v>糖果</v>
          </cell>
          <cell r="E387">
            <v>399.99999850988388</v>
          </cell>
        </row>
        <row r="388">
          <cell r="A388">
            <v>1995</v>
          </cell>
          <cell r="B388">
            <v>35013</v>
          </cell>
          <cell r="C388" t="str">
            <v>加拿大</v>
          </cell>
          <cell r="D388" t="str">
            <v>乳制品</v>
          </cell>
          <cell r="E388">
            <v>1031.9999961555004</v>
          </cell>
        </row>
        <row r="389">
          <cell r="A389">
            <v>1995</v>
          </cell>
          <cell r="B389">
            <v>35019</v>
          </cell>
          <cell r="C389" t="str">
            <v>加拿大</v>
          </cell>
          <cell r="D389" t="str">
            <v>糖果</v>
          </cell>
          <cell r="E389">
            <v>349</v>
          </cell>
        </row>
        <row r="390">
          <cell r="A390">
            <v>1995</v>
          </cell>
          <cell r="B390">
            <v>35019</v>
          </cell>
          <cell r="C390" t="str">
            <v>加拿大</v>
          </cell>
          <cell r="D390" t="str">
            <v>饮料</v>
          </cell>
          <cell r="E390">
            <v>1104</v>
          </cell>
        </row>
        <row r="391">
          <cell r="A391">
            <v>1995</v>
          </cell>
          <cell r="B391">
            <v>35019</v>
          </cell>
          <cell r="C391" t="str">
            <v>加拿大</v>
          </cell>
          <cell r="D391" t="str">
            <v>乳制品</v>
          </cell>
          <cell r="E391">
            <v>440</v>
          </cell>
        </row>
        <row r="392">
          <cell r="A392">
            <v>1995</v>
          </cell>
          <cell r="B392">
            <v>35020</v>
          </cell>
          <cell r="C392" t="str">
            <v>加拿大</v>
          </cell>
          <cell r="D392" t="str">
            <v>香料</v>
          </cell>
          <cell r="E392">
            <v>85.4</v>
          </cell>
        </row>
        <row r="393">
          <cell r="A393">
            <v>1995</v>
          </cell>
          <cell r="B393">
            <v>35020</v>
          </cell>
          <cell r="C393" t="str">
            <v>加拿大</v>
          </cell>
          <cell r="D393" t="str">
            <v>海洋食品</v>
          </cell>
          <cell r="E393">
            <v>95</v>
          </cell>
        </row>
        <row r="394">
          <cell r="A394">
            <v>1995</v>
          </cell>
          <cell r="B394">
            <v>35024</v>
          </cell>
          <cell r="C394" t="str">
            <v>加拿大</v>
          </cell>
          <cell r="D394" t="str">
            <v>糖果</v>
          </cell>
          <cell r="E394">
            <v>110.4</v>
          </cell>
        </row>
        <row r="395">
          <cell r="A395">
            <v>1995</v>
          </cell>
          <cell r="B395">
            <v>35024</v>
          </cell>
          <cell r="C395" t="str">
            <v>加拿大</v>
          </cell>
          <cell r="D395" t="str">
            <v>海洋食品</v>
          </cell>
          <cell r="E395">
            <v>405.3</v>
          </cell>
        </row>
        <row r="396">
          <cell r="A396">
            <v>1995</v>
          </cell>
          <cell r="B396">
            <v>35024</v>
          </cell>
          <cell r="C396" t="str">
            <v>加拿大</v>
          </cell>
          <cell r="D396" t="str">
            <v>肉/家禽</v>
          </cell>
          <cell r="E396">
            <v>3936</v>
          </cell>
        </row>
        <row r="397">
          <cell r="A397">
            <v>1995</v>
          </cell>
          <cell r="B397">
            <v>35025</v>
          </cell>
          <cell r="C397" t="str">
            <v>加拿大</v>
          </cell>
          <cell r="D397" t="str">
            <v>海洋食品</v>
          </cell>
          <cell r="E397">
            <v>558</v>
          </cell>
        </row>
        <row r="398">
          <cell r="A398">
            <v>1995</v>
          </cell>
          <cell r="B398">
            <v>35025</v>
          </cell>
          <cell r="C398" t="str">
            <v>加拿大</v>
          </cell>
          <cell r="D398" t="str">
            <v>糖果</v>
          </cell>
          <cell r="E398">
            <v>936.9</v>
          </cell>
        </row>
        <row r="399">
          <cell r="A399">
            <v>1995</v>
          </cell>
          <cell r="B399">
            <v>35025</v>
          </cell>
          <cell r="C399" t="str">
            <v>加拿大</v>
          </cell>
          <cell r="D399" t="str">
            <v>海洋食品</v>
          </cell>
          <cell r="E399">
            <v>1045</v>
          </cell>
        </row>
        <row r="400">
          <cell r="A400">
            <v>1995</v>
          </cell>
          <cell r="B400">
            <v>35025</v>
          </cell>
          <cell r="C400" t="str">
            <v>加拿大</v>
          </cell>
          <cell r="D400" t="str">
            <v>海洋食品</v>
          </cell>
          <cell r="E400">
            <v>288</v>
          </cell>
        </row>
        <row r="401">
          <cell r="A401">
            <v>1995</v>
          </cell>
          <cell r="B401">
            <v>35025</v>
          </cell>
          <cell r="C401" t="str">
            <v>加拿大</v>
          </cell>
          <cell r="D401" t="str">
            <v>饮料</v>
          </cell>
          <cell r="E401">
            <v>427.5</v>
          </cell>
        </row>
        <row r="402">
          <cell r="A402">
            <v>1995</v>
          </cell>
          <cell r="B402">
            <v>35025</v>
          </cell>
          <cell r="C402" t="str">
            <v>加拿大</v>
          </cell>
          <cell r="D402" t="str">
            <v>肉/家禽</v>
          </cell>
          <cell r="E402">
            <v>789.75</v>
          </cell>
        </row>
        <row r="403">
          <cell r="A403">
            <v>1995</v>
          </cell>
          <cell r="B403">
            <v>35025</v>
          </cell>
          <cell r="C403" t="str">
            <v>加拿大</v>
          </cell>
          <cell r="D403" t="str">
            <v>糖果</v>
          </cell>
          <cell r="E403">
            <v>356.25</v>
          </cell>
        </row>
        <row r="404">
          <cell r="A404">
            <v>1995</v>
          </cell>
          <cell r="B404">
            <v>35025</v>
          </cell>
          <cell r="C404" t="str">
            <v>加拿大</v>
          </cell>
          <cell r="D404" t="str">
            <v>面食/谷类</v>
          </cell>
          <cell r="E404">
            <v>513</v>
          </cell>
        </row>
        <row r="405">
          <cell r="A405">
            <v>1995</v>
          </cell>
          <cell r="B405">
            <v>35025</v>
          </cell>
          <cell r="C405" t="str">
            <v>加拿大</v>
          </cell>
          <cell r="D405" t="str">
            <v>海洋食品</v>
          </cell>
          <cell r="E405">
            <v>119.25</v>
          </cell>
        </row>
        <row r="406">
          <cell r="A406">
            <v>1995</v>
          </cell>
          <cell r="B406">
            <v>35027</v>
          </cell>
          <cell r="C406" t="str">
            <v>美国</v>
          </cell>
          <cell r="D406" t="str">
            <v>糖果</v>
          </cell>
          <cell r="E406">
            <v>303.99999976158142</v>
          </cell>
        </row>
        <row r="407">
          <cell r="A407">
            <v>1995</v>
          </cell>
          <cell r="B407">
            <v>35027</v>
          </cell>
          <cell r="C407" t="str">
            <v>美国</v>
          </cell>
          <cell r="D407" t="str">
            <v>肉/家禽</v>
          </cell>
          <cell r="E407">
            <v>111.75</v>
          </cell>
        </row>
        <row r="408">
          <cell r="A408">
            <v>1995</v>
          </cell>
          <cell r="B408">
            <v>35027</v>
          </cell>
          <cell r="C408" t="str">
            <v>美国</v>
          </cell>
          <cell r="D408" t="str">
            <v>乳制品</v>
          </cell>
          <cell r="E408">
            <v>854.99999932944775</v>
          </cell>
        </row>
        <row r="409">
          <cell r="A409">
            <v>1995</v>
          </cell>
          <cell r="B409">
            <v>35030</v>
          </cell>
          <cell r="C409" t="str">
            <v>美国</v>
          </cell>
          <cell r="D409" t="str">
            <v>乳制品</v>
          </cell>
          <cell r="E409">
            <v>1368</v>
          </cell>
        </row>
        <row r="410">
          <cell r="A410">
            <v>1995</v>
          </cell>
          <cell r="B410">
            <v>35030</v>
          </cell>
          <cell r="C410" t="str">
            <v>美国</v>
          </cell>
          <cell r="D410" t="str">
            <v>糖果</v>
          </cell>
          <cell r="E410">
            <v>349</v>
          </cell>
        </row>
        <row r="411">
          <cell r="A411">
            <v>1995</v>
          </cell>
          <cell r="B411">
            <v>35030</v>
          </cell>
          <cell r="C411" t="str">
            <v>美国</v>
          </cell>
          <cell r="D411" t="str">
            <v>海洋食品</v>
          </cell>
          <cell r="E411">
            <v>760</v>
          </cell>
        </row>
        <row r="412">
          <cell r="A412">
            <v>1995</v>
          </cell>
          <cell r="B412">
            <v>35030</v>
          </cell>
          <cell r="C412" t="str">
            <v>美国</v>
          </cell>
          <cell r="D412" t="str">
            <v>糖果</v>
          </cell>
          <cell r="E412">
            <v>986</v>
          </cell>
        </row>
        <row r="413">
          <cell r="A413">
            <v>1995</v>
          </cell>
          <cell r="B413">
            <v>35030</v>
          </cell>
          <cell r="C413" t="str">
            <v>加拿大</v>
          </cell>
          <cell r="D413" t="str">
            <v>海洋食品</v>
          </cell>
          <cell r="E413">
            <v>562.5</v>
          </cell>
        </row>
        <row r="414">
          <cell r="A414">
            <v>1995</v>
          </cell>
          <cell r="B414">
            <v>35030</v>
          </cell>
          <cell r="C414" t="str">
            <v>加拿大</v>
          </cell>
          <cell r="D414" t="str">
            <v>海洋食品</v>
          </cell>
          <cell r="E414">
            <v>58.252499999999998</v>
          </cell>
        </row>
        <row r="415">
          <cell r="A415">
            <v>1995</v>
          </cell>
          <cell r="B415">
            <v>35030</v>
          </cell>
          <cell r="C415" t="str">
            <v>加拿大</v>
          </cell>
          <cell r="D415" t="str">
            <v>肉/家禽</v>
          </cell>
          <cell r="E415">
            <v>223.5</v>
          </cell>
        </row>
        <row r="416">
          <cell r="A416">
            <v>1995</v>
          </cell>
          <cell r="B416">
            <v>35032</v>
          </cell>
          <cell r="C416" t="str">
            <v>美国</v>
          </cell>
          <cell r="D416" t="str">
            <v>香料</v>
          </cell>
          <cell r="E416">
            <v>923.87499927543104</v>
          </cell>
        </row>
        <row r="417">
          <cell r="A417">
            <v>1995</v>
          </cell>
          <cell r="B417">
            <v>35032</v>
          </cell>
          <cell r="C417" t="str">
            <v>加拿大</v>
          </cell>
          <cell r="D417" t="str">
            <v>饮料</v>
          </cell>
          <cell r="E417">
            <v>57</v>
          </cell>
        </row>
        <row r="418">
          <cell r="A418">
            <v>1995</v>
          </cell>
          <cell r="B418">
            <v>35032</v>
          </cell>
          <cell r="C418" t="str">
            <v>加拿大</v>
          </cell>
          <cell r="D418" t="str">
            <v>乳制品</v>
          </cell>
          <cell r="E418">
            <v>625</v>
          </cell>
        </row>
        <row r="419">
          <cell r="A419">
            <v>1995</v>
          </cell>
          <cell r="B419">
            <v>35032</v>
          </cell>
          <cell r="C419" t="str">
            <v>加拿大</v>
          </cell>
          <cell r="D419" t="str">
            <v>糖果</v>
          </cell>
          <cell r="E419">
            <v>562.5</v>
          </cell>
        </row>
        <row r="420">
          <cell r="A420">
            <v>1995</v>
          </cell>
          <cell r="B420">
            <v>35032</v>
          </cell>
          <cell r="C420" t="str">
            <v>加拿大</v>
          </cell>
          <cell r="D420" t="str">
            <v>饮料</v>
          </cell>
          <cell r="E420">
            <v>325.5</v>
          </cell>
        </row>
        <row r="421">
          <cell r="A421">
            <v>1995</v>
          </cell>
          <cell r="B421">
            <v>35033</v>
          </cell>
          <cell r="C421" t="str">
            <v>加拿大</v>
          </cell>
          <cell r="D421" t="str">
            <v>糖果</v>
          </cell>
          <cell r="E421">
            <v>468.45</v>
          </cell>
        </row>
        <row r="422">
          <cell r="A422">
            <v>1995</v>
          </cell>
          <cell r="B422">
            <v>35044</v>
          </cell>
          <cell r="C422" t="str">
            <v>加拿大</v>
          </cell>
          <cell r="D422" t="str">
            <v>香料</v>
          </cell>
          <cell r="E422">
            <v>512.99999915063381</v>
          </cell>
        </row>
        <row r="423">
          <cell r="A423">
            <v>1995</v>
          </cell>
          <cell r="B423">
            <v>35044</v>
          </cell>
          <cell r="C423" t="str">
            <v>加拿大</v>
          </cell>
          <cell r="D423" t="str">
            <v>香料</v>
          </cell>
          <cell r="E423">
            <v>23.399999961256981</v>
          </cell>
        </row>
        <row r="424">
          <cell r="A424">
            <v>1995</v>
          </cell>
          <cell r="B424">
            <v>35047</v>
          </cell>
          <cell r="C424" t="str">
            <v>加拿大</v>
          </cell>
          <cell r="D424" t="str">
            <v>农产品</v>
          </cell>
          <cell r="E424">
            <v>182.39999932050705</v>
          </cell>
        </row>
        <row r="425">
          <cell r="A425">
            <v>1995</v>
          </cell>
          <cell r="B425">
            <v>35047</v>
          </cell>
          <cell r="C425" t="str">
            <v>加拿大</v>
          </cell>
          <cell r="D425" t="str">
            <v>饮料</v>
          </cell>
          <cell r="E425">
            <v>503.99999812245369</v>
          </cell>
        </row>
        <row r="426">
          <cell r="A426">
            <v>1995</v>
          </cell>
          <cell r="B426">
            <v>35047</v>
          </cell>
          <cell r="C426" t="str">
            <v>加拿大</v>
          </cell>
          <cell r="D426" t="str">
            <v>海洋食品</v>
          </cell>
          <cell r="E426">
            <v>303.99999886751175</v>
          </cell>
        </row>
        <row r="427">
          <cell r="A427">
            <v>1995</v>
          </cell>
          <cell r="B427">
            <v>35047</v>
          </cell>
          <cell r="C427" t="str">
            <v>加拿大</v>
          </cell>
          <cell r="D427" t="str">
            <v>面食/谷类</v>
          </cell>
          <cell r="E427">
            <v>425.59999841451645</v>
          </cell>
        </row>
        <row r="428">
          <cell r="A428">
            <v>1995</v>
          </cell>
          <cell r="B428">
            <v>35052</v>
          </cell>
          <cell r="C428" t="str">
            <v>美国</v>
          </cell>
          <cell r="D428" t="str">
            <v>海洋食品</v>
          </cell>
          <cell r="E428">
            <v>1500</v>
          </cell>
        </row>
        <row r="429">
          <cell r="A429">
            <v>1995</v>
          </cell>
          <cell r="B429">
            <v>35052</v>
          </cell>
          <cell r="C429" t="str">
            <v>美国</v>
          </cell>
          <cell r="D429" t="str">
            <v>香料</v>
          </cell>
          <cell r="E429">
            <v>311.2</v>
          </cell>
        </row>
        <row r="430">
          <cell r="A430">
            <v>1995</v>
          </cell>
          <cell r="B430">
            <v>35052</v>
          </cell>
          <cell r="C430" t="str">
            <v>美国</v>
          </cell>
          <cell r="D430" t="str">
            <v>乳制品</v>
          </cell>
          <cell r="E430">
            <v>2475</v>
          </cell>
        </row>
        <row r="431">
          <cell r="A431">
            <v>1995</v>
          </cell>
          <cell r="B431">
            <v>35052</v>
          </cell>
          <cell r="C431" t="str">
            <v>美国</v>
          </cell>
          <cell r="D431" t="str">
            <v>乳制品</v>
          </cell>
          <cell r="E431">
            <v>243.6</v>
          </cell>
        </row>
        <row r="432">
          <cell r="A432">
            <v>1995</v>
          </cell>
          <cell r="B432">
            <v>35054</v>
          </cell>
          <cell r="C432" t="str">
            <v>加拿大</v>
          </cell>
          <cell r="D432" t="str">
            <v>面食/谷类</v>
          </cell>
          <cell r="E432">
            <v>396</v>
          </cell>
        </row>
        <row r="433">
          <cell r="A433">
            <v>1995</v>
          </cell>
          <cell r="B433">
            <v>35054</v>
          </cell>
          <cell r="C433" t="str">
            <v>加拿大</v>
          </cell>
          <cell r="D433" t="str">
            <v>海洋食品</v>
          </cell>
          <cell r="E433">
            <v>736</v>
          </cell>
        </row>
        <row r="434">
          <cell r="A434">
            <v>1995</v>
          </cell>
          <cell r="B434">
            <v>35054</v>
          </cell>
          <cell r="C434" t="str">
            <v>加拿大</v>
          </cell>
          <cell r="D434" t="str">
            <v>面食/谷类</v>
          </cell>
          <cell r="E434">
            <v>1064</v>
          </cell>
        </row>
        <row r="435">
          <cell r="A435">
            <v>1995</v>
          </cell>
          <cell r="B435">
            <v>35061</v>
          </cell>
          <cell r="C435" t="str">
            <v>加拿大</v>
          </cell>
          <cell r="D435" t="str">
            <v>海洋食品</v>
          </cell>
          <cell r="E435">
            <v>1049.9999960884452</v>
          </cell>
        </row>
        <row r="436">
          <cell r="A436">
            <v>1995</v>
          </cell>
          <cell r="B436">
            <v>35061</v>
          </cell>
          <cell r="C436" t="str">
            <v>加拿大</v>
          </cell>
          <cell r="D436" t="str">
            <v>海洋食品</v>
          </cell>
          <cell r="E436">
            <v>303.99999886751175</v>
          </cell>
        </row>
        <row r="437">
          <cell r="A437">
            <v>1995</v>
          </cell>
          <cell r="B437">
            <v>35061</v>
          </cell>
          <cell r="C437" t="str">
            <v>加拿大</v>
          </cell>
          <cell r="D437" t="str">
            <v>糖果</v>
          </cell>
          <cell r="E437">
            <v>59.999999776482582</v>
          </cell>
        </row>
        <row r="438">
          <cell r="A438">
            <v>1995</v>
          </cell>
          <cell r="B438">
            <v>35061</v>
          </cell>
          <cell r="C438" t="str">
            <v>加拿大</v>
          </cell>
          <cell r="D438" t="str">
            <v>乳制品</v>
          </cell>
          <cell r="E438">
            <v>575.99999785423279</v>
          </cell>
        </row>
        <row r="439">
          <cell r="A439">
            <v>1995</v>
          </cell>
          <cell r="B439">
            <v>35061</v>
          </cell>
          <cell r="C439" t="str">
            <v>加拿大</v>
          </cell>
          <cell r="D439" t="str">
            <v>饮料</v>
          </cell>
          <cell r="E439">
            <v>420</v>
          </cell>
        </row>
        <row r="440">
          <cell r="A440">
            <v>1995</v>
          </cell>
          <cell r="B440">
            <v>35061</v>
          </cell>
          <cell r="C440" t="str">
            <v>加拿大</v>
          </cell>
          <cell r="D440" t="str">
            <v>乳制品</v>
          </cell>
          <cell r="E440">
            <v>385</v>
          </cell>
        </row>
        <row r="441">
          <cell r="A441">
            <v>1995</v>
          </cell>
          <cell r="B441">
            <v>35061</v>
          </cell>
          <cell r="C441" t="str">
            <v>加拿大</v>
          </cell>
          <cell r="D441" t="str">
            <v>糖果</v>
          </cell>
          <cell r="E441">
            <v>1479</v>
          </cell>
        </row>
        <row r="442">
          <cell r="A442">
            <v>1995</v>
          </cell>
          <cell r="B442">
            <v>35061</v>
          </cell>
          <cell r="C442" t="str">
            <v>加拿大</v>
          </cell>
          <cell r="D442" t="str">
            <v>面食/谷类</v>
          </cell>
          <cell r="E442">
            <v>798</v>
          </cell>
        </row>
        <row r="443">
          <cell r="A443">
            <v>1996</v>
          </cell>
          <cell r="B443">
            <v>35066</v>
          </cell>
          <cell r="C443" t="str">
            <v>加拿大</v>
          </cell>
          <cell r="D443" t="str">
            <v>糖果</v>
          </cell>
          <cell r="E443">
            <v>367.5</v>
          </cell>
        </row>
        <row r="444">
          <cell r="A444">
            <v>1996</v>
          </cell>
          <cell r="B444">
            <v>35066</v>
          </cell>
          <cell r="C444" t="str">
            <v>加拿大</v>
          </cell>
          <cell r="D444" t="str">
            <v>饮料</v>
          </cell>
          <cell r="E444">
            <v>139.5</v>
          </cell>
        </row>
        <row r="445">
          <cell r="A445">
            <v>1996</v>
          </cell>
          <cell r="B445">
            <v>35068</v>
          </cell>
          <cell r="C445" t="str">
            <v>美国</v>
          </cell>
          <cell r="D445" t="str">
            <v>香料</v>
          </cell>
          <cell r="E445">
            <v>1515.5999974906445</v>
          </cell>
        </row>
        <row r="446">
          <cell r="A446">
            <v>1996</v>
          </cell>
          <cell r="B446">
            <v>35069</v>
          </cell>
          <cell r="C446" t="str">
            <v>美国</v>
          </cell>
          <cell r="D446" t="str">
            <v>饮料</v>
          </cell>
          <cell r="E446">
            <v>760</v>
          </cell>
        </row>
        <row r="447">
          <cell r="A447">
            <v>1996</v>
          </cell>
          <cell r="B447">
            <v>35069</v>
          </cell>
          <cell r="C447" t="str">
            <v>美国</v>
          </cell>
          <cell r="D447" t="str">
            <v>农产品</v>
          </cell>
          <cell r="E447">
            <v>1050</v>
          </cell>
        </row>
        <row r="448">
          <cell r="A448">
            <v>1996</v>
          </cell>
          <cell r="B448">
            <v>35069</v>
          </cell>
          <cell r="C448" t="str">
            <v>美国</v>
          </cell>
          <cell r="D448" t="str">
            <v>糖果</v>
          </cell>
          <cell r="E448">
            <v>500</v>
          </cell>
        </row>
        <row r="449">
          <cell r="A449">
            <v>1996</v>
          </cell>
          <cell r="B449">
            <v>35074</v>
          </cell>
          <cell r="C449" t="str">
            <v>美国</v>
          </cell>
          <cell r="D449" t="str">
            <v>肉/家禽</v>
          </cell>
          <cell r="E449">
            <v>2228.2199999999998</v>
          </cell>
        </row>
        <row r="450">
          <cell r="A450">
            <v>1996</v>
          </cell>
          <cell r="B450">
            <v>35074</v>
          </cell>
          <cell r="C450" t="str">
            <v>美国</v>
          </cell>
          <cell r="D450" t="str">
            <v>乳制品</v>
          </cell>
          <cell r="E450">
            <v>1375</v>
          </cell>
        </row>
        <row r="451">
          <cell r="A451">
            <v>1996</v>
          </cell>
          <cell r="B451">
            <v>35076</v>
          </cell>
          <cell r="C451" t="str">
            <v>加拿大</v>
          </cell>
          <cell r="D451" t="str">
            <v>海洋食品</v>
          </cell>
          <cell r="E451">
            <v>186</v>
          </cell>
        </row>
        <row r="452">
          <cell r="A452">
            <v>1996</v>
          </cell>
          <cell r="B452">
            <v>35076</v>
          </cell>
          <cell r="C452" t="str">
            <v>加拿大</v>
          </cell>
          <cell r="D452" t="str">
            <v>饮料</v>
          </cell>
          <cell r="E452">
            <v>42</v>
          </cell>
        </row>
        <row r="453">
          <cell r="A453">
            <v>1996</v>
          </cell>
          <cell r="B453">
            <v>35080</v>
          </cell>
          <cell r="C453" t="str">
            <v>美国</v>
          </cell>
          <cell r="D453" t="str">
            <v>糖果</v>
          </cell>
          <cell r="E453">
            <v>349</v>
          </cell>
        </row>
        <row r="454">
          <cell r="A454">
            <v>1996</v>
          </cell>
          <cell r="B454">
            <v>35080</v>
          </cell>
          <cell r="C454" t="str">
            <v>美国</v>
          </cell>
          <cell r="D454" t="str">
            <v>糖果</v>
          </cell>
          <cell r="E454">
            <v>986</v>
          </cell>
        </row>
        <row r="455">
          <cell r="A455">
            <v>1996</v>
          </cell>
          <cell r="B455">
            <v>35086</v>
          </cell>
          <cell r="C455" t="str">
            <v>美国</v>
          </cell>
          <cell r="D455" t="str">
            <v>糖果</v>
          </cell>
          <cell r="E455">
            <v>436.99999965727329</v>
          </cell>
        </row>
        <row r="456">
          <cell r="A456">
            <v>1996</v>
          </cell>
          <cell r="B456">
            <v>35086</v>
          </cell>
          <cell r="C456" t="str">
            <v>美国</v>
          </cell>
          <cell r="D456" t="str">
            <v>饮料</v>
          </cell>
          <cell r="E456">
            <v>294.499999769032</v>
          </cell>
        </row>
        <row r="457">
          <cell r="A457">
            <v>1996</v>
          </cell>
          <cell r="B457">
            <v>35087</v>
          </cell>
          <cell r="C457" t="str">
            <v>美国</v>
          </cell>
          <cell r="D457" t="str">
            <v>肉/家禽</v>
          </cell>
          <cell r="E457">
            <v>1646.4069987087696</v>
          </cell>
        </row>
        <row r="458">
          <cell r="A458">
            <v>1996</v>
          </cell>
          <cell r="B458">
            <v>35087</v>
          </cell>
          <cell r="C458" t="str">
            <v>美国</v>
          </cell>
          <cell r="D458" t="str">
            <v>海洋食品</v>
          </cell>
          <cell r="E458">
            <v>183.34999985620379</v>
          </cell>
        </row>
        <row r="459">
          <cell r="A459">
            <v>1996</v>
          </cell>
          <cell r="B459">
            <v>35089</v>
          </cell>
          <cell r="C459" t="str">
            <v>美国</v>
          </cell>
          <cell r="D459" t="str">
            <v>乳制品</v>
          </cell>
          <cell r="E459">
            <v>420</v>
          </cell>
        </row>
        <row r="460">
          <cell r="A460">
            <v>1996</v>
          </cell>
          <cell r="B460">
            <v>35090</v>
          </cell>
          <cell r="C460" t="str">
            <v>美国</v>
          </cell>
          <cell r="D460" t="str">
            <v>海洋食品</v>
          </cell>
          <cell r="E460">
            <v>101.99999928474426</v>
          </cell>
        </row>
        <row r="461">
          <cell r="A461">
            <v>1996</v>
          </cell>
          <cell r="B461">
            <v>35090</v>
          </cell>
          <cell r="C461" t="str">
            <v>美国</v>
          </cell>
          <cell r="D461" t="str">
            <v>饮料</v>
          </cell>
          <cell r="E461">
            <v>76.499999463558197</v>
          </cell>
        </row>
        <row r="462">
          <cell r="A462">
            <v>1996</v>
          </cell>
          <cell r="B462">
            <v>35090</v>
          </cell>
          <cell r="C462" t="str">
            <v>美国</v>
          </cell>
          <cell r="D462" t="str">
            <v>乳制品</v>
          </cell>
          <cell r="E462">
            <v>1375</v>
          </cell>
        </row>
        <row r="463">
          <cell r="A463">
            <v>1996</v>
          </cell>
          <cell r="B463">
            <v>35094</v>
          </cell>
          <cell r="C463" t="str">
            <v>加拿大</v>
          </cell>
          <cell r="D463" t="str">
            <v>饮料</v>
          </cell>
          <cell r="E463">
            <v>140</v>
          </cell>
        </row>
        <row r="464">
          <cell r="A464">
            <v>1996</v>
          </cell>
          <cell r="B464">
            <v>35094</v>
          </cell>
          <cell r="C464" t="str">
            <v>加拿大</v>
          </cell>
          <cell r="D464" t="str">
            <v>饮料</v>
          </cell>
          <cell r="E464">
            <v>2635</v>
          </cell>
        </row>
        <row r="465">
          <cell r="A465">
            <v>1996</v>
          </cell>
          <cell r="B465">
            <v>35096</v>
          </cell>
          <cell r="C465" t="str">
            <v>加拿大</v>
          </cell>
          <cell r="D465" t="str">
            <v>面食/谷类</v>
          </cell>
          <cell r="E465">
            <v>645.999995470047</v>
          </cell>
        </row>
        <row r="466">
          <cell r="A466">
            <v>1996</v>
          </cell>
          <cell r="B466">
            <v>35096</v>
          </cell>
          <cell r="C466" t="str">
            <v>加拿大</v>
          </cell>
          <cell r="D466" t="str">
            <v>饮料</v>
          </cell>
          <cell r="E466">
            <v>764.99999463558197</v>
          </cell>
        </row>
        <row r="467">
          <cell r="A467">
            <v>1996</v>
          </cell>
          <cell r="B467">
            <v>35100</v>
          </cell>
          <cell r="C467" t="str">
            <v>加拿大</v>
          </cell>
          <cell r="D467" t="str">
            <v>乳制品</v>
          </cell>
          <cell r="E467">
            <v>40</v>
          </cell>
        </row>
        <row r="468">
          <cell r="A468">
            <v>1996</v>
          </cell>
          <cell r="B468">
            <v>35101</v>
          </cell>
          <cell r="C468" t="str">
            <v>加拿大</v>
          </cell>
          <cell r="D468" t="str">
            <v>饮料</v>
          </cell>
          <cell r="E468">
            <v>7509.749994110316</v>
          </cell>
        </row>
        <row r="469">
          <cell r="A469">
            <v>1996</v>
          </cell>
          <cell r="B469">
            <v>35101</v>
          </cell>
          <cell r="C469" t="str">
            <v>加拿大</v>
          </cell>
          <cell r="D469" t="str">
            <v>糖果</v>
          </cell>
          <cell r="E469">
            <v>936.69999926537275</v>
          </cell>
        </row>
        <row r="470">
          <cell r="A470">
            <v>1996</v>
          </cell>
          <cell r="B470">
            <v>35101</v>
          </cell>
          <cell r="C470" t="str">
            <v>美国</v>
          </cell>
          <cell r="D470" t="str">
            <v>糖果</v>
          </cell>
          <cell r="E470">
            <v>1061.8199925541878</v>
          </cell>
        </row>
        <row r="471">
          <cell r="A471">
            <v>1996</v>
          </cell>
          <cell r="B471">
            <v>35101</v>
          </cell>
          <cell r="C471" t="str">
            <v>美国</v>
          </cell>
          <cell r="D471" t="str">
            <v>饮料</v>
          </cell>
          <cell r="E471">
            <v>7905</v>
          </cell>
        </row>
        <row r="472">
          <cell r="A472">
            <v>1996</v>
          </cell>
          <cell r="B472">
            <v>35101</v>
          </cell>
          <cell r="C472" t="str">
            <v>美国</v>
          </cell>
          <cell r="D472" t="str">
            <v>海洋食品</v>
          </cell>
          <cell r="E472">
            <v>938.39999341964722</v>
          </cell>
        </row>
        <row r="473">
          <cell r="A473">
            <v>1996</v>
          </cell>
          <cell r="B473">
            <v>35101</v>
          </cell>
          <cell r="C473" t="str">
            <v>美国</v>
          </cell>
          <cell r="D473" t="str">
            <v>糖果</v>
          </cell>
          <cell r="E473">
            <v>1047.6249926537275</v>
          </cell>
        </row>
        <row r="474">
          <cell r="A474">
            <v>1996</v>
          </cell>
          <cell r="B474">
            <v>35102</v>
          </cell>
          <cell r="C474" t="str">
            <v>加拿大</v>
          </cell>
          <cell r="D474" t="str">
            <v>面食/谷类</v>
          </cell>
          <cell r="E474">
            <v>1140</v>
          </cell>
        </row>
        <row r="475">
          <cell r="A475">
            <v>1996</v>
          </cell>
          <cell r="B475">
            <v>35103</v>
          </cell>
          <cell r="C475" t="str">
            <v>加拿大</v>
          </cell>
          <cell r="D475" t="str">
            <v>饮料</v>
          </cell>
          <cell r="E475">
            <v>360</v>
          </cell>
        </row>
        <row r="476">
          <cell r="A476">
            <v>1996</v>
          </cell>
          <cell r="B476">
            <v>35103</v>
          </cell>
          <cell r="C476" t="str">
            <v>加拿大</v>
          </cell>
          <cell r="D476" t="str">
            <v>农产品</v>
          </cell>
          <cell r="E476">
            <v>318</v>
          </cell>
        </row>
        <row r="477">
          <cell r="A477">
            <v>1996</v>
          </cell>
          <cell r="B477">
            <v>35103</v>
          </cell>
          <cell r="C477" t="str">
            <v>加拿大</v>
          </cell>
          <cell r="D477" t="str">
            <v>糖果</v>
          </cell>
          <cell r="E477">
            <v>147.9</v>
          </cell>
        </row>
        <row r="478">
          <cell r="A478">
            <v>1996</v>
          </cell>
          <cell r="B478">
            <v>35103</v>
          </cell>
          <cell r="C478" t="str">
            <v>加拿大</v>
          </cell>
          <cell r="D478" t="str">
            <v>饮料</v>
          </cell>
          <cell r="E478">
            <v>90</v>
          </cell>
        </row>
        <row r="479">
          <cell r="A479">
            <v>1996</v>
          </cell>
          <cell r="B479">
            <v>35104</v>
          </cell>
          <cell r="C479" t="str">
            <v>美国</v>
          </cell>
          <cell r="D479" t="str">
            <v>糖果</v>
          </cell>
          <cell r="E479">
            <v>374.76</v>
          </cell>
        </row>
        <row r="480">
          <cell r="A480">
            <v>1996</v>
          </cell>
          <cell r="B480">
            <v>35104</v>
          </cell>
          <cell r="C480" t="str">
            <v>美国</v>
          </cell>
          <cell r="D480" t="str">
            <v>肉/家禽</v>
          </cell>
          <cell r="E480">
            <v>656</v>
          </cell>
        </row>
        <row r="481">
          <cell r="A481">
            <v>1996</v>
          </cell>
          <cell r="B481">
            <v>35110</v>
          </cell>
          <cell r="C481" t="str">
            <v>美国</v>
          </cell>
          <cell r="D481" t="str">
            <v>农产品</v>
          </cell>
          <cell r="E481">
            <v>539.99999910593033</v>
          </cell>
        </row>
        <row r="482">
          <cell r="A482">
            <v>1996</v>
          </cell>
          <cell r="B482">
            <v>35110</v>
          </cell>
          <cell r="C482" t="str">
            <v>美国</v>
          </cell>
          <cell r="D482" t="str">
            <v>乳制品</v>
          </cell>
          <cell r="E482">
            <v>101.24999983236194</v>
          </cell>
        </row>
        <row r="483">
          <cell r="A483">
            <v>1996</v>
          </cell>
          <cell r="B483">
            <v>35110</v>
          </cell>
          <cell r="C483" t="str">
            <v>美国</v>
          </cell>
          <cell r="D483" t="str">
            <v>肉/家禽</v>
          </cell>
          <cell r="E483">
            <v>265.67999956011772</v>
          </cell>
        </row>
        <row r="484">
          <cell r="A484">
            <v>1996</v>
          </cell>
          <cell r="B484">
            <v>35116</v>
          </cell>
          <cell r="C484" t="str">
            <v>美国</v>
          </cell>
          <cell r="D484" t="str">
            <v>面食/谷类</v>
          </cell>
          <cell r="E484">
            <v>566.99999906122684</v>
          </cell>
        </row>
        <row r="485">
          <cell r="A485">
            <v>1996</v>
          </cell>
          <cell r="B485">
            <v>35116</v>
          </cell>
          <cell r="C485" t="str">
            <v>美国</v>
          </cell>
          <cell r="D485" t="str">
            <v>饮料</v>
          </cell>
          <cell r="E485">
            <v>404.99999932944775</v>
          </cell>
        </row>
        <row r="486">
          <cell r="A486">
            <v>1996</v>
          </cell>
          <cell r="B486">
            <v>35116</v>
          </cell>
          <cell r="C486" t="str">
            <v>美国</v>
          </cell>
          <cell r="D486" t="str">
            <v>面食/谷类</v>
          </cell>
          <cell r="E486">
            <v>529.19999912381172</v>
          </cell>
        </row>
        <row r="487">
          <cell r="A487">
            <v>1996</v>
          </cell>
          <cell r="B487">
            <v>35116</v>
          </cell>
          <cell r="C487" t="str">
            <v>美国</v>
          </cell>
          <cell r="D487" t="str">
            <v>海洋食品</v>
          </cell>
          <cell r="E487">
            <v>715.49999881535769</v>
          </cell>
        </row>
        <row r="488">
          <cell r="A488">
            <v>1996</v>
          </cell>
          <cell r="B488">
            <v>35116</v>
          </cell>
          <cell r="C488" t="str">
            <v>美国</v>
          </cell>
          <cell r="D488" t="str">
            <v>面食/谷类</v>
          </cell>
          <cell r="E488">
            <v>1596</v>
          </cell>
        </row>
        <row r="489">
          <cell r="A489">
            <v>1996</v>
          </cell>
          <cell r="B489">
            <v>35117</v>
          </cell>
          <cell r="C489" t="str">
            <v>加拿大</v>
          </cell>
          <cell r="D489" t="str">
            <v>饮料</v>
          </cell>
          <cell r="E489">
            <v>1151.9999957084656</v>
          </cell>
        </row>
        <row r="490">
          <cell r="A490">
            <v>1996</v>
          </cell>
          <cell r="B490">
            <v>35117</v>
          </cell>
          <cell r="C490" t="str">
            <v>加拿大</v>
          </cell>
          <cell r="D490" t="str">
            <v>糖果</v>
          </cell>
          <cell r="E490">
            <v>88.319999670982369</v>
          </cell>
        </row>
        <row r="491">
          <cell r="A491">
            <v>1996</v>
          </cell>
          <cell r="B491">
            <v>35117</v>
          </cell>
          <cell r="C491" t="str">
            <v>加拿大</v>
          </cell>
          <cell r="D491" t="str">
            <v>海洋食品</v>
          </cell>
          <cell r="E491">
            <v>1247.9999953508377</v>
          </cell>
        </row>
        <row r="492">
          <cell r="A492">
            <v>1996</v>
          </cell>
          <cell r="B492">
            <v>35117</v>
          </cell>
          <cell r="C492" t="str">
            <v>加拿大</v>
          </cell>
          <cell r="D492" t="str">
            <v>海洋食品</v>
          </cell>
          <cell r="E492">
            <v>273.59999898076057</v>
          </cell>
        </row>
        <row r="493">
          <cell r="A493">
            <v>1996</v>
          </cell>
          <cell r="B493">
            <v>35117</v>
          </cell>
          <cell r="C493" t="str">
            <v>加拿大</v>
          </cell>
          <cell r="D493" t="str">
            <v>乳制品</v>
          </cell>
          <cell r="E493">
            <v>1223.9999954402447</v>
          </cell>
        </row>
        <row r="494">
          <cell r="A494">
            <v>1996</v>
          </cell>
          <cell r="B494">
            <v>35117</v>
          </cell>
          <cell r="C494" t="str">
            <v>加拿大</v>
          </cell>
          <cell r="D494" t="str">
            <v>乳制品</v>
          </cell>
          <cell r="E494">
            <v>945.99999647587538</v>
          </cell>
        </row>
        <row r="495">
          <cell r="A495">
            <v>1996</v>
          </cell>
          <cell r="B495">
            <v>35118</v>
          </cell>
          <cell r="C495" t="str">
            <v>美国</v>
          </cell>
          <cell r="D495" t="str">
            <v>香料</v>
          </cell>
          <cell r="E495">
            <v>490</v>
          </cell>
        </row>
        <row r="496">
          <cell r="A496">
            <v>1996</v>
          </cell>
          <cell r="B496">
            <v>35118</v>
          </cell>
          <cell r="C496" t="str">
            <v>美国</v>
          </cell>
          <cell r="D496" t="str">
            <v>糖果</v>
          </cell>
          <cell r="E496">
            <v>477.81899664938447</v>
          </cell>
        </row>
        <row r="497">
          <cell r="A497">
            <v>1996</v>
          </cell>
          <cell r="B497">
            <v>35121</v>
          </cell>
          <cell r="C497" t="str">
            <v>加拿大</v>
          </cell>
          <cell r="D497" t="str">
            <v>饮料</v>
          </cell>
          <cell r="E497">
            <v>285</v>
          </cell>
        </row>
        <row r="498">
          <cell r="A498">
            <v>1996</v>
          </cell>
          <cell r="B498">
            <v>35121</v>
          </cell>
          <cell r="C498" t="str">
            <v>加拿大</v>
          </cell>
          <cell r="D498" t="str">
            <v>肉/家禽</v>
          </cell>
          <cell r="E498">
            <v>234</v>
          </cell>
        </row>
        <row r="499">
          <cell r="A499">
            <v>1996</v>
          </cell>
          <cell r="B499">
            <v>35121</v>
          </cell>
          <cell r="C499" t="str">
            <v>加拿大</v>
          </cell>
          <cell r="D499" t="str">
            <v>糖果</v>
          </cell>
          <cell r="E499">
            <v>2465</v>
          </cell>
        </row>
        <row r="500">
          <cell r="A500">
            <v>1996</v>
          </cell>
          <cell r="B500">
            <v>35122</v>
          </cell>
          <cell r="C500" t="str">
            <v>美国</v>
          </cell>
          <cell r="D500" t="str">
            <v>海洋食品</v>
          </cell>
          <cell r="E500">
            <v>625</v>
          </cell>
        </row>
        <row r="501">
          <cell r="A501">
            <v>1996</v>
          </cell>
          <cell r="B501">
            <v>35122</v>
          </cell>
          <cell r="C501" t="str">
            <v>加拿大</v>
          </cell>
          <cell r="D501" t="str">
            <v>糖果</v>
          </cell>
          <cell r="E501">
            <v>872.5</v>
          </cell>
        </row>
        <row r="502">
          <cell r="A502">
            <v>1996</v>
          </cell>
          <cell r="B502">
            <v>35122</v>
          </cell>
          <cell r="C502" t="str">
            <v>加拿大</v>
          </cell>
          <cell r="D502" t="str">
            <v>乳制品</v>
          </cell>
          <cell r="E502">
            <v>175</v>
          </cell>
        </row>
        <row r="503">
          <cell r="A503">
            <v>1996</v>
          </cell>
          <cell r="B503">
            <v>35122</v>
          </cell>
          <cell r="C503" t="str">
            <v>加拿大</v>
          </cell>
          <cell r="D503" t="str">
            <v>面食/谷类</v>
          </cell>
          <cell r="E503">
            <v>912</v>
          </cell>
        </row>
        <row r="504">
          <cell r="A504">
            <v>1996</v>
          </cell>
          <cell r="B504">
            <v>35122</v>
          </cell>
          <cell r="C504" t="str">
            <v>加拿大</v>
          </cell>
          <cell r="D504" t="str">
            <v>香料</v>
          </cell>
          <cell r="E504">
            <v>268.38749811798334</v>
          </cell>
        </row>
        <row r="505">
          <cell r="A505">
            <v>1996</v>
          </cell>
          <cell r="B505">
            <v>35124</v>
          </cell>
          <cell r="C505" t="str">
            <v>美国</v>
          </cell>
          <cell r="D505" t="str">
            <v>饮料</v>
          </cell>
          <cell r="E505">
            <v>135</v>
          </cell>
        </row>
        <row r="506">
          <cell r="A506">
            <v>1996</v>
          </cell>
          <cell r="B506">
            <v>35124</v>
          </cell>
          <cell r="C506" t="str">
            <v>美国</v>
          </cell>
          <cell r="D506" t="str">
            <v>肉/家禽</v>
          </cell>
          <cell r="E506">
            <v>195.5625</v>
          </cell>
        </row>
        <row r="507">
          <cell r="A507">
            <v>1996</v>
          </cell>
          <cell r="B507">
            <v>35124</v>
          </cell>
          <cell r="C507" t="str">
            <v>美国</v>
          </cell>
          <cell r="D507" t="str">
            <v>面食/谷类</v>
          </cell>
          <cell r="E507">
            <v>748.125</v>
          </cell>
        </row>
        <row r="508">
          <cell r="A508">
            <v>1996</v>
          </cell>
          <cell r="B508">
            <v>35125</v>
          </cell>
          <cell r="C508" t="str">
            <v>加拿大</v>
          </cell>
          <cell r="D508" t="str">
            <v>肉/家禽</v>
          </cell>
          <cell r="E508">
            <v>1638</v>
          </cell>
        </row>
        <row r="509">
          <cell r="A509">
            <v>1996</v>
          </cell>
          <cell r="B509">
            <v>35125</v>
          </cell>
          <cell r="C509" t="str">
            <v>加拿大</v>
          </cell>
          <cell r="D509" t="str">
            <v>海洋食品</v>
          </cell>
          <cell r="E509">
            <v>1250</v>
          </cell>
        </row>
        <row r="510">
          <cell r="A510">
            <v>1996</v>
          </cell>
          <cell r="B510">
            <v>35125</v>
          </cell>
          <cell r="C510" t="str">
            <v>加拿大</v>
          </cell>
          <cell r="D510" t="str">
            <v>糖果</v>
          </cell>
          <cell r="E510">
            <v>400</v>
          </cell>
        </row>
        <row r="511">
          <cell r="A511">
            <v>1996</v>
          </cell>
          <cell r="B511">
            <v>35125</v>
          </cell>
          <cell r="C511" t="str">
            <v>加拿大</v>
          </cell>
          <cell r="D511" t="str">
            <v>乳制品</v>
          </cell>
          <cell r="E511">
            <v>87.5</v>
          </cell>
        </row>
        <row r="512">
          <cell r="A512">
            <v>1996</v>
          </cell>
          <cell r="B512">
            <v>35125</v>
          </cell>
          <cell r="C512" t="str">
            <v>加拿大</v>
          </cell>
          <cell r="D512" t="str">
            <v>糖果</v>
          </cell>
          <cell r="E512">
            <v>147.9</v>
          </cell>
        </row>
        <row r="513">
          <cell r="A513">
            <v>1996</v>
          </cell>
          <cell r="B513">
            <v>35125</v>
          </cell>
          <cell r="C513" t="str">
            <v>美国</v>
          </cell>
          <cell r="D513" t="str">
            <v>乳制品</v>
          </cell>
          <cell r="E513">
            <v>525</v>
          </cell>
        </row>
        <row r="514">
          <cell r="A514">
            <v>1996</v>
          </cell>
          <cell r="B514">
            <v>35125</v>
          </cell>
          <cell r="C514" t="str">
            <v>美国</v>
          </cell>
          <cell r="D514" t="str">
            <v>面食/谷类</v>
          </cell>
          <cell r="E514">
            <v>56</v>
          </cell>
        </row>
        <row r="515">
          <cell r="A515">
            <v>1996</v>
          </cell>
          <cell r="B515">
            <v>35128</v>
          </cell>
          <cell r="C515" t="str">
            <v>美国</v>
          </cell>
          <cell r="D515" t="str">
            <v>饮料</v>
          </cell>
          <cell r="E515">
            <v>15019.499988220632</v>
          </cell>
        </row>
        <row r="516">
          <cell r="A516">
            <v>1996</v>
          </cell>
          <cell r="B516">
            <v>35128</v>
          </cell>
          <cell r="C516" t="str">
            <v>美国</v>
          </cell>
          <cell r="D516" t="str">
            <v>饮料</v>
          </cell>
          <cell r="E516">
            <v>1367.9999989271164</v>
          </cell>
        </row>
        <row r="517">
          <cell r="A517">
            <v>1996</v>
          </cell>
          <cell r="B517">
            <v>35129</v>
          </cell>
          <cell r="C517" t="str">
            <v>加拿大</v>
          </cell>
          <cell r="D517" t="str">
            <v>肉/家禽</v>
          </cell>
          <cell r="E517">
            <v>98.4</v>
          </cell>
        </row>
        <row r="518">
          <cell r="A518">
            <v>1996</v>
          </cell>
          <cell r="B518">
            <v>35136</v>
          </cell>
          <cell r="C518" t="str">
            <v>美国</v>
          </cell>
          <cell r="D518" t="str">
            <v>糖果</v>
          </cell>
          <cell r="E518">
            <v>1538.9999987930059</v>
          </cell>
        </row>
        <row r="519">
          <cell r="A519">
            <v>1996</v>
          </cell>
          <cell r="B519">
            <v>35137</v>
          </cell>
          <cell r="C519" t="str">
            <v>加拿大</v>
          </cell>
          <cell r="D519" t="str">
            <v>面食/谷类</v>
          </cell>
          <cell r="E519">
            <v>350</v>
          </cell>
        </row>
        <row r="520">
          <cell r="A520">
            <v>1996</v>
          </cell>
          <cell r="B520">
            <v>35137</v>
          </cell>
          <cell r="C520" t="str">
            <v>加拿大</v>
          </cell>
          <cell r="D520" t="str">
            <v>糖果</v>
          </cell>
          <cell r="E520">
            <v>339.99999761581421</v>
          </cell>
        </row>
        <row r="521">
          <cell r="A521">
            <v>1996</v>
          </cell>
          <cell r="B521">
            <v>35137</v>
          </cell>
          <cell r="C521" t="str">
            <v>加拿大</v>
          </cell>
          <cell r="D521" t="str">
            <v>肉/家禽</v>
          </cell>
          <cell r="E521">
            <v>202.63999857902527</v>
          </cell>
        </row>
        <row r="522">
          <cell r="A522">
            <v>1996</v>
          </cell>
          <cell r="B522">
            <v>35138</v>
          </cell>
          <cell r="C522" t="str">
            <v>加拿大</v>
          </cell>
          <cell r="D522" t="str">
            <v>饮料</v>
          </cell>
          <cell r="E522">
            <v>36</v>
          </cell>
        </row>
        <row r="523">
          <cell r="A523">
            <v>1996</v>
          </cell>
          <cell r="B523">
            <v>35138</v>
          </cell>
          <cell r="C523" t="str">
            <v>加拿大</v>
          </cell>
          <cell r="D523" t="str">
            <v>糖果</v>
          </cell>
          <cell r="E523">
            <v>379.99999970197678</v>
          </cell>
        </row>
        <row r="524">
          <cell r="A524">
            <v>1996</v>
          </cell>
          <cell r="B524">
            <v>35138</v>
          </cell>
          <cell r="C524" t="str">
            <v>加拿大</v>
          </cell>
          <cell r="D524" t="str">
            <v>面食/谷类</v>
          </cell>
          <cell r="E524">
            <v>758.09999940544367</v>
          </cell>
        </row>
        <row r="525">
          <cell r="A525">
            <v>1996</v>
          </cell>
          <cell r="B525">
            <v>35138</v>
          </cell>
          <cell r="C525" t="str">
            <v>加拿大</v>
          </cell>
          <cell r="D525" t="str">
            <v>香料</v>
          </cell>
          <cell r="E525">
            <v>239.96999981179832</v>
          </cell>
        </row>
        <row r="526">
          <cell r="A526">
            <v>1996</v>
          </cell>
          <cell r="B526">
            <v>35142</v>
          </cell>
          <cell r="C526" t="str">
            <v>加拿大</v>
          </cell>
          <cell r="D526" t="str">
            <v>乳制品</v>
          </cell>
          <cell r="E526">
            <v>840</v>
          </cell>
        </row>
        <row r="527">
          <cell r="A527">
            <v>1996</v>
          </cell>
          <cell r="B527">
            <v>35142</v>
          </cell>
          <cell r="C527" t="str">
            <v>加拿大</v>
          </cell>
          <cell r="D527" t="str">
            <v>饮料</v>
          </cell>
          <cell r="E527">
            <v>10540</v>
          </cell>
        </row>
        <row r="528">
          <cell r="A528">
            <v>1996</v>
          </cell>
          <cell r="B528">
            <v>35143</v>
          </cell>
          <cell r="C528" t="str">
            <v>美国</v>
          </cell>
          <cell r="D528" t="str">
            <v>海洋食品</v>
          </cell>
          <cell r="E528">
            <v>368.93249971065671</v>
          </cell>
        </row>
        <row r="529">
          <cell r="A529">
            <v>1996</v>
          </cell>
          <cell r="B529">
            <v>35144</v>
          </cell>
          <cell r="C529" t="str">
            <v>美国</v>
          </cell>
          <cell r="D529" t="str">
            <v>香料</v>
          </cell>
          <cell r="E529">
            <v>1200</v>
          </cell>
        </row>
        <row r="530">
          <cell r="A530">
            <v>1996</v>
          </cell>
          <cell r="B530">
            <v>35144</v>
          </cell>
          <cell r="C530" t="str">
            <v>美国</v>
          </cell>
          <cell r="D530" t="str">
            <v>饮料</v>
          </cell>
          <cell r="E530">
            <v>45</v>
          </cell>
        </row>
        <row r="531">
          <cell r="A531">
            <v>1996</v>
          </cell>
          <cell r="B531">
            <v>35144</v>
          </cell>
          <cell r="C531" t="str">
            <v>美国</v>
          </cell>
          <cell r="D531" t="str">
            <v>肉/家禽</v>
          </cell>
          <cell r="E531">
            <v>2970.96</v>
          </cell>
        </row>
        <row r="532">
          <cell r="A532">
            <v>1996</v>
          </cell>
          <cell r="B532">
            <v>35144</v>
          </cell>
          <cell r="C532" t="str">
            <v>美国</v>
          </cell>
          <cell r="D532" t="str">
            <v>海洋食品</v>
          </cell>
          <cell r="E532">
            <v>906.15</v>
          </cell>
        </row>
        <row r="533">
          <cell r="A533">
            <v>1996</v>
          </cell>
          <cell r="B533">
            <v>35144</v>
          </cell>
          <cell r="C533" t="str">
            <v>美国</v>
          </cell>
          <cell r="D533" t="str">
            <v>海洋食品</v>
          </cell>
          <cell r="E533">
            <v>380</v>
          </cell>
        </row>
        <row r="534">
          <cell r="A534">
            <v>1996</v>
          </cell>
          <cell r="B534">
            <v>35144</v>
          </cell>
          <cell r="C534" t="str">
            <v>加拿大</v>
          </cell>
          <cell r="D534" t="str">
            <v>海洋食品</v>
          </cell>
          <cell r="E534">
            <v>159.59999987483025</v>
          </cell>
        </row>
        <row r="535">
          <cell r="A535">
            <v>1996</v>
          </cell>
          <cell r="B535">
            <v>35144</v>
          </cell>
          <cell r="C535" t="str">
            <v>加拿大</v>
          </cell>
          <cell r="D535" t="str">
            <v>乳制品</v>
          </cell>
          <cell r="E535">
            <v>1709.9999986588955</v>
          </cell>
        </row>
        <row r="536">
          <cell r="A536">
            <v>1996</v>
          </cell>
          <cell r="B536">
            <v>35144</v>
          </cell>
          <cell r="C536" t="str">
            <v>加拿大</v>
          </cell>
          <cell r="D536" t="str">
            <v>饮料</v>
          </cell>
          <cell r="E536">
            <v>883.499999307096</v>
          </cell>
        </row>
        <row r="537">
          <cell r="A537">
            <v>1996</v>
          </cell>
          <cell r="B537">
            <v>35150</v>
          </cell>
          <cell r="C537" t="str">
            <v>加拿大</v>
          </cell>
          <cell r="D537" t="str">
            <v>海洋食品</v>
          </cell>
          <cell r="E537">
            <v>198.75</v>
          </cell>
        </row>
        <row r="538">
          <cell r="A538">
            <v>1996</v>
          </cell>
          <cell r="B538">
            <v>35150</v>
          </cell>
          <cell r="C538" t="str">
            <v>加拿大</v>
          </cell>
          <cell r="D538" t="str">
            <v>糖果</v>
          </cell>
          <cell r="E538">
            <v>1725.5</v>
          </cell>
        </row>
        <row r="539">
          <cell r="A539">
            <v>1996</v>
          </cell>
          <cell r="B539">
            <v>35159</v>
          </cell>
          <cell r="C539" t="str">
            <v>美国</v>
          </cell>
          <cell r="D539" t="str">
            <v>糖果</v>
          </cell>
          <cell r="E539">
            <v>600</v>
          </cell>
        </row>
        <row r="540">
          <cell r="A540">
            <v>1996</v>
          </cell>
          <cell r="B540">
            <v>35159</v>
          </cell>
          <cell r="C540" t="str">
            <v>美国</v>
          </cell>
          <cell r="D540" t="str">
            <v>饮料</v>
          </cell>
          <cell r="E540">
            <v>379.75</v>
          </cell>
        </row>
        <row r="541">
          <cell r="A541">
            <v>1996</v>
          </cell>
          <cell r="B541">
            <v>35159</v>
          </cell>
          <cell r="C541" t="str">
            <v>美国</v>
          </cell>
          <cell r="D541" t="str">
            <v>香料</v>
          </cell>
          <cell r="E541">
            <v>195</v>
          </cell>
        </row>
        <row r="542">
          <cell r="A542">
            <v>1996</v>
          </cell>
          <cell r="B542">
            <v>35163</v>
          </cell>
          <cell r="C542" t="str">
            <v>美国</v>
          </cell>
          <cell r="D542" t="str">
            <v>香料</v>
          </cell>
          <cell r="E542">
            <v>500</v>
          </cell>
        </row>
        <row r="543">
          <cell r="A543">
            <v>1996</v>
          </cell>
          <cell r="B543">
            <v>35163</v>
          </cell>
          <cell r="C543" t="str">
            <v>加拿大</v>
          </cell>
          <cell r="D543" t="str">
            <v>海洋食品</v>
          </cell>
          <cell r="E543">
            <v>455.99999830126762</v>
          </cell>
        </row>
        <row r="544">
          <cell r="A544">
            <v>1996</v>
          </cell>
          <cell r="B544">
            <v>35164</v>
          </cell>
          <cell r="C544" t="str">
            <v>美国</v>
          </cell>
          <cell r="D544" t="str">
            <v>海洋食品</v>
          </cell>
          <cell r="E544">
            <v>90</v>
          </cell>
        </row>
        <row r="545">
          <cell r="A545">
            <v>1996</v>
          </cell>
          <cell r="B545">
            <v>35164</v>
          </cell>
          <cell r="C545" t="str">
            <v>美国</v>
          </cell>
          <cell r="D545" t="str">
            <v>饮料</v>
          </cell>
          <cell r="E545">
            <v>828</v>
          </cell>
        </row>
        <row r="546">
          <cell r="A546">
            <v>1996</v>
          </cell>
          <cell r="B546">
            <v>35164</v>
          </cell>
          <cell r="C546" t="str">
            <v>美国</v>
          </cell>
          <cell r="D546" t="str">
            <v>乳制品</v>
          </cell>
          <cell r="E546">
            <v>1249.5</v>
          </cell>
        </row>
        <row r="547">
          <cell r="A547">
            <v>1996</v>
          </cell>
          <cell r="B547">
            <v>35164</v>
          </cell>
          <cell r="C547" t="str">
            <v>美国</v>
          </cell>
          <cell r="D547" t="str">
            <v>乳制品</v>
          </cell>
          <cell r="E547">
            <v>564.375</v>
          </cell>
        </row>
        <row r="548">
          <cell r="A548">
            <v>1996</v>
          </cell>
          <cell r="B548">
            <v>35165</v>
          </cell>
          <cell r="C548" t="str">
            <v>加拿大</v>
          </cell>
          <cell r="D548" t="str">
            <v>乳制品</v>
          </cell>
          <cell r="E548">
            <v>412.5</v>
          </cell>
        </row>
        <row r="549">
          <cell r="A549">
            <v>1996</v>
          </cell>
          <cell r="B549">
            <v>35165</v>
          </cell>
          <cell r="C549" t="str">
            <v>加拿大</v>
          </cell>
          <cell r="D549" t="str">
            <v>糖果</v>
          </cell>
          <cell r="E549">
            <v>1109.25</v>
          </cell>
        </row>
        <row r="550">
          <cell r="A550">
            <v>1996</v>
          </cell>
          <cell r="B550">
            <v>35165</v>
          </cell>
          <cell r="C550" t="str">
            <v>加拿大</v>
          </cell>
          <cell r="D550" t="str">
            <v>糖果</v>
          </cell>
          <cell r="E550">
            <v>750</v>
          </cell>
        </row>
        <row r="551">
          <cell r="A551">
            <v>1996</v>
          </cell>
          <cell r="B551">
            <v>35165</v>
          </cell>
          <cell r="C551" t="str">
            <v>加拿大</v>
          </cell>
          <cell r="D551" t="str">
            <v>乳制品</v>
          </cell>
          <cell r="E551">
            <v>1740</v>
          </cell>
        </row>
        <row r="552">
          <cell r="A552">
            <v>1996</v>
          </cell>
          <cell r="B552">
            <v>35166</v>
          </cell>
          <cell r="C552" t="str">
            <v>美国</v>
          </cell>
          <cell r="D552" t="str">
            <v>海洋食品</v>
          </cell>
          <cell r="E552">
            <v>120</v>
          </cell>
        </row>
        <row r="553">
          <cell r="A553">
            <v>1996</v>
          </cell>
          <cell r="B553">
            <v>35166</v>
          </cell>
          <cell r="C553" t="str">
            <v>美国</v>
          </cell>
          <cell r="D553" t="str">
            <v>乳制品</v>
          </cell>
          <cell r="E553">
            <v>125</v>
          </cell>
        </row>
        <row r="554">
          <cell r="A554">
            <v>1996</v>
          </cell>
          <cell r="B554">
            <v>35170</v>
          </cell>
          <cell r="C554" t="str">
            <v>美国</v>
          </cell>
          <cell r="D554" t="str">
            <v>香料</v>
          </cell>
          <cell r="E554">
            <v>379.99999970197678</v>
          </cell>
        </row>
        <row r="555">
          <cell r="A555">
            <v>1996</v>
          </cell>
          <cell r="B555">
            <v>35170</v>
          </cell>
          <cell r="C555" t="str">
            <v>美国</v>
          </cell>
          <cell r="D555" t="str">
            <v>农产品</v>
          </cell>
          <cell r="E555">
            <v>91.2</v>
          </cell>
        </row>
        <row r="556">
          <cell r="A556">
            <v>1996</v>
          </cell>
          <cell r="B556">
            <v>35171</v>
          </cell>
          <cell r="C556" t="str">
            <v>美国</v>
          </cell>
          <cell r="D556" t="str">
            <v>糖果</v>
          </cell>
          <cell r="E556">
            <v>120</v>
          </cell>
        </row>
        <row r="557">
          <cell r="A557">
            <v>1996</v>
          </cell>
          <cell r="B557">
            <v>35171</v>
          </cell>
          <cell r="C557" t="str">
            <v>美国</v>
          </cell>
          <cell r="D557" t="str">
            <v>糖果</v>
          </cell>
          <cell r="E557">
            <v>133</v>
          </cell>
        </row>
        <row r="558">
          <cell r="A558">
            <v>1996</v>
          </cell>
          <cell r="B558">
            <v>35171</v>
          </cell>
          <cell r="C558" t="str">
            <v>美国</v>
          </cell>
          <cell r="D558" t="str">
            <v>农产品</v>
          </cell>
          <cell r="E558">
            <v>424</v>
          </cell>
        </row>
        <row r="559">
          <cell r="A559">
            <v>1996</v>
          </cell>
          <cell r="B559">
            <v>35173</v>
          </cell>
          <cell r="C559" t="str">
            <v>美国</v>
          </cell>
          <cell r="D559" t="str">
            <v>农产品</v>
          </cell>
          <cell r="E559">
            <v>1350</v>
          </cell>
        </row>
        <row r="560">
          <cell r="A560">
            <v>1996</v>
          </cell>
          <cell r="B560">
            <v>35173</v>
          </cell>
          <cell r="C560" t="str">
            <v>美国</v>
          </cell>
          <cell r="D560" t="str">
            <v>海洋食品</v>
          </cell>
          <cell r="E560">
            <v>462</v>
          </cell>
        </row>
        <row r="561">
          <cell r="A561">
            <v>1996</v>
          </cell>
          <cell r="B561">
            <v>35173</v>
          </cell>
          <cell r="C561" t="str">
            <v>美国</v>
          </cell>
          <cell r="D561" t="str">
            <v>肉/家禽</v>
          </cell>
          <cell r="E561">
            <v>656</v>
          </cell>
        </row>
        <row r="562">
          <cell r="A562">
            <v>1996</v>
          </cell>
          <cell r="B562">
            <v>35173</v>
          </cell>
          <cell r="C562" t="str">
            <v>美国</v>
          </cell>
          <cell r="D562" t="str">
            <v>乳制品</v>
          </cell>
          <cell r="E562">
            <v>324</v>
          </cell>
        </row>
        <row r="563">
          <cell r="A563">
            <v>1996</v>
          </cell>
          <cell r="B563">
            <v>35173</v>
          </cell>
          <cell r="C563" t="str">
            <v>美国</v>
          </cell>
          <cell r="D563" t="str">
            <v>饮料</v>
          </cell>
          <cell r="E563">
            <v>792</v>
          </cell>
        </row>
        <row r="564">
          <cell r="A564">
            <v>1996</v>
          </cell>
          <cell r="B564">
            <v>35174</v>
          </cell>
          <cell r="C564" t="str">
            <v>加拿大</v>
          </cell>
          <cell r="D564" t="str">
            <v>农产品</v>
          </cell>
          <cell r="E564">
            <v>848</v>
          </cell>
        </row>
        <row r="565">
          <cell r="A565">
            <v>1996</v>
          </cell>
          <cell r="B565">
            <v>35177</v>
          </cell>
          <cell r="C565" t="str">
            <v>美国</v>
          </cell>
          <cell r="D565" t="str">
            <v>糖果</v>
          </cell>
          <cell r="E565">
            <v>110.4</v>
          </cell>
        </row>
        <row r="566">
          <cell r="A566">
            <v>1996</v>
          </cell>
          <cell r="B566">
            <v>35177</v>
          </cell>
          <cell r="C566" t="str">
            <v>美国</v>
          </cell>
          <cell r="D566" t="str">
            <v>糖果</v>
          </cell>
          <cell r="E566">
            <v>800</v>
          </cell>
        </row>
        <row r="567">
          <cell r="A567">
            <v>1996</v>
          </cell>
          <cell r="B567">
            <v>35179</v>
          </cell>
          <cell r="C567" t="str">
            <v>加拿大</v>
          </cell>
          <cell r="D567" t="str">
            <v>香料</v>
          </cell>
          <cell r="E567">
            <v>439</v>
          </cell>
        </row>
        <row r="568">
          <cell r="A568">
            <v>1996</v>
          </cell>
          <cell r="B568">
            <v>35181</v>
          </cell>
          <cell r="C568" t="str">
            <v>加拿大</v>
          </cell>
          <cell r="D568" t="str">
            <v>海洋食品</v>
          </cell>
          <cell r="E568">
            <v>428.3999969959259</v>
          </cell>
        </row>
        <row r="569">
          <cell r="A569">
            <v>1996</v>
          </cell>
          <cell r="B569">
            <v>35181</v>
          </cell>
          <cell r="C569" t="str">
            <v>加拿大</v>
          </cell>
          <cell r="D569" t="str">
            <v>面食/谷类</v>
          </cell>
          <cell r="E569">
            <v>292.5</v>
          </cell>
        </row>
        <row r="570">
          <cell r="A570">
            <v>1996</v>
          </cell>
          <cell r="B570">
            <v>35184</v>
          </cell>
          <cell r="C570" t="str">
            <v>加拿大</v>
          </cell>
          <cell r="D570" t="str">
            <v>糖果</v>
          </cell>
          <cell r="E570">
            <v>959.75</v>
          </cell>
        </row>
        <row r="571">
          <cell r="A571">
            <v>1996</v>
          </cell>
          <cell r="B571">
            <v>35184</v>
          </cell>
          <cell r="C571" t="str">
            <v>加拿大</v>
          </cell>
          <cell r="D571" t="str">
            <v>饮料</v>
          </cell>
          <cell r="E571">
            <v>90</v>
          </cell>
        </row>
        <row r="572">
          <cell r="A572">
            <v>1996</v>
          </cell>
          <cell r="B572">
            <v>35184</v>
          </cell>
          <cell r="C572" t="str">
            <v>加拿大</v>
          </cell>
          <cell r="D572" t="str">
            <v>海洋食品</v>
          </cell>
          <cell r="E572">
            <v>760</v>
          </cell>
        </row>
        <row r="573">
          <cell r="A573">
            <v>1996</v>
          </cell>
          <cell r="B573">
            <v>35185</v>
          </cell>
          <cell r="C573" t="str">
            <v>加拿大</v>
          </cell>
          <cell r="D573" t="str">
            <v>农产品</v>
          </cell>
          <cell r="E573">
            <v>1800</v>
          </cell>
        </row>
        <row r="574">
          <cell r="A574">
            <v>1996</v>
          </cell>
          <cell r="B574">
            <v>35185</v>
          </cell>
          <cell r="C574" t="str">
            <v>加拿大</v>
          </cell>
          <cell r="D574" t="str">
            <v>糖果</v>
          </cell>
          <cell r="E574">
            <v>1774.799997061491</v>
          </cell>
        </row>
        <row r="575">
          <cell r="A575">
            <v>1996</v>
          </cell>
          <cell r="B575">
            <v>35186</v>
          </cell>
          <cell r="C575" t="str">
            <v>美国</v>
          </cell>
          <cell r="D575" t="str">
            <v>饮料</v>
          </cell>
          <cell r="E575">
            <v>759.99999716877937</v>
          </cell>
        </row>
        <row r="576">
          <cell r="A576">
            <v>1996</v>
          </cell>
          <cell r="B576">
            <v>35186</v>
          </cell>
          <cell r="C576" t="str">
            <v>美国</v>
          </cell>
          <cell r="D576" t="str">
            <v>饮料</v>
          </cell>
          <cell r="E576">
            <v>239.99999910593033</v>
          </cell>
        </row>
        <row r="577">
          <cell r="A577">
            <v>1996</v>
          </cell>
          <cell r="B577">
            <v>35186</v>
          </cell>
          <cell r="C577" t="str">
            <v>美国</v>
          </cell>
          <cell r="D577" t="str">
            <v>饮料</v>
          </cell>
          <cell r="E577">
            <v>1295.9999951720238</v>
          </cell>
        </row>
        <row r="578">
          <cell r="A578">
            <v>1996</v>
          </cell>
          <cell r="B578">
            <v>35186</v>
          </cell>
          <cell r="C578" t="str">
            <v>加拿大</v>
          </cell>
          <cell r="D578" t="str">
            <v>乳制品</v>
          </cell>
          <cell r="E578">
            <v>69.599999999999994</v>
          </cell>
        </row>
        <row r="579">
          <cell r="A579">
            <v>1996</v>
          </cell>
          <cell r="B579">
            <v>35187</v>
          </cell>
          <cell r="C579" t="str">
            <v>美国</v>
          </cell>
          <cell r="D579" t="str">
            <v>面食/谷类</v>
          </cell>
          <cell r="E579">
            <v>560</v>
          </cell>
        </row>
        <row r="580">
          <cell r="A580">
            <v>1996</v>
          </cell>
          <cell r="B580">
            <v>35188</v>
          </cell>
          <cell r="C580" t="str">
            <v>美国</v>
          </cell>
          <cell r="D580" t="str">
            <v>海洋食品</v>
          </cell>
          <cell r="E580">
            <v>183.34999985620379</v>
          </cell>
        </row>
        <row r="581">
          <cell r="A581">
            <v>1996</v>
          </cell>
          <cell r="B581">
            <v>35188</v>
          </cell>
          <cell r="C581" t="str">
            <v>美国</v>
          </cell>
          <cell r="D581" t="str">
            <v>农产品</v>
          </cell>
          <cell r="E581">
            <v>755.24999940767884</v>
          </cell>
        </row>
        <row r="582">
          <cell r="A582">
            <v>1996</v>
          </cell>
          <cell r="B582">
            <v>35188</v>
          </cell>
          <cell r="C582" t="str">
            <v>美国</v>
          </cell>
          <cell r="D582" t="str">
            <v>香料</v>
          </cell>
          <cell r="E582">
            <v>259.34999979659915</v>
          </cell>
        </row>
        <row r="583">
          <cell r="A583">
            <v>1996</v>
          </cell>
          <cell r="B583">
            <v>35191</v>
          </cell>
          <cell r="C583" t="str">
            <v>加拿大</v>
          </cell>
          <cell r="D583" t="str">
            <v>香料</v>
          </cell>
          <cell r="E583">
            <v>412.5</v>
          </cell>
        </row>
        <row r="584">
          <cell r="A584">
            <v>1996</v>
          </cell>
          <cell r="B584">
            <v>35191</v>
          </cell>
          <cell r="C584" t="str">
            <v>加拿大</v>
          </cell>
          <cell r="D584" t="str">
            <v>饮料</v>
          </cell>
          <cell r="E584">
            <v>101.25</v>
          </cell>
        </row>
        <row r="585">
          <cell r="A585">
            <v>1996</v>
          </cell>
          <cell r="B585">
            <v>35191</v>
          </cell>
          <cell r="C585" t="str">
            <v>加拿大</v>
          </cell>
          <cell r="D585" t="str">
            <v>香料</v>
          </cell>
          <cell r="E585">
            <v>390</v>
          </cell>
        </row>
        <row r="586">
          <cell r="A586">
            <v>1996</v>
          </cell>
          <cell r="B586">
            <v>35191</v>
          </cell>
          <cell r="C586" t="str">
            <v>加拿大</v>
          </cell>
          <cell r="D586" t="str">
            <v>海洋食品</v>
          </cell>
          <cell r="E586">
            <v>336</v>
          </cell>
        </row>
        <row r="587">
          <cell r="A587">
            <v>1996</v>
          </cell>
          <cell r="B587">
            <v>35191</v>
          </cell>
          <cell r="C587" t="str">
            <v>加拿大</v>
          </cell>
          <cell r="D587" t="str">
            <v>饮料</v>
          </cell>
          <cell r="E587">
            <v>229.49999839067459</v>
          </cell>
        </row>
        <row r="588">
          <cell r="A588">
            <v>1996</v>
          </cell>
          <cell r="B588">
            <v>35191</v>
          </cell>
          <cell r="C588" t="str">
            <v>加拿大</v>
          </cell>
          <cell r="D588" t="str">
            <v>面食/谷类</v>
          </cell>
          <cell r="E588">
            <v>285.59999799728394</v>
          </cell>
        </row>
        <row r="589">
          <cell r="A589">
            <v>1996</v>
          </cell>
          <cell r="B589">
            <v>35191</v>
          </cell>
          <cell r="C589" t="str">
            <v>加拿大</v>
          </cell>
          <cell r="D589" t="str">
            <v>肉/家禽</v>
          </cell>
          <cell r="E589">
            <v>960</v>
          </cell>
        </row>
        <row r="590">
          <cell r="A590">
            <v>1996</v>
          </cell>
          <cell r="B590">
            <v>35191</v>
          </cell>
          <cell r="C590" t="str">
            <v>加拿大</v>
          </cell>
          <cell r="D590" t="str">
            <v>饮料</v>
          </cell>
          <cell r="E590">
            <v>72</v>
          </cell>
        </row>
        <row r="591">
          <cell r="A591">
            <v>1996</v>
          </cell>
          <cell r="B591">
            <v>35191</v>
          </cell>
          <cell r="C591" t="str">
            <v>加拿大</v>
          </cell>
          <cell r="D591" t="str">
            <v>海洋食品</v>
          </cell>
          <cell r="E591">
            <v>184</v>
          </cell>
        </row>
        <row r="592">
          <cell r="A592">
            <v>1996</v>
          </cell>
          <cell r="B592">
            <v>35191</v>
          </cell>
          <cell r="C592" t="str">
            <v>加拿大</v>
          </cell>
          <cell r="D592" t="str">
            <v>面食/谷类</v>
          </cell>
          <cell r="E592">
            <v>70</v>
          </cell>
        </row>
        <row r="593">
          <cell r="A593">
            <v>1996</v>
          </cell>
          <cell r="B593">
            <v>35192</v>
          </cell>
          <cell r="C593" t="str">
            <v>加拿大</v>
          </cell>
          <cell r="D593" t="str">
            <v>饮料</v>
          </cell>
          <cell r="E593">
            <v>144</v>
          </cell>
        </row>
        <row r="594">
          <cell r="A594">
            <v>1996</v>
          </cell>
          <cell r="B594">
            <v>35192</v>
          </cell>
          <cell r="C594" t="str">
            <v>加拿大</v>
          </cell>
          <cell r="D594" t="str">
            <v>肉/家禽</v>
          </cell>
          <cell r="E594">
            <v>185.685</v>
          </cell>
        </row>
        <row r="595">
          <cell r="A595">
            <v>1996</v>
          </cell>
          <cell r="B595">
            <v>35194</v>
          </cell>
          <cell r="C595" t="str">
            <v>美国</v>
          </cell>
          <cell r="D595" t="str">
            <v>糖果</v>
          </cell>
          <cell r="E595">
            <v>436.99999965727329</v>
          </cell>
        </row>
        <row r="596">
          <cell r="A596">
            <v>1996</v>
          </cell>
          <cell r="B596">
            <v>35194</v>
          </cell>
          <cell r="C596" t="str">
            <v>美国</v>
          </cell>
          <cell r="D596" t="str">
            <v>乳制品</v>
          </cell>
          <cell r="E596">
            <v>1162.7999990880489</v>
          </cell>
        </row>
        <row r="597">
          <cell r="A597">
            <v>1996</v>
          </cell>
          <cell r="B597">
            <v>35194</v>
          </cell>
          <cell r="C597" t="str">
            <v>美国</v>
          </cell>
          <cell r="D597" t="str">
            <v>乳制品</v>
          </cell>
          <cell r="E597">
            <v>1225.4999990388751</v>
          </cell>
        </row>
        <row r="598">
          <cell r="A598">
            <v>1996</v>
          </cell>
          <cell r="B598">
            <v>35198</v>
          </cell>
          <cell r="C598" t="str">
            <v>加拿大</v>
          </cell>
          <cell r="D598" t="str">
            <v>乳制品</v>
          </cell>
          <cell r="E598">
            <v>760</v>
          </cell>
        </row>
        <row r="599">
          <cell r="A599">
            <v>1996</v>
          </cell>
          <cell r="B599">
            <v>35198</v>
          </cell>
          <cell r="C599" t="str">
            <v>加拿大</v>
          </cell>
          <cell r="D599" t="str">
            <v>海洋食品</v>
          </cell>
          <cell r="E599">
            <v>625</v>
          </cell>
        </row>
        <row r="600">
          <cell r="A600">
            <v>1996</v>
          </cell>
          <cell r="B600">
            <v>35198</v>
          </cell>
          <cell r="C600" t="str">
            <v>加拿大</v>
          </cell>
          <cell r="D600" t="str">
            <v>面食/谷类</v>
          </cell>
          <cell r="E600">
            <v>190</v>
          </cell>
        </row>
        <row r="601">
          <cell r="A601">
            <v>1996</v>
          </cell>
          <cell r="B601">
            <v>35199</v>
          </cell>
          <cell r="C601" t="str">
            <v>美国</v>
          </cell>
          <cell r="D601" t="str">
            <v>海洋食品</v>
          </cell>
          <cell r="E601">
            <v>632.39999556541443</v>
          </cell>
        </row>
        <row r="602">
          <cell r="A602">
            <v>1996</v>
          </cell>
          <cell r="B602">
            <v>35199</v>
          </cell>
          <cell r="C602" t="str">
            <v>美国</v>
          </cell>
          <cell r="D602" t="str">
            <v>饮料</v>
          </cell>
          <cell r="E602">
            <v>156.75</v>
          </cell>
        </row>
        <row r="603">
          <cell r="A603">
            <v>1996</v>
          </cell>
          <cell r="B603">
            <v>35199</v>
          </cell>
          <cell r="C603" t="str">
            <v>美国</v>
          </cell>
          <cell r="D603" t="str">
            <v>糖果</v>
          </cell>
          <cell r="E603">
            <v>1215</v>
          </cell>
        </row>
        <row r="604">
          <cell r="A604">
            <v>1996</v>
          </cell>
          <cell r="B604">
            <v>35199</v>
          </cell>
          <cell r="C604" t="str">
            <v>美国</v>
          </cell>
          <cell r="D604" t="str">
            <v>糖果</v>
          </cell>
          <cell r="E604">
            <v>1967.49</v>
          </cell>
        </row>
        <row r="605">
          <cell r="A605">
            <v>1996</v>
          </cell>
          <cell r="B605">
            <v>35199</v>
          </cell>
          <cell r="C605" t="str">
            <v>美国</v>
          </cell>
          <cell r="D605" t="str">
            <v>农产品</v>
          </cell>
          <cell r="E605">
            <v>1749</v>
          </cell>
        </row>
        <row r="606">
          <cell r="A606">
            <v>1996</v>
          </cell>
          <cell r="B606">
            <v>35199</v>
          </cell>
          <cell r="C606" t="str">
            <v>美国</v>
          </cell>
          <cell r="D606" t="str">
            <v>乳制品</v>
          </cell>
          <cell r="E606">
            <v>1218</v>
          </cell>
        </row>
        <row r="607">
          <cell r="A607">
            <v>1996</v>
          </cell>
          <cell r="B607">
            <v>35201</v>
          </cell>
          <cell r="C607" t="str">
            <v>美国</v>
          </cell>
          <cell r="D607" t="str">
            <v>肉/家禽</v>
          </cell>
          <cell r="E607">
            <v>840</v>
          </cell>
        </row>
        <row r="608">
          <cell r="A608">
            <v>1996</v>
          </cell>
          <cell r="B608">
            <v>35201</v>
          </cell>
          <cell r="C608" t="str">
            <v>美国</v>
          </cell>
          <cell r="D608" t="str">
            <v>乳制品</v>
          </cell>
          <cell r="E608">
            <v>1320</v>
          </cell>
        </row>
        <row r="609">
          <cell r="A609">
            <v>1996</v>
          </cell>
          <cell r="B609">
            <v>35202</v>
          </cell>
          <cell r="C609" t="str">
            <v>加拿大</v>
          </cell>
          <cell r="D609" t="str">
            <v>饮料</v>
          </cell>
          <cell r="E609">
            <v>1425</v>
          </cell>
        </row>
        <row r="610">
          <cell r="A610">
            <v>1996</v>
          </cell>
          <cell r="B610">
            <v>35202</v>
          </cell>
          <cell r="C610" t="str">
            <v>加拿大</v>
          </cell>
          <cell r="D610" t="str">
            <v>香料</v>
          </cell>
          <cell r="E610">
            <v>1494.5</v>
          </cell>
        </row>
        <row r="611">
          <cell r="A611">
            <v>1996</v>
          </cell>
          <cell r="B611">
            <v>35202</v>
          </cell>
          <cell r="C611" t="str">
            <v>加拿大</v>
          </cell>
          <cell r="D611" t="str">
            <v>肉/家禽</v>
          </cell>
          <cell r="E611">
            <v>5570.55</v>
          </cell>
        </row>
        <row r="612">
          <cell r="A612">
            <v>1996</v>
          </cell>
          <cell r="B612">
            <v>35202</v>
          </cell>
          <cell r="C612" t="str">
            <v>加拿大</v>
          </cell>
          <cell r="D612" t="str">
            <v>乳制品</v>
          </cell>
          <cell r="E612">
            <v>4125</v>
          </cell>
        </row>
        <row r="613">
          <cell r="A613">
            <v>1996</v>
          </cell>
          <cell r="B613">
            <v>35202</v>
          </cell>
          <cell r="C613" t="str">
            <v>加拿大</v>
          </cell>
          <cell r="D613" t="str">
            <v>饮料</v>
          </cell>
          <cell r="E613">
            <v>810</v>
          </cell>
        </row>
        <row r="614">
          <cell r="A614">
            <v>1996</v>
          </cell>
          <cell r="B614">
            <v>35202</v>
          </cell>
          <cell r="C614" t="str">
            <v>加拿大</v>
          </cell>
          <cell r="D614" t="str">
            <v>海洋食品</v>
          </cell>
          <cell r="E614">
            <v>480</v>
          </cell>
        </row>
        <row r="615">
          <cell r="A615">
            <v>1996</v>
          </cell>
          <cell r="B615">
            <v>35202</v>
          </cell>
          <cell r="C615" t="str">
            <v>加拿大</v>
          </cell>
          <cell r="D615" t="str">
            <v>饮料</v>
          </cell>
          <cell r="E615">
            <v>94.5</v>
          </cell>
        </row>
        <row r="616">
          <cell r="A616">
            <v>1996</v>
          </cell>
          <cell r="B616">
            <v>35202</v>
          </cell>
          <cell r="C616" t="str">
            <v>加拿大</v>
          </cell>
          <cell r="D616" t="str">
            <v>面食/谷类</v>
          </cell>
          <cell r="E616">
            <v>665</v>
          </cell>
        </row>
        <row r="617">
          <cell r="A617">
            <v>1996</v>
          </cell>
          <cell r="B617">
            <v>35202</v>
          </cell>
          <cell r="C617" t="str">
            <v>加拿大</v>
          </cell>
          <cell r="D617" t="str">
            <v>乳制品</v>
          </cell>
          <cell r="E617">
            <v>344</v>
          </cell>
        </row>
        <row r="618">
          <cell r="A618">
            <v>1996</v>
          </cell>
          <cell r="B618">
            <v>35202</v>
          </cell>
          <cell r="C618" t="str">
            <v>加拿大</v>
          </cell>
          <cell r="D618" t="str">
            <v>海洋食品</v>
          </cell>
          <cell r="E618">
            <v>665</v>
          </cell>
        </row>
        <row r="619">
          <cell r="A619">
            <v>1996</v>
          </cell>
          <cell r="B619">
            <v>35202</v>
          </cell>
          <cell r="C619" t="str">
            <v>加拿大</v>
          </cell>
          <cell r="D619" t="str">
            <v>饮料</v>
          </cell>
          <cell r="E619">
            <v>6587.5</v>
          </cell>
        </row>
        <row r="620">
          <cell r="A620">
            <v>1996</v>
          </cell>
          <cell r="B620">
            <v>35202</v>
          </cell>
          <cell r="C620" t="str">
            <v>加拿大</v>
          </cell>
          <cell r="D620" t="str">
            <v>乳制品</v>
          </cell>
          <cell r="E620">
            <v>1650</v>
          </cell>
        </row>
        <row r="621">
          <cell r="A621">
            <v>1996</v>
          </cell>
          <cell r="B621">
            <v>35205</v>
          </cell>
          <cell r="C621" t="str">
            <v>加拿大</v>
          </cell>
          <cell r="D621" t="str">
            <v>糖果</v>
          </cell>
          <cell r="E621">
            <v>134.99999977648258</v>
          </cell>
        </row>
        <row r="622">
          <cell r="A622">
            <v>1996</v>
          </cell>
          <cell r="B622">
            <v>35205</v>
          </cell>
          <cell r="C622" t="str">
            <v>加拿大</v>
          </cell>
          <cell r="D622" t="str">
            <v>香料</v>
          </cell>
          <cell r="E622">
            <v>233.4</v>
          </cell>
        </row>
        <row r="623">
          <cell r="A623">
            <v>1996</v>
          </cell>
          <cell r="B623">
            <v>35205</v>
          </cell>
          <cell r="C623" t="str">
            <v>加拿大</v>
          </cell>
          <cell r="D623" t="str">
            <v>香料</v>
          </cell>
          <cell r="E623">
            <v>171</v>
          </cell>
        </row>
        <row r="624">
          <cell r="A624">
            <v>1996</v>
          </cell>
          <cell r="B624">
            <v>35205</v>
          </cell>
          <cell r="C624" t="str">
            <v>美国</v>
          </cell>
          <cell r="D624" t="str">
            <v>海洋食品</v>
          </cell>
          <cell r="E624">
            <v>42</v>
          </cell>
        </row>
        <row r="625">
          <cell r="A625">
            <v>1996</v>
          </cell>
          <cell r="B625">
            <v>35205</v>
          </cell>
          <cell r="C625" t="str">
            <v>美国</v>
          </cell>
          <cell r="D625" t="str">
            <v>乳制品</v>
          </cell>
          <cell r="E625">
            <v>1650</v>
          </cell>
        </row>
        <row r="626">
          <cell r="A626">
            <v>1996</v>
          </cell>
          <cell r="B626">
            <v>35207</v>
          </cell>
          <cell r="C626" t="str">
            <v>加拿大</v>
          </cell>
          <cell r="D626" t="str">
            <v>糖果</v>
          </cell>
          <cell r="E626">
            <v>200</v>
          </cell>
        </row>
        <row r="627">
          <cell r="A627">
            <v>1996</v>
          </cell>
          <cell r="B627">
            <v>35208</v>
          </cell>
          <cell r="C627" t="str">
            <v>美国</v>
          </cell>
          <cell r="D627" t="str">
            <v>乳制品</v>
          </cell>
          <cell r="E627">
            <v>721.99999943375587</v>
          </cell>
        </row>
        <row r="628">
          <cell r="A628">
            <v>1996</v>
          </cell>
          <cell r="B628">
            <v>35208</v>
          </cell>
          <cell r="C628" t="str">
            <v>美国</v>
          </cell>
          <cell r="D628" t="str">
            <v>乳制品</v>
          </cell>
          <cell r="E628">
            <v>455.99999964237213</v>
          </cell>
        </row>
        <row r="629">
          <cell r="A629">
            <v>1996</v>
          </cell>
          <cell r="B629">
            <v>35208</v>
          </cell>
          <cell r="C629" t="str">
            <v>美国</v>
          </cell>
          <cell r="D629" t="str">
            <v>饮料</v>
          </cell>
          <cell r="E629">
            <v>307.79999975860119</v>
          </cell>
        </row>
        <row r="630">
          <cell r="A630">
            <v>1996</v>
          </cell>
          <cell r="B630">
            <v>35214</v>
          </cell>
          <cell r="C630" t="str">
            <v>美国</v>
          </cell>
          <cell r="D630" t="str">
            <v>糖果</v>
          </cell>
          <cell r="E630">
            <v>30</v>
          </cell>
        </row>
        <row r="631">
          <cell r="A631">
            <v>1996</v>
          </cell>
          <cell r="B631">
            <v>35214</v>
          </cell>
          <cell r="C631" t="str">
            <v>美国</v>
          </cell>
          <cell r="D631" t="str">
            <v>乳制品</v>
          </cell>
          <cell r="E631">
            <v>714</v>
          </cell>
        </row>
        <row r="632">
          <cell r="A632">
            <v>1996</v>
          </cell>
          <cell r="B632">
            <v>35214</v>
          </cell>
          <cell r="C632" t="str">
            <v>美国</v>
          </cell>
          <cell r="D632" t="str">
            <v>香料</v>
          </cell>
          <cell r="E632">
            <v>114</v>
          </cell>
        </row>
        <row r="633">
          <cell r="A633">
            <v>1996</v>
          </cell>
          <cell r="B633">
            <v>35215</v>
          </cell>
          <cell r="C633" t="str">
            <v>加拿大</v>
          </cell>
          <cell r="D633" t="str">
            <v>乳制品</v>
          </cell>
          <cell r="E633">
            <v>510</v>
          </cell>
        </row>
        <row r="634">
          <cell r="A634">
            <v>1996</v>
          </cell>
          <cell r="B634">
            <v>35216</v>
          </cell>
          <cell r="C634" t="str">
            <v>加拿大</v>
          </cell>
          <cell r="D634" t="str">
            <v>肉/家禽</v>
          </cell>
          <cell r="E634">
            <v>2702.6999955251813</v>
          </cell>
        </row>
        <row r="635">
          <cell r="A635">
            <v>1996</v>
          </cell>
          <cell r="B635">
            <v>35216</v>
          </cell>
          <cell r="C635" t="str">
            <v>加拿大</v>
          </cell>
          <cell r="D635" t="str">
            <v>海洋食品</v>
          </cell>
          <cell r="E635">
            <v>115.8</v>
          </cell>
        </row>
        <row r="636">
          <cell r="A636">
            <v>1996</v>
          </cell>
          <cell r="B636">
            <v>35216</v>
          </cell>
          <cell r="C636" t="str">
            <v>加拿大</v>
          </cell>
          <cell r="D636" t="str">
            <v>肉/家禽</v>
          </cell>
          <cell r="E636">
            <v>737.99999877810478</v>
          </cell>
        </row>
        <row r="637">
          <cell r="A637">
            <v>1996</v>
          </cell>
          <cell r="B637">
            <v>35216</v>
          </cell>
          <cell r="C637" t="str">
            <v>加拿大</v>
          </cell>
          <cell r="D637" t="str">
            <v>肉/家禽</v>
          </cell>
          <cell r="E637">
            <v>86.399999856948853</v>
          </cell>
        </row>
        <row r="638">
          <cell r="A638">
            <v>1996</v>
          </cell>
          <cell r="B638">
            <v>35216</v>
          </cell>
          <cell r="C638" t="str">
            <v>加拿大</v>
          </cell>
          <cell r="D638" t="str">
            <v>糖果</v>
          </cell>
          <cell r="E638">
            <v>687.5</v>
          </cell>
        </row>
        <row r="639">
          <cell r="A639">
            <v>1996</v>
          </cell>
          <cell r="B639">
            <v>35216</v>
          </cell>
          <cell r="C639" t="str">
            <v>加拿大</v>
          </cell>
          <cell r="D639" t="str">
            <v>糖果</v>
          </cell>
          <cell r="E639">
            <v>52.35</v>
          </cell>
        </row>
        <row r="640">
          <cell r="A640">
            <v>1996</v>
          </cell>
          <cell r="B640">
            <v>35216</v>
          </cell>
          <cell r="C640" t="str">
            <v>加拿大</v>
          </cell>
          <cell r="D640" t="str">
            <v>糖果</v>
          </cell>
          <cell r="E640">
            <v>386.4</v>
          </cell>
        </row>
        <row r="641">
          <cell r="A641">
            <v>1996</v>
          </cell>
          <cell r="B641">
            <v>35216</v>
          </cell>
          <cell r="C641" t="str">
            <v>加拿大</v>
          </cell>
          <cell r="D641" t="str">
            <v>饮料</v>
          </cell>
          <cell r="E641">
            <v>490</v>
          </cell>
        </row>
        <row r="642">
          <cell r="A642">
            <v>1996</v>
          </cell>
          <cell r="B642">
            <v>35219</v>
          </cell>
          <cell r="C642" t="str">
            <v>美国</v>
          </cell>
          <cell r="D642" t="str">
            <v>海洋食品</v>
          </cell>
          <cell r="E642">
            <v>86.85</v>
          </cell>
        </row>
        <row r="643">
          <cell r="A643">
            <v>1996</v>
          </cell>
          <cell r="B643">
            <v>35220</v>
          </cell>
          <cell r="C643" t="str">
            <v>美国</v>
          </cell>
          <cell r="D643" t="str">
            <v>饮料</v>
          </cell>
          <cell r="E643">
            <v>611.99999570846558</v>
          </cell>
        </row>
        <row r="644">
          <cell r="A644">
            <v>1996</v>
          </cell>
          <cell r="B644">
            <v>35220</v>
          </cell>
          <cell r="C644" t="str">
            <v>美国</v>
          </cell>
          <cell r="D644" t="str">
            <v>饮料</v>
          </cell>
          <cell r="E644">
            <v>322.9999977350235</v>
          </cell>
        </row>
        <row r="645">
          <cell r="A645">
            <v>1996</v>
          </cell>
          <cell r="B645">
            <v>35220</v>
          </cell>
          <cell r="C645" t="str">
            <v>美国</v>
          </cell>
          <cell r="D645" t="str">
            <v>糖果</v>
          </cell>
          <cell r="E645">
            <v>444.97499687969685</v>
          </cell>
        </row>
        <row r="646">
          <cell r="A646">
            <v>1996</v>
          </cell>
          <cell r="B646">
            <v>35220</v>
          </cell>
          <cell r="C646" t="str">
            <v>美国</v>
          </cell>
          <cell r="D646" t="str">
            <v>乳制品</v>
          </cell>
          <cell r="E646">
            <v>250</v>
          </cell>
        </row>
        <row r="647">
          <cell r="A647">
            <v>1996</v>
          </cell>
          <cell r="B647">
            <v>35221</v>
          </cell>
          <cell r="C647" t="str">
            <v>加拿大</v>
          </cell>
          <cell r="D647" t="str">
            <v>饮料</v>
          </cell>
          <cell r="E647">
            <v>364.7999986410141</v>
          </cell>
        </row>
        <row r="648">
          <cell r="A648">
            <v>1996</v>
          </cell>
          <cell r="B648">
            <v>35221</v>
          </cell>
          <cell r="C648" t="str">
            <v>加拿大</v>
          </cell>
          <cell r="D648" t="str">
            <v>香料</v>
          </cell>
          <cell r="E648">
            <v>40</v>
          </cell>
        </row>
        <row r="649">
          <cell r="A649">
            <v>1996</v>
          </cell>
          <cell r="B649">
            <v>35221</v>
          </cell>
          <cell r="C649" t="str">
            <v>加拿大</v>
          </cell>
          <cell r="D649" t="str">
            <v>香料</v>
          </cell>
          <cell r="E649">
            <v>22</v>
          </cell>
        </row>
        <row r="650">
          <cell r="A650">
            <v>1996</v>
          </cell>
          <cell r="B650">
            <v>35221</v>
          </cell>
          <cell r="C650" t="str">
            <v>加拿大</v>
          </cell>
          <cell r="D650" t="str">
            <v>香料</v>
          </cell>
          <cell r="E650">
            <v>24.500000011175871</v>
          </cell>
        </row>
        <row r="651">
          <cell r="A651">
            <v>1996</v>
          </cell>
          <cell r="B651">
            <v>35221</v>
          </cell>
          <cell r="C651" t="str">
            <v>加拿大</v>
          </cell>
          <cell r="D651" t="str">
            <v>农产品</v>
          </cell>
          <cell r="E651">
            <v>28.499999977648258</v>
          </cell>
        </row>
        <row r="652">
          <cell r="A652">
            <v>1996</v>
          </cell>
          <cell r="B652">
            <v>35221</v>
          </cell>
          <cell r="C652" t="str">
            <v>加拿大</v>
          </cell>
          <cell r="D652" t="str">
            <v>香料</v>
          </cell>
          <cell r="E652">
            <v>71.99999988079071</v>
          </cell>
        </row>
        <row r="653">
          <cell r="A653">
            <v>1996</v>
          </cell>
          <cell r="B653">
            <v>35221</v>
          </cell>
          <cell r="C653" t="str">
            <v>加拿大</v>
          </cell>
          <cell r="D653" t="str">
            <v>海洋食品</v>
          </cell>
          <cell r="E653">
            <v>31</v>
          </cell>
        </row>
        <row r="654">
          <cell r="A654">
            <v>1996</v>
          </cell>
          <cell r="B654">
            <v>35221</v>
          </cell>
          <cell r="C654" t="str">
            <v>加拿大</v>
          </cell>
          <cell r="D654" t="str">
            <v>乳制品</v>
          </cell>
          <cell r="E654">
            <v>72.199999943375587</v>
          </cell>
        </row>
        <row r="655">
          <cell r="A655">
            <v>1996</v>
          </cell>
          <cell r="B655">
            <v>35221</v>
          </cell>
          <cell r="C655" t="str">
            <v>加拿大</v>
          </cell>
          <cell r="D655" t="str">
            <v>海洋食品</v>
          </cell>
          <cell r="E655">
            <v>24</v>
          </cell>
        </row>
        <row r="656">
          <cell r="A656">
            <v>1996</v>
          </cell>
          <cell r="B656">
            <v>35221</v>
          </cell>
          <cell r="C656" t="str">
            <v>加拿大</v>
          </cell>
          <cell r="D656" t="str">
            <v>农产品</v>
          </cell>
          <cell r="E656">
            <v>22.55250001559034</v>
          </cell>
        </row>
        <row r="657">
          <cell r="A657">
            <v>1996</v>
          </cell>
          <cell r="B657">
            <v>35221</v>
          </cell>
          <cell r="C657" t="str">
            <v>加拿大</v>
          </cell>
          <cell r="D657" t="str">
            <v>糖果</v>
          </cell>
          <cell r="E657">
            <v>33.853000023402274</v>
          </cell>
        </row>
        <row r="658">
          <cell r="A658">
            <v>1996</v>
          </cell>
          <cell r="B658">
            <v>35221</v>
          </cell>
          <cell r="C658" t="str">
            <v>加拿大</v>
          </cell>
          <cell r="D658" t="str">
            <v>糖果</v>
          </cell>
          <cell r="E658">
            <v>77.760000072419643</v>
          </cell>
        </row>
        <row r="659">
          <cell r="A659">
            <v>1996</v>
          </cell>
          <cell r="B659">
            <v>35221</v>
          </cell>
          <cell r="C659" t="str">
            <v>加拿大</v>
          </cell>
          <cell r="D659" t="str">
            <v>面食/谷类</v>
          </cell>
          <cell r="E659">
            <v>18</v>
          </cell>
        </row>
        <row r="660">
          <cell r="A660">
            <v>1996</v>
          </cell>
          <cell r="B660">
            <v>35221</v>
          </cell>
          <cell r="C660" t="str">
            <v>加拿大</v>
          </cell>
          <cell r="D660" t="str">
            <v>乳制品</v>
          </cell>
          <cell r="E660">
            <v>32</v>
          </cell>
        </row>
        <row r="661">
          <cell r="A661">
            <v>1996</v>
          </cell>
          <cell r="B661">
            <v>35221</v>
          </cell>
          <cell r="C661" t="str">
            <v>加拿大</v>
          </cell>
          <cell r="D661" t="str">
            <v>饮料</v>
          </cell>
          <cell r="E661">
            <v>34.19999997317791</v>
          </cell>
        </row>
        <row r="662">
          <cell r="A662">
            <v>1996</v>
          </cell>
          <cell r="B662">
            <v>35221</v>
          </cell>
          <cell r="C662" t="str">
            <v>加拿大</v>
          </cell>
          <cell r="D662" t="str">
            <v>海洋食品</v>
          </cell>
          <cell r="E662">
            <v>28.95</v>
          </cell>
        </row>
        <row r="663">
          <cell r="A663">
            <v>1996</v>
          </cell>
          <cell r="B663">
            <v>35221</v>
          </cell>
          <cell r="C663" t="str">
            <v>加拿大</v>
          </cell>
          <cell r="D663" t="str">
            <v>海洋食品</v>
          </cell>
          <cell r="E663">
            <v>35.280000016093254</v>
          </cell>
        </row>
        <row r="664">
          <cell r="A664">
            <v>1996</v>
          </cell>
          <cell r="B664">
            <v>35221</v>
          </cell>
          <cell r="C664" t="str">
            <v>加拿大</v>
          </cell>
          <cell r="D664" t="str">
            <v>面食/谷类</v>
          </cell>
          <cell r="E664">
            <v>14</v>
          </cell>
        </row>
        <row r="665">
          <cell r="A665">
            <v>1996</v>
          </cell>
          <cell r="B665">
            <v>35221</v>
          </cell>
          <cell r="C665" t="str">
            <v>加拿大</v>
          </cell>
          <cell r="D665" t="str">
            <v>肉/家禽</v>
          </cell>
          <cell r="E665">
            <v>48</v>
          </cell>
        </row>
        <row r="666">
          <cell r="A666">
            <v>1996</v>
          </cell>
          <cell r="B666">
            <v>35221</v>
          </cell>
          <cell r="C666" t="str">
            <v>加拿大</v>
          </cell>
          <cell r="D666" t="str">
            <v>乳制品</v>
          </cell>
          <cell r="E666">
            <v>63.920000091195107</v>
          </cell>
        </row>
        <row r="667">
          <cell r="A667">
            <v>1996</v>
          </cell>
          <cell r="B667">
            <v>35221</v>
          </cell>
          <cell r="C667" t="str">
            <v>加拿大</v>
          </cell>
          <cell r="D667" t="str">
            <v>面食/谷类</v>
          </cell>
          <cell r="E667">
            <v>64.505000044591725</v>
          </cell>
        </row>
        <row r="668">
          <cell r="A668">
            <v>1996</v>
          </cell>
          <cell r="B668">
            <v>35221</v>
          </cell>
          <cell r="C668" t="str">
            <v>加拿大</v>
          </cell>
          <cell r="D668" t="str">
            <v>香料</v>
          </cell>
          <cell r="E668">
            <v>17</v>
          </cell>
        </row>
        <row r="669">
          <cell r="A669">
            <v>1996</v>
          </cell>
          <cell r="B669">
            <v>35221</v>
          </cell>
          <cell r="C669" t="str">
            <v>加拿大</v>
          </cell>
          <cell r="D669" t="str">
            <v>海洋食品</v>
          </cell>
          <cell r="E669">
            <v>29.700000006705523</v>
          </cell>
        </row>
        <row r="670">
          <cell r="A670">
            <v>1996</v>
          </cell>
          <cell r="B670">
            <v>35221</v>
          </cell>
          <cell r="C670" t="str">
            <v>加拿大</v>
          </cell>
          <cell r="D670" t="str">
            <v>饮料</v>
          </cell>
          <cell r="E670">
            <v>31</v>
          </cell>
        </row>
        <row r="671">
          <cell r="A671">
            <v>1996</v>
          </cell>
          <cell r="B671">
            <v>35221</v>
          </cell>
          <cell r="C671" t="str">
            <v>加拿大</v>
          </cell>
          <cell r="D671" t="str">
            <v>香料</v>
          </cell>
          <cell r="E671">
            <v>26</v>
          </cell>
        </row>
      </sheetData>
      <sheetData sheetId="7">
        <row r="3">
          <cell r="K3">
            <v>100</v>
          </cell>
          <cell r="L3">
            <v>283500</v>
          </cell>
        </row>
        <row r="4">
          <cell r="K4">
            <v>120</v>
          </cell>
          <cell r="L4">
            <v>279200</v>
          </cell>
        </row>
        <row r="5">
          <cell r="K5">
            <v>140</v>
          </cell>
          <cell r="L5">
            <v>276328.57142857142</v>
          </cell>
        </row>
        <row r="6">
          <cell r="K6">
            <v>160</v>
          </cell>
          <cell r="L6">
            <v>274350</v>
          </cell>
        </row>
        <row r="7">
          <cell r="K7">
            <v>180</v>
          </cell>
          <cell r="L7">
            <v>272966.66666666669</v>
          </cell>
        </row>
        <row r="8">
          <cell r="K8">
            <v>200</v>
          </cell>
          <cell r="L8">
            <v>272000</v>
          </cell>
        </row>
        <row r="9">
          <cell r="K9">
            <v>220</v>
          </cell>
          <cell r="L9">
            <v>271336.36363636365</v>
          </cell>
        </row>
        <row r="10">
          <cell r="K10">
            <v>240</v>
          </cell>
          <cell r="L10">
            <v>270900</v>
          </cell>
        </row>
        <row r="11">
          <cell r="K11">
            <v>260</v>
          </cell>
          <cell r="L11">
            <v>270638.4615384615</v>
          </cell>
        </row>
        <row r="12">
          <cell r="K12">
            <v>280</v>
          </cell>
          <cell r="L12">
            <v>270514.28571428568</v>
          </cell>
        </row>
        <row r="13">
          <cell r="K13">
            <v>300</v>
          </cell>
          <cell r="L13">
            <v>270500</v>
          </cell>
        </row>
        <row r="14">
          <cell r="K14">
            <v>320</v>
          </cell>
          <cell r="L14">
            <v>270575</v>
          </cell>
        </row>
        <row r="15">
          <cell r="K15">
            <v>340</v>
          </cell>
          <cell r="L15">
            <v>270723.5294117647</v>
          </cell>
        </row>
        <row r="16">
          <cell r="K16">
            <v>360</v>
          </cell>
          <cell r="L16">
            <v>270933.33333333337</v>
          </cell>
        </row>
        <row r="17">
          <cell r="K17">
            <v>380</v>
          </cell>
          <cell r="L17">
            <v>271194.73684210528</v>
          </cell>
        </row>
        <row r="18">
          <cell r="K18">
            <v>400</v>
          </cell>
          <cell r="L18">
            <v>271500</v>
          </cell>
        </row>
        <row r="19">
          <cell r="K19">
            <v>599.99990000000003</v>
          </cell>
          <cell r="L19">
            <v>275999.99733333348</v>
          </cell>
        </row>
        <row r="20">
          <cell r="K20">
            <v>600</v>
          </cell>
          <cell r="L20">
            <v>271000</v>
          </cell>
        </row>
        <row r="21">
          <cell r="K21">
            <v>999.99</v>
          </cell>
          <cell r="L21">
            <v>282999.6800003</v>
          </cell>
        </row>
      </sheetData>
      <sheetData sheetId="8"/>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第1题解答"/>
      <sheetName val="第2题解答"/>
      <sheetName val="第3题解答"/>
      <sheetName val="第4题解答"/>
      <sheetName val="第5题解答"/>
      <sheetName val="第6题解答"/>
      <sheetName val="第7题解答"/>
      <sheetName val="第8题解答"/>
      <sheetName val="第9题解答"/>
    </sheetNames>
    <sheetDataSet>
      <sheetData sheetId="0"/>
      <sheetData sheetId="1"/>
      <sheetData sheetId="2"/>
      <sheetData sheetId="3"/>
      <sheetData sheetId="4"/>
      <sheetData sheetId="5"/>
      <sheetData sheetId="6">
        <row r="1">
          <cell r="A1" t="str">
            <v>订购年</v>
          </cell>
          <cell r="B1" t="str">
            <v>订购日期</v>
          </cell>
          <cell r="C1" t="str">
            <v>货主国家</v>
          </cell>
          <cell r="D1" t="str">
            <v>类别名称</v>
          </cell>
          <cell r="E1" t="str">
            <v>销售额</v>
          </cell>
        </row>
        <row r="2">
          <cell r="A2">
            <v>1994</v>
          </cell>
          <cell r="B2">
            <v>34551</v>
          </cell>
          <cell r="C2" t="str">
            <v>美国</v>
          </cell>
          <cell r="D2" t="str">
            <v>农产品</v>
          </cell>
          <cell r="E2">
            <v>167.4</v>
          </cell>
        </row>
        <row r="3">
          <cell r="A3">
            <v>1994</v>
          </cell>
          <cell r="B3">
            <v>34551</v>
          </cell>
          <cell r="C3" t="str">
            <v>美国</v>
          </cell>
          <cell r="D3" t="str">
            <v>农产品</v>
          </cell>
          <cell r="E3">
            <v>1696</v>
          </cell>
        </row>
        <row r="4">
          <cell r="A4">
            <v>1994</v>
          </cell>
          <cell r="B4">
            <v>34565</v>
          </cell>
          <cell r="C4" t="str">
            <v>美国</v>
          </cell>
          <cell r="D4" t="str">
            <v>海洋食品</v>
          </cell>
          <cell r="E4">
            <v>92.4</v>
          </cell>
        </row>
        <row r="5">
          <cell r="A5">
            <v>1994</v>
          </cell>
          <cell r="B5">
            <v>34565</v>
          </cell>
          <cell r="C5" t="str">
            <v>美国</v>
          </cell>
          <cell r="D5" t="str">
            <v>面食/谷类</v>
          </cell>
          <cell r="E5">
            <v>780</v>
          </cell>
        </row>
        <row r="6">
          <cell r="A6">
            <v>1994</v>
          </cell>
          <cell r="B6">
            <v>34565</v>
          </cell>
          <cell r="C6" t="str">
            <v>美国</v>
          </cell>
          <cell r="D6" t="str">
            <v>糖果</v>
          </cell>
          <cell r="E6">
            <v>443.25</v>
          </cell>
        </row>
        <row r="7">
          <cell r="A7">
            <v>1994</v>
          </cell>
          <cell r="B7">
            <v>34565</v>
          </cell>
          <cell r="C7" t="str">
            <v>美国</v>
          </cell>
          <cell r="D7" t="str">
            <v>饮料</v>
          </cell>
          <cell r="E7">
            <v>189</v>
          </cell>
        </row>
        <row r="8">
          <cell r="A8">
            <v>1994</v>
          </cell>
          <cell r="B8">
            <v>34568</v>
          </cell>
          <cell r="C8" t="str">
            <v>加拿大</v>
          </cell>
          <cell r="D8" t="str">
            <v>香料</v>
          </cell>
          <cell r="E8">
            <v>163.19999939203262</v>
          </cell>
        </row>
        <row r="9">
          <cell r="A9">
            <v>1994</v>
          </cell>
          <cell r="B9">
            <v>34568</v>
          </cell>
          <cell r="C9" t="str">
            <v>加拿大</v>
          </cell>
          <cell r="D9" t="str">
            <v>农产品</v>
          </cell>
          <cell r="E9">
            <v>360</v>
          </cell>
        </row>
        <row r="10">
          <cell r="A10">
            <v>1994</v>
          </cell>
          <cell r="B10">
            <v>34568</v>
          </cell>
          <cell r="C10" t="str">
            <v>加拿大</v>
          </cell>
          <cell r="D10" t="str">
            <v>面食/谷类</v>
          </cell>
          <cell r="E10">
            <v>60.8</v>
          </cell>
        </row>
        <row r="11">
          <cell r="A11">
            <v>1994</v>
          </cell>
          <cell r="B11">
            <v>34575</v>
          </cell>
          <cell r="C11" t="str">
            <v>美国</v>
          </cell>
          <cell r="D11" t="str">
            <v>海洋食品</v>
          </cell>
          <cell r="E11">
            <v>735</v>
          </cell>
        </row>
        <row r="12">
          <cell r="A12">
            <v>1994</v>
          </cell>
          <cell r="B12">
            <v>34575</v>
          </cell>
          <cell r="C12" t="str">
            <v>美国</v>
          </cell>
          <cell r="D12" t="str">
            <v>乳制品</v>
          </cell>
          <cell r="E12">
            <v>2617.9999816417694</v>
          </cell>
        </row>
        <row r="13">
          <cell r="A13">
            <v>1994</v>
          </cell>
          <cell r="B13">
            <v>34575</v>
          </cell>
          <cell r="C13" t="str">
            <v>美国</v>
          </cell>
          <cell r="D13" t="str">
            <v>饮料</v>
          </cell>
          <cell r="E13">
            <v>183.59999871253967</v>
          </cell>
        </row>
        <row r="14">
          <cell r="A14">
            <v>1994</v>
          </cell>
          <cell r="B14">
            <v>34577</v>
          </cell>
          <cell r="C14" t="str">
            <v>加拿大</v>
          </cell>
          <cell r="D14" t="str">
            <v>乳制品</v>
          </cell>
          <cell r="E14">
            <v>113.99999991059303</v>
          </cell>
        </row>
        <row r="15">
          <cell r="A15">
            <v>1994</v>
          </cell>
          <cell r="B15">
            <v>34577</v>
          </cell>
          <cell r="C15" t="str">
            <v>加拿大</v>
          </cell>
          <cell r="D15" t="str">
            <v>乳制品</v>
          </cell>
          <cell r="E15">
            <v>528.19999958574772</v>
          </cell>
        </row>
        <row r="16">
          <cell r="A16">
            <v>1994</v>
          </cell>
          <cell r="B16">
            <v>34578</v>
          </cell>
          <cell r="C16" t="str">
            <v>加拿大</v>
          </cell>
          <cell r="D16" t="str">
            <v>乳制品</v>
          </cell>
          <cell r="E16">
            <v>48</v>
          </cell>
        </row>
        <row r="17">
          <cell r="A17">
            <v>1994</v>
          </cell>
          <cell r="B17">
            <v>34579</v>
          </cell>
          <cell r="C17" t="str">
            <v>加拿大</v>
          </cell>
          <cell r="D17" t="str">
            <v>糖果</v>
          </cell>
          <cell r="E17">
            <v>388.8</v>
          </cell>
        </row>
        <row r="18">
          <cell r="A18">
            <v>1994</v>
          </cell>
          <cell r="B18">
            <v>34579</v>
          </cell>
          <cell r="C18" t="str">
            <v>加拿大</v>
          </cell>
          <cell r="D18" t="str">
            <v>乳制品</v>
          </cell>
          <cell r="E18">
            <v>400</v>
          </cell>
        </row>
        <row r="19">
          <cell r="A19">
            <v>1994</v>
          </cell>
          <cell r="B19">
            <v>34579</v>
          </cell>
          <cell r="C19" t="str">
            <v>加拿大</v>
          </cell>
          <cell r="D19" t="str">
            <v>乳制品</v>
          </cell>
          <cell r="E19">
            <v>667.2</v>
          </cell>
        </row>
        <row r="20">
          <cell r="A20">
            <v>1994</v>
          </cell>
          <cell r="B20">
            <v>34582</v>
          </cell>
          <cell r="C20" t="str">
            <v>美国</v>
          </cell>
          <cell r="D20" t="str">
            <v>海洋食品</v>
          </cell>
          <cell r="E20">
            <v>565.43999955654147</v>
          </cell>
        </row>
        <row r="21">
          <cell r="A21">
            <v>1994</v>
          </cell>
          <cell r="B21">
            <v>34582</v>
          </cell>
          <cell r="C21" t="str">
            <v>美国</v>
          </cell>
          <cell r="D21" t="str">
            <v>乳制品</v>
          </cell>
          <cell r="E21">
            <v>142.49999988824129</v>
          </cell>
        </row>
        <row r="22">
          <cell r="A22">
            <v>1994</v>
          </cell>
          <cell r="B22">
            <v>34582</v>
          </cell>
          <cell r="C22" t="str">
            <v>美国</v>
          </cell>
          <cell r="D22" t="str">
            <v>乳制品</v>
          </cell>
          <cell r="E22">
            <v>40</v>
          </cell>
        </row>
        <row r="23">
          <cell r="A23">
            <v>1994</v>
          </cell>
          <cell r="B23">
            <v>34582</v>
          </cell>
          <cell r="C23" t="str">
            <v>美国</v>
          </cell>
          <cell r="D23" t="str">
            <v>海洋食品</v>
          </cell>
          <cell r="E23">
            <v>837.89999934285879</v>
          </cell>
        </row>
        <row r="24">
          <cell r="A24">
            <v>1994</v>
          </cell>
          <cell r="B24">
            <v>34582</v>
          </cell>
          <cell r="C24" t="str">
            <v>美国</v>
          </cell>
          <cell r="D24" t="str">
            <v>饮料</v>
          </cell>
          <cell r="E24">
            <v>451.43999964594838</v>
          </cell>
        </row>
        <row r="25">
          <cell r="A25">
            <v>1994</v>
          </cell>
          <cell r="B25">
            <v>34586</v>
          </cell>
          <cell r="C25" t="str">
            <v>美国</v>
          </cell>
          <cell r="D25" t="str">
            <v>农产品</v>
          </cell>
          <cell r="E25">
            <v>728</v>
          </cell>
        </row>
        <row r="26">
          <cell r="A26">
            <v>1994</v>
          </cell>
          <cell r="B26">
            <v>34586</v>
          </cell>
          <cell r="C26" t="str">
            <v>美国</v>
          </cell>
          <cell r="D26" t="str">
            <v>糖果</v>
          </cell>
          <cell r="E26">
            <v>472.8</v>
          </cell>
        </row>
        <row r="27">
          <cell r="A27">
            <v>1994</v>
          </cell>
          <cell r="B27">
            <v>34590</v>
          </cell>
          <cell r="C27" t="str">
            <v>美国</v>
          </cell>
          <cell r="D27" t="str">
            <v>肉/家禽</v>
          </cell>
          <cell r="E27">
            <v>351</v>
          </cell>
        </row>
        <row r="28">
          <cell r="A28">
            <v>1994</v>
          </cell>
          <cell r="B28">
            <v>34596</v>
          </cell>
          <cell r="C28" t="str">
            <v>美国</v>
          </cell>
          <cell r="D28" t="str">
            <v>糖果</v>
          </cell>
          <cell r="E28">
            <v>394.875</v>
          </cell>
        </row>
        <row r="29">
          <cell r="A29">
            <v>1994</v>
          </cell>
          <cell r="B29">
            <v>34596</v>
          </cell>
          <cell r="C29" t="str">
            <v>美国</v>
          </cell>
          <cell r="D29" t="str">
            <v>香料</v>
          </cell>
          <cell r="E29">
            <v>325.5</v>
          </cell>
        </row>
        <row r="30">
          <cell r="A30">
            <v>1994</v>
          </cell>
          <cell r="B30">
            <v>34596</v>
          </cell>
          <cell r="C30" t="str">
            <v>美国</v>
          </cell>
          <cell r="D30" t="str">
            <v>乳制品</v>
          </cell>
          <cell r="E30">
            <v>408</v>
          </cell>
        </row>
        <row r="31">
          <cell r="A31">
            <v>1994</v>
          </cell>
          <cell r="B31">
            <v>34596</v>
          </cell>
          <cell r="C31" t="str">
            <v>美国</v>
          </cell>
          <cell r="D31" t="str">
            <v>饮料</v>
          </cell>
          <cell r="E31">
            <v>42</v>
          </cell>
        </row>
        <row r="32">
          <cell r="A32">
            <v>1994</v>
          </cell>
          <cell r="B32">
            <v>34597</v>
          </cell>
          <cell r="C32" t="str">
            <v>美国</v>
          </cell>
          <cell r="D32" t="str">
            <v>饮料</v>
          </cell>
          <cell r="E32">
            <v>518.39999806880951</v>
          </cell>
        </row>
        <row r="33">
          <cell r="A33">
            <v>1994</v>
          </cell>
          <cell r="B33">
            <v>34597</v>
          </cell>
          <cell r="C33" t="str">
            <v>美国</v>
          </cell>
          <cell r="D33" t="str">
            <v>海洋食品</v>
          </cell>
          <cell r="E33">
            <v>470.39999824762344</v>
          </cell>
        </row>
        <row r="34">
          <cell r="A34">
            <v>1994</v>
          </cell>
          <cell r="B34">
            <v>34597</v>
          </cell>
          <cell r="C34" t="str">
            <v>美国</v>
          </cell>
          <cell r="D34" t="str">
            <v>肉/家禽</v>
          </cell>
          <cell r="E34">
            <v>754.55999718904502</v>
          </cell>
        </row>
        <row r="35">
          <cell r="A35">
            <v>1994</v>
          </cell>
          <cell r="B35">
            <v>34598</v>
          </cell>
          <cell r="C35" t="str">
            <v>美国</v>
          </cell>
          <cell r="D35" t="str">
            <v>饮料</v>
          </cell>
          <cell r="E35">
            <v>1440</v>
          </cell>
        </row>
        <row r="36">
          <cell r="A36">
            <v>1994</v>
          </cell>
          <cell r="B36">
            <v>34598</v>
          </cell>
          <cell r="C36" t="str">
            <v>美国</v>
          </cell>
          <cell r="D36" t="str">
            <v>糖果</v>
          </cell>
          <cell r="E36">
            <v>1576</v>
          </cell>
        </row>
        <row r="37">
          <cell r="A37">
            <v>1994</v>
          </cell>
          <cell r="B37">
            <v>34607</v>
          </cell>
          <cell r="C37" t="str">
            <v>加拿大</v>
          </cell>
          <cell r="D37" t="str">
            <v>饮料</v>
          </cell>
          <cell r="E37">
            <v>259.2</v>
          </cell>
        </row>
        <row r="38">
          <cell r="A38">
            <v>1994</v>
          </cell>
          <cell r="B38">
            <v>34607</v>
          </cell>
          <cell r="C38" t="str">
            <v>加拿大</v>
          </cell>
          <cell r="D38" t="str">
            <v>肉/家禽</v>
          </cell>
          <cell r="E38">
            <v>468</v>
          </cell>
        </row>
        <row r="39">
          <cell r="A39">
            <v>1994</v>
          </cell>
          <cell r="B39">
            <v>34607</v>
          </cell>
          <cell r="C39" t="str">
            <v>加拿大</v>
          </cell>
          <cell r="D39" t="str">
            <v>饮料</v>
          </cell>
          <cell r="E39">
            <v>552</v>
          </cell>
        </row>
        <row r="40">
          <cell r="A40">
            <v>1994</v>
          </cell>
          <cell r="B40">
            <v>34607</v>
          </cell>
          <cell r="C40" t="str">
            <v>加拿大</v>
          </cell>
          <cell r="D40" t="str">
            <v>乳制品</v>
          </cell>
          <cell r="E40">
            <v>571.20000000000005</v>
          </cell>
        </row>
        <row r="41">
          <cell r="A41">
            <v>1994</v>
          </cell>
          <cell r="B41">
            <v>34607</v>
          </cell>
          <cell r="C41" t="str">
            <v>加拿大</v>
          </cell>
          <cell r="D41" t="str">
            <v>饮料</v>
          </cell>
          <cell r="E41">
            <v>37.200000000000003</v>
          </cell>
        </row>
        <row r="42">
          <cell r="A42">
            <v>1994</v>
          </cell>
          <cell r="B42">
            <v>34617</v>
          </cell>
          <cell r="C42" t="str">
            <v>美国</v>
          </cell>
          <cell r="D42" t="str">
            <v>海洋食品</v>
          </cell>
          <cell r="E42">
            <v>147</v>
          </cell>
        </row>
        <row r="43">
          <cell r="A43">
            <v>1994</v>
          </cell>
          <cell r="B43">
            <v>34617</v>
          </cell>
          <cell r="C43" t="str">
            <v>美国</v>
          </cell>
          <cell r="D43" t="str">
            <v>面食/谷类</v>
          </cell>
          <cell r="E43">
            <v>608</v>
          </cell>
        </row>
        <row r="44">
          <cell r="A44">
            <v>1994</v>
          </cell>
          <cell r="B44">
            <v>34621</v>
          </cell>
          <cell r="C44" t="str">
            <v>加拿大</v>
          </cell>
          <cell r="D44" t="str">
            <v>海洋食品</v>
          </cell>
          <cell r="E44">
            <v>1124.9999981373549</v>
          </cell>
        </row>
        <row r="45">
          <cell r="A45">
            <v>1994</v>
          </cell>
          <cell r="B45">
            <v>34621</v>
          </cell>
          <cell r="C45" t="str">
            <v>加拿大</v>
          </cell>
          <cell r="D45" t="str">
            <v>肉/家禽</v>
          </cell>
          <cell r="E45">
            <v>2227.4999963119626</v>
          </cell>
        </row>
        <row r="46">
          <cell r="A46">
            <v>1994</v>
          </cell>
          <cell r="B46">
            <v>34621</v>
          </cell>
          <cell r="C46" t="str">
            <v>加拿大</v>
          </cell>
          <cell r="D46" t="str">
            <v>饮料</v>
          </cell>
          <cell r="E46">
            <v>388.79999935626984</v>
          </cell>
        </row>
        <row r="47">
          <cell r="A47">
            <v>1994</v>
          </cell>
          <cell r="B47">
            <v>34625</v>
          </cell>
          <cell r="C47" t="str">
            <v>加拿大</v>
          </cell>
          <cell r="D47" t="str">
            <v>糖果</v>
          </cell>
          <cell r="E47">
            <v>394</v>
          </cell>
        </row>
        <row r="48">
          <cell r="A48">
            <v>1994</v>
          </cell>
          <cell r="B48">
            <v>34625</v>
          </cell>
          <cell r="C48" t="str">
            <v>加拿大</v>
          </cell>
          <cell r="D48" t="str">
            <v>糖果</v>
          </cell>
          <cell r="E48">
            <v>30</v>
          </cell>
        </row>
        <row r="49">
          <cell r="A49">
            <v>1994</v>
          </cell>
          <cell r="B49">
            <v>34628</v>
          </cell>
          <cell r="C49" t="str">
            <v>加拿大</v>
          </cell>
          <cell r="D49" t="str">
            <v>糖果</v>
          </cell>
          <cell r="E49">
            <v>139</v>
          </cell>
        </row>
        <row r="50">
          <cell r="A50">
            <v>1994</v>
          </cell>
          <cell r="B50">
            <v>34628</v>
          </cell>
          <cell r="C50" t="str">
            <v>加拿大</v>
          </cell>
          <cell r="D50" t="str">
            <v>糖果</v>
          </cell>
          <cell r="E50">
            <v>197</v>
          </cell>
        </row>
        <row r="51">
          <cell r="A51">
            <v>1994</v>
          </cell>
          <cell r="B51">
            <v>34631</v>
          </cell>
          <cell r="C51" t="str">
            <v>美国</v>
          </cell>
          <cell r="D51" t="str">
            <v>农产品</v>
          </cell>
          <cell r="E51">
            <v>145.6</v>
          </cell>
        </row>
        <row r="52">
          <cell r="A52">
            <v>1994</v>
          </cell>
          <cell r="B52">
            <v>34631</v>
          </cell>
          <cell r="C52" t="str">
            <v>美国</v>
          </cell>
          <cell r="D52" t="str">
            <v>饮料</v>
          </cell>
          <cell r="E52">
            <v>883.2</v>
          </cell>
        </row>
        <row r="53">
          <cell r="A53">
            <v>1994</v>
          </cell>
          <cell r="B53">
            <v>34631</v>
          </cell>
          <cell r="C53" t="str">
            <v>美国</v>
          </cell>
          <cell r="D53" t="str">
            <v>肉/家禽</v>
          </cell>
          <cell r="E53">
            <v>524</v>
          </cell>
        </row>
        <row r="54">
          <cell r="A54">
            <v>1994</v>
          </cell>
          <cell r="B54">
            <v>34631</v>
          </cell>
          <cell r="C54" t="str">
            <v>美国</v>
          </cell>
          <cell r="D54" t="str">
            <v>饮料</v>
          </cell>
          <cell r="E54">
            <v>62</v>
          </cell>
        </row>
        <row r="55">
          <cell r="A55">
            <v>1994</v>
          </cell>
          <cell r="B55">
            <v>34632</v>
          </cell>
          <cell r="C55" t="str">
            <v>美国</v>
          </cell>
          <cell r="D55" t="str">
            <v>海洋食品</v>
          </cell>
          <cell r="E55">
            <v>182.4</v>
          </cell>
        </row>
        <row r="56">
          <cell r="A56">
            <v>1994</v>
          </cell>
          <cell r="B56">
            <v>34633</v>
          </cell>
          <cell r="C56" t="str">
            <v>加拿大</v>
          </cell>
          <cell r="D56" t="str">
            <v>乳制品</v>
          </cell>
          <cell r="E56">
            <v>921.59999847412109</v>
          </cell>
        </row>
        <row r="57">
          <cell r="A57">
            <v>1994</v>
          </cell>
          <cell r="B57">
            <v>34633</v>
          </cell>
          <cell r="C57" t="str">
            <v>加拿大</v>
          </cell>
          <cell r="D57" t="str">
            <v>海洋食品</v>
          </cell>
          <cell r="E57">
            <v>286.19999952614307</v>
          </cell>
        </row>
        <row r="58">
          <cell r="A58">
            <v>1994</v>
          </cell>
          <cell r="B58">
            <v>34633</v>
          </cell>
          <cell r="C58" t="str">
            <v>加拿大</v>
          </cell>
          <cell r="D58" t="str">
            <v>糖果</v>
          </cell>
          <cell r="E58">
            <v>886.49999853223562</v>
          </cell>
        </row>
        <row r="59">
          <cell r="A59">
            <v>1994</v>
          </cell>
          <cell r="B59">
            <v>34635</v>
          </cell>
          <cell r="C59" t="str">
            <v>加拿大</v>
          </cell>
          <cell r="D59" t="str">
            <v>海洋食品</v>
          </cell>
          <cell r="E59">
            <v>77</v>
          </cell>
        </row>
        <row r="60">
          <cell r="A60">
            <v>1994</v>
          </cell>
          <cell r="B60">
            <v>34635</v>
          </cell>
          <cell r="C60" t="str">
            <v>加拿大</v>
          </cell>
          <cell r="D60" t="str">
            <v>糖果</v>
          </cell>
          <cell r="E60">
            <v>2758</v>
          </cell>
        </row>
        <row r="61">
          <cell r="A61">
            <v>1994</v>
          </cell>
          <cell r="B61">
            <v>34638</v>
          </cell>
          <cell r="C61" t="str">
            <v>加拿大</v>
          </cell>
          <cell r="D61" t="str">
            <v>饮料</v>
          </cell>
          <cell r="E61">
            <v>288</v>
          </cell>
        </row>
        <row r="62">
          <cell r="A62">
            <v>1994</v>
          </cell>
          <cell r="B62">
            <v>34645</v>
          </cell>
          <cell r="C62" t="str">
            <v>美国</v>
          </cell>
          <cell r="D62" t="str">
            <v>香料</v>
          </cell>
          <cell r="E62">
            <v>62</v>
          </cell>
        </row>
        <row r="63">
          <cell r="A63">
            <v>1994</v>
          </cell>
          <cell r="B63">
            <v>34645</v>
          </cell>
          <cell r="C63" t="str">
            <v>美国</v>
          </cell>
          <cell r="D63" t="str">
            <v>糖果</v>
          </cell>
          <cell r="E63">
            <v>44.8</v>
          </cell>
        </row>
        <row r="64">
          <cell r="A64">
            <v>1994</v>
          </cell>
          <cell r="B64">
            <v>34645</v>
          </cell>
          <cell r="C64" t="str">
            <v>美国</v>
          </cell>
          <cell r="D64" t="str">
            <v>饮料</v>
          </cell>
          <cell r="E64">
            <v>57.6</v>
          </cell>
        </row>
        <row r="65">
          <cell r="A65">
            <v>1994</v>
          </cell>
          <cell r="B65">
            <v>34646</v>
          </cell>
          <cell r="C65" t="str">
            <v>加拿大</v>
          </cell>
          <cell r="D65" t="str">
            <v>糖果</v>
          </cell>
          <cell r="E65">
            <v>248.1149982601404</v>
          </cell>
        </row>
        <row r="66">
          <cell r="A66">
            <v>1994</v>
          </cell>
          <cell r="B66">
            <v>34646</v>
          </cell>
          <cell r="C66" t="str">
            <v>加拿大</v>
          </cell>
          <cell r="D66" t="str">
            <v>饮料</v>
          </cell>
          <cell r="E66">
            <v>856.79999399185181</v>
          </cell>
        </row>
        <row r="67">
          <cell r="A67">
            <v>1994</v>
          </cell>
          <cell r="B67">
            <v>34646</v>
          </cell>
          <cell r="C67" t="str">
            <v>加拿大</v>
          </cell>
          <cell r="D67" t="str">
            <v>海洋食品</v>
          </cell>
          <cell r="E67">
            <v>288</v>
          </cell>
        </row>
        <row r="68">
          <cell r="A68">
            <v>1994</v>
          </cell>
          <cell r="B68">
            <v>34646</v>
          </cell>
          <cell r="C68" t="str">
            <v>加拿大</v>
          </cell>
          <cell r="D68" t="str">
            <v>乳制品</v>
          </cell>
          <cell r="E68">
            <v>1495.9999895095825</v>
          </cell>
        </row>
        <row r="69">
          <cell r="A69">
            <v>1994</v>
          </cell>
          <cell r="B69">
            <v>34646</v>
          </cell>
          <cell r="C69" t="str">
            <v>加拿大</v>
          </cell>
          <cell r="D69" t="str">
            <v>香料</v>
          </cell>
          <cell r="E69">
            <v>2386.7999832630157</v>
          </cell>
        </row>
        <row r="70">
          <cell r="A70">
            <v>1994</v>
          </cell>
          <cell r="B70">
            <v>34647</v>
          </cell>
          <cell r="C70" t="str">
            <v>美国</v>
          </cell>
          <cell r="D70" t="str">
            <v>香料</v>
          </cell>
          <cell r="E70">
            <v>120</v>
          </cell>
        </row>
        <row r="71">
          <cell r="A71">
            <v>1994</v>
          </cell>
          <cell r="B71">
            <v>34647</v>
          </cell>
          <cell r="C71" t="str">
            <v>美国</v>
          </cell>
          <cell r="D71" t="str">
            <v>海洋食品</v>
          </cell>
          <cell r="E71">
            <v>57.6</v>
          </cell>
        </row>
        <row r="72">
          <cell r="A72">
            <v>1994</v>
          </cell>
          <cell r="B72">
            <v>34647</v>
          </cell>
          <cell r="C72" t="str">
            <v>美国</v>
          </cell>
          <cell r="D72" t="str">
            <v>农产品</v>
          </cell>
          <cell r="E72">
            <v>167.4</v>
          </cell>
        </row>
        <row r="73">
          <cell r="A73">
            <v>1994</v>
          </cell>
          <cell r="B73">
            <v>34647</v>
          </cell>
          <cell r="C73" t="str">
            <v>美国</v>
          </cell>
          <cell r="D73" t="str">
            <v>乳制品</v>
          </cell>
          <cell r="E73">
            <v>40</v>
          </cell>
        </row>
        <row r="74">
          <cell r="A74">
            <v>1994</v>
          </cell>
          <cell r="B74">
            <v>34647</v>
          </cell>
          <cell r="C74" t="str">
            <v>美国</v>
          </cell>
          <cell r="D74" t="str">
            <v>乳制品</v>
          </cell>
          <cell r="E74">
            <v>1112</v>
          </cell>
        </row>
        <row r="75">
          <cell r="A75">
            <v>1994</v>
          </cell>
          <cell r="B75">
            <v>34653</v>
          </cell>
          <cell r="C75" t="str">
            <v>加拿大</v>
          </cell>
          <cell r="D75" t="str">
            <v>糖果</v>
          </cell>
          <cell r="E75">
            <v>69.349999945610762</v>
          </cell>
        </row>
        <row r="76">
          <cell r="A76">
            <v>1994</v>
          </cell>
          <cell r="B76">
            <v>34653</v>
          </cell>
          <cell r="C76" t="str">
            <v>加拿大</v>
          </cell>
          <cell r="D76" t="str">
            <v>海洋食品</v>
          </cell>
          <cell r="E76">
            <v>157.31999987661837</v>
          </cell>
        </row>
        <row r="77">
          <cell r="A77">
            <v>1994</v>
          </cell>
          <cell r="B77">
            <v>34653</v>
          </cell>
          <cell r="C77" t="str">
            <v>加拿大</v>
          </cell>
          <cell r="D77" t="str">
            <v>饮料</v>
          </cell>
          <cell r="E77">
            <v>4005.1999968588352</v>
          </cell>
        </row>
        <row r="78">
          <cell r="A78">
            <v>1994</v>
          </cell>
          <cell r="B78">
            <v>34653</v>
          </cell>
          <cell r="C78" t="str">
            <v>加拿大</v>
          </cell>
          <cell r="D78" t="str">
            <v>面食/谷类</v>
          </cell>
          <cell r="E78">
            <v>346.55999972820285</v>
          </cell>
        </row>
        <row r="79">
          <cell r="A79">
            <v>1994</v>
          </cell>
          <cell r="B79">
            <v>34662</v>
          </cell>
          <cell r="C79" t="str">
            <v>美国</v>
          </cell>
          <cell r="D79" t="str">
            <v>面食/谷类</v>
          </cell>
          <cell r="E79">
            <v>288</v>
          </cell>
        </row>
        <row r="80">
          <cell r="A80">
            <v>1994</v>
          </cell>
          <cell r="B80">
            <v>34662</v>
          </cell>
          <cell r="C80" t="str">
            <v>美国</v>
          </cell>
          <cell r="D80" t="str">
            <v>糖果</v>
          </cell>
          <cell r="E80">
            <v>597.6</v>
          </cell>
        </row>
        <row r="81">
          <cell r="A81">
            <v>1994</v>
          </cell>
          <cell r="B81">
            <v>34662</v>
          </cell>
          <cell r="C81" t="str">
            <v>美国</v>
          </cell>
          <cell r="D81" t="str">
            <v>海洋食品</v>
          </cell>
          <cell r="E81">
            <v>304</v>
          </cell>
        </row>
        <row r="82">
          <cell r="A82">
            <v>1994</v>
          </cell>
          <cell r="B82">
            <v>34662</v>
          </cell>
          <cell r="C82" t="str">
            <v>美国</v>
          </cell>
          <cell r="D82" t="str">
            <v>海洋食品</v>
          </cell>
          <cell r="E82">
            <v>582.4</v>
          </cell>
        </row>
        <row r="83">
          <cell r="A83">
            <v>1994</v>
          </cell>
          <cell r="B83">
            <v>34662</v>
          </cell>
          <cell r="C83" t="str">
            <v>美国</v>
          </cell>
          <cell r="D83" t="str">
            <v>乳制品</v>
          </cell>
          <cell r="E83">
            <v>695</v>
          </cell>
        </row>
        <row r="84">
          <cell r="A84">
            <v>1994</v>
          </cell>
          <cell r="B84">
            <v>34663</v>
          </cell>
          <cell r="C84" t="str">
            <v>加拿大</v>
          </cell>
          <cell r="D84" t="str">
            <v>肉/家禽</v>
          </cell>
          <cell r="E84">
            <v>624</v>
          </cell>
        </row>
        <row r="85">
          <cell r="A85">
            <v>1994</v>
          </cell>
          <cell r="B85">
            <v>34663</v>
          </cell>
          <cell r="C85" t="str">
            <v>加拿大</v>
          </cell>
          <cell r="D85" t="str">
            <v>海洋食品</v>
          </cell>
          <cell r="E85">
            <v>310.5</v>
          </cell>
        </row>
        <row r="86">
          <cell r="A86">
            <v>1994</v>
          </cell>
          <cell r="B86">
            <v>34668</v>
          </cell>
          <cell r="C86" t="str">
            <v>美国</v>
          </cell>
          <cell r="D86" t="str">
            <v>饮料</v>
          </cell>
          <cell r="E86">
            <v>291.83999891281127</v>
          </cell>
        </row>
        <row r="87">
          <cell r="A87">
            <v>1994</v>
          </cell>
          <cell r="B87">
            <v>34668</v>
          </cell>
          <cell r="C87" t="str">
            <v>美国</v>
          </cell>
          <cell r="D87" t="str">
            <v>乳制品</v>
          </cell>
          <cell r="E87">
            <v>447.99999833106995</v>
          </cell>
        </row>
        <row r="88">
          <cell r="A88">
            <v>1994</v>
          </cell>
          <cell r="B88">
            <v>34668</v>
          </cell>
          <cell r="C88" t="str">
            <v>美国</v>
          </cell>
          <cell r="D88" t="str">
            <v>海洋食品</v>
          </cell>
          <cell r="E88">
            <v>486.3999981880188</v>
          </cell>
        </row>
        <row r="89">
          <cell r="A89">
            <v>1994</v>
          </cell>
          <cell r="B89">
            <v>34668</v>
          </cell>
          <cell r="C89" t="str">
            <v>美国</v>
          </cell>
          <cell r="D89" t="str">
            <v>肉/家禽</v>
          </cell>
          <cell r="E89">
            <v>614.39999771118164</v>
          </cell>
        </row>
        <row r="90">
          <cell r="A90">
            <v>1994</v>
          </cell>
          <cell r="B90">
            <v>34669</v>
          </cell>
          <cell r="C90" t="str">
            <v>美国</v>
          </cell>
          <cell r="D90" t="str">
            <v>面食/谷类</v>
          </cell>
          <cell r="E90">
            <v>1330</v>
          </cell>
        </row>
        <row r="91">
          <cell r="A91">
            <v>1994</v>
          </cell>
          <cell r="B91">
            <v>34669</v>
          </cell>
          <cell r="C91" t="str">
            <v>美国</v>
          </cell>
          <cell r="D91" t="str">
            <v>糖果</v>
          </cell>
          <cell r="E91">
            <v>37.999999970197678</v>
          </cell>
        </row>
        <row r="92">
          <cell r="A92">
            <v>1994</v>
          </cell>
          <cell r="B92">
            <v>34669</v>
          </cell>
          <cell r="C92" t="str">
            <v>美国</v>
          </cell>
          <cell r="D92" t="str">
            <v>饮料</v>
          </cell>
          <cell r="E92">
            <v>216</v>
          </cell>
        </row>
        <row r="93">
          <cell r="A93">
            <v>1994</v>
          </cell>
          <cell r="B93">
            <v>34670</v>
          </cell>
          <cell r="C93" t="str">
            <v>加拿大</v>
          </cell>
          <cell r="D93" t="str">
            <v>香料</v>
          </cell>
          <cell r="E93">
            <v>616</v>
          </cell>
        </row>
        <row r="94">
          <cell r="A94">
            <v>1994</v>
          </cell>
          <cell r="B94">
            <v>34670</v>
          </cell>
          <cell r="C94" t="str">
            <v>加拿大</v>
          </cell>
          <cell r="D94" t="str">
            <v>香料</v>
          </cell>
          <cell r="E94">
            <v>1680</v>
          </cell>
        </row>
        <row r="95">
          <cell r="A95">
            <v>1994</v>
          </cell>
          <cell r="B95">
            <v>34673</v>
          </cell>
          <cell r="C95" t="str">
            <v>美国</v>
          </cell>
          <cell r="D95" t="str">
            <v>香料</v>
          </cell>
          <cell r="E95">
            <v>2240</v>
          </cell>
        </row>
        <row r="96">
          <cell r="A96">
            <v>1994</v>
          </cell>
          <cell r="B96">
            <v>34673</v>
          </cell>
          <cell r="C96" t="str">
            <v>美国</v>
          </cell>
          <cell r="D96" t="str">
            <v>糖果</v>
          </cell>
          <cell r="E96">
            <v>584</v>
          </cell>
        </row>
        <row r="97">
          <cell r="A97">
            <v>1994</v>
          </cell>
          <cell r="B97">
            <v>34673</v>
          </cell>
          <cell r="C97" t="str">
            <v>美国</v>
          </cell>
          <cell r="D97" t="str">
            <v>面食/谷类</v>
          </cell>
          <cell r="E97">
            <v>100.8</v>
          </cell>
        </row>
        <row r="98">
          <cell r="A98">
            <v>1994</v>
          </cell>
          <cell r="B98">
            <v>34674</v>
          </cell>
          <cell r="C98" t="str">
            <v>加拿大</v>
          </cell>
          <cell r="D98" t="str">
            <v>肉/家禽</v>
          </cell>
          <cell r="E98">
            <v>1010.8799983263016</v>
          </cell>
        </row>
        <row r="99">
          <cell r="A99">
            <v>1994</v>
          </cell>
          <cell r="B99">
            <v>34674</v>
          </cell>
          <cell r="C99" t="str">
            <v>加拿大</v>
          </cell>
          <cell r="D99" t="str">
            <v>面食/谷类</v>
          </cell>
          <cell r="E99">
            <v>608</v>
          </cell>
        </row>
        <row r="100">
          <cell r="A100">
            <v>1994</v>
          </cell>
          <cell r="B100">
            <v>34676</v>
          </cell>
          <cell r="C100" t="str">
            <v>美国</v>
          </cell>
          <cell r="D100" t="str">
            <v>饮料</v>
          </cell>
          <cell r="E100">
            <v>183.59999871253967</v>
          </cell>
        </row>
        <row r="101">
          <cell r="A101">
            <v>1994</v>
          </cell>
          <cell r="B101">
            <v>34676</v>
          </cell>
          <cell r="C101" t="str">
            <v>美国</v>
          </cell>
          <cell r="D101" t="str">
            <v>面食/谷类</v>
          </cell>
          <cell r="E101">
            <v>180</v>
          </cell>
        </row>
        <row r="102">
          <cell r="A102">
            <v>1994</v>
          </cell>
          <cell r="B102">
            <v>34677</v>
          </cell>
          <cell r="C102" t="str">
            <v>加拿大</v>
          </cell>
          <cell r="D102" t="str">
            <v>肉/家禽</v>
          </cell>
          <cell r="E102">
            <v>141.6</v>
          </cell>
        </row>
        <row r="103">
          <cell r="A103">
            <v>1994</v>
          </cell>
          <cell r="B103">
            <v>34687</v>
          </cell>
          <cell r="C103" t="str">
            <v>美国</v>
          </cell>
          <cell r="D103" t="str">
            <v>乳制品</v>
          </cell>
          <cell r="E103">
            <v>300</v>
          </cell>
        </row>
        <row r="104">
          <cell r="A104">
            <v>1994</v>
          </cell>
          <cell r="B104">
            <v>34687</v>
          </cell>
          <cell r="C104" t="str">
            <v>美国</v>
          </cell>
          <cell r="D104" t="str">
            <v>肉/家禽</v>
          </cell>
          <cell r="E104">
            <v>230.4</v>
          </cell>
        </row>
        <row r="105">
          <cell r="A105">
            <v>1994</v>
          </cell>
          <cell r="B105">
            <v>34687</v>
          </cell>
          <cell r="C105" t="str">
            <v>美国</v>
          </cell>
          <cell r="D105" t="str">
            <v>乳制品</v>
          </cell>
          <cell r="E105">
            <v>576</v>
          </cell>
        </row>
        <row r="106">
          <cell r="A106">
            <v>1994</v>
          </cell>
          <cell r="B106">
            <v>34691</v>
          </cell>
          <cell r="C106" t="str">
            <v>美国</v>
          </cell>
          <cell r="D106" t="str">
            <v>饮料</v>
          </cell>
          <cell r="E106">
            <v>699.83999884128571</v>
          </cell>
        </row>
        <row r="107">
          <cell r="A107">
            <v>1994</v>
          </cell>
          <cell r="B107">
            <v>34691</v>
          </cell>
          <cell r="C107" t="str">
            <v>美国</v>
          </cell>
          <cell r="D107" t="str">
            <v>乳制品</v>
          </cell>
          <cell r="E107">
            <v>1346.3999977707863</v>
          </cell>
        </row>
        <row r="108">
          <cell r="A108">
            <v>1994</v>
          </cell>
          <cell r="B108">
            <v>34695</v>
          </cell>
          <cell r="C108" t="str">
            <v>美国</v>
          </cell>
          <cell r="D108" t="str">
            <v>乳制品</v>
          </cell>
          <cell r="E108">
            <v>200</v>
          </cell>
        </row>
        <row r="109">
          <cell r="A109">
            <v>1994</v>
          </cell>
          <cell r="B109">
            <v>34695</v>
          </cell>
          <cell r="C109" t="str">
            <v>美国</v>
          </cell>
          <cell r="D109" t="str">
            <v>饮料</v>
          </cell>
          <cell r="E109">
            <v>74.400000000000006</v>
          </cell>
        </row>
        <row r="110">
          <cell r="A110">
            <v>1994</v>
          </cell>
          <cell r="B110">
            <v>34695</v>
          </cell>
          <cell r="C110" t="str">
            <v>美国</v>
          </cell>
          <cell r="D110" t="str">
            <v>饮料</v>
          </cell>
          <cell r="E110">
            <v>172.8</v>
          </cell>
        </row>
        <row r="111">
          <cell r="A111">
            <v>1995</v>
          </cell>
          <cell r="B111">
            <v>34701</v>
          </cell>
          <cell r="C111" t="str">
            <v>加拿大</v>
          </cell>
          <cell r="D111" t="str">
            <v>肉/家禽</v>
          </cell>
          <cell r="E111">
            <v>1980</v>
          </cell>
        </row>
        <row r="112">
          <cell r="A112">
            <v>1995</v>
          </cell>
          <cell r="B112">
            <v>34701</v>
          </cell>
          <cell r="C112" t="str">
            <v>加拿大</v>
          </cell>
          <cell r="D112" t="str">
            <v>面食/谷类</v>
          </cell>
          <cell r="E112">
            <v>410.4</v>
          </cell>
        </row>
        <row r="113">
          <cell r="A113">
            <v>1995</v>
          </cell>
          <cell r="B113">
            <v>34705</v>
          </cell>
          <cell r="C113" t="str">
            <v>加拿大</v>
          </cell>
          <cell r="D113" t="str">
            <v>农产品</v>
          </cell>
          <cell r="E113">
            <v>279</v>
          </cell>
        </row>
        <row r="114">
          <cell r="A114">
            <v>1995</v>
          </cell>
          <cell r="B114">
            <v>34705</v>
          </cell>
          <cell r="C114" t="str">
            <v>加拿大</v>
          </cell>
          <cell r="D114" t="str">
            <v>肉/家禽</v>
          </cell>
          <cell r="E114">
            <v>59</v>
          </cell>
        </row>
        <row r="115">
          <cell r="A115">
            <v>1995</v>
          </cell>
          <cell r="B115">
            <v>34716</v>
          </cell>
          <cell r="C115" t="str">
            <v>加拿大</v>
          </cell>
          <cell r="D115" t="str">
            <v>农产品</v>
          </cell>
          <cell r="E115">
            <v>191.99999928474426</v>
          </cell>
        </row>
        <row r="116">
          <cell r="A116">
            <v>1995</v>
          </cell>
          <cell r="B116">
            <v>34716</v>
          </cell>
          <cell r="C116" t="str">
            <v>加拿大</v>
          </cell>
          <cell r="D116" t="str">
            <v>乳制品</v>
          </cell>
          <cell r="E116">
            <v>435.19999837875366</v>
          </cell>
        </row>
        <row r="117">
          <cell r="A117">
            <v>1995</v>
          </cell>
          <cell r="B117">
            <v>34716</v>
          </cell>
          <cell r="C117" t="str">
            <v>加拿大</v>
          </cell>
          <cell r="D117" t="str">
            <v>糖果</v>
          </cell>
          <cell r="E117">
            <v>63.999999761581421</v>
          </cell>
        </row>
        <row r="118">
          <cell r="A118">
            <v>1995</v>
          </cell>
          <cell r="B118">
            <v>34722</v>
          </cell>
          <cell r="C118" t="str">
            <v>美国</v>
          </cell>
          <cell r="D118" t="str">
            <v>海洋食品</v>
          </cell>
          <cell r="E118">
            <v>86.4</v>
          </cell>
        </row>
        <row r="119">
          <cell r="A119">
            <v>1995</v>
          </cell>
          <cell r="B119">
            <v>34724</v>
          </cell>
          <cell r="C119" t="str">
            <v>加拿大</v>
          </cell>
          <cell r="D119" t="str">
            <v>饮料</v>
          </cell>
          <cell r="E119">
            <v>285</v>
          </cell>
        </row>
        <row r="120">
          <cell r="A120">
            <v>1995</v>
          </cell>
          <cell r="B120">
            <v>34724</v>
          </cell>
          <cell r="C120" t="str">
            <v>加拿大</v>
          </cell>
          <cell r="D120" t="str">
            <v>农产品</v>
          </cell>
          <cell r="E120">
            <v>585.9</v>
          </cell>
        </row>
        <row r="121">
          <cell r="A121">
            <v>1995</v>
          </cell>
          <cell r="B121">
            <v>34724</v>
          </cell>
          <cell r="C121" t="str">
            <v>加拿大</v>
          </cell>
          <cell r="D121" t="str">
            <v>糖果</v>
          </cell>
          <cell r="E121">
            <v>58.8</v>
          </cell>
        </row>
        <row r="122">
          <cell r="A122">
            <v>1995</v>
          </cell>
          <cell r="B122">
            <v>34724</v>
          </cell>
          <cell r="C122" t="str">
            <v>加拿大</v>
          </cell>
          <cell r="D122" t="str">
            <v>糖果</v>
          </cell>
          <cell r="E122">
            <v>1307.25</v>
          </cell>
        </row>
        <row r="123">
          <cell r="A123">
            <v>1995</v>
          </cell>
          <cell r="B123">
            <v>34724</v>
          </cell>
          <cell r="C123" t="str">
            <v>加拿大</v>
          </cell>
          <cell r="D123" t="str">
            <v>乳制品</v>
          </cell>
          <cell r="E123">
            <v>320</v>
          </cell>
        </row>
        <row r="124">
          <cell r="A124">
            <v>1995</v>
          </cell>
          <cell r="B124">
            <v>34724</v>
          </cell>
          <cell r="C124" t="str">
            <v>加拿大</v>
          </cell>
          <cell r="D124" t="str">
            <v>海洋食品</v>
          </cell>
          <cell r="E124">
            <v>48</v>
          </cell>
        </row>
        <row r="125">
          <cell r="A125">
            <v>1995</v>
          </cell>
          <cell r="B125">
            <v>34724</v>
          </cell>
          <cell r="C125" t="str">
            <v>加拿大</v>
          </cell>
          <cell r="D125" t="str">
            <v>糖果</v>
          </cell>
          <cell r="E125">
            <v>394</v>
          </cell>
        </row>
        <row r="126">
          <cell r="A126">
            <v>1995</v>
          </cell>
          <cell r="B126">
            <v>34726</v>
          </cell>
          <cell r="C126" t="str">
            <v>美国</v>
          </cell>
          <cell r="D126" t="str">
            <v>面食/谷类</v>
          </cell>
          <cell r="E126">
            <v>288</v>
          </cell>
        </row>
        <row r="127">
          <cell r="A127">
            <v>1995</v>
          </cell>
          <cell r="B127">
            <v>34726</v>
          </cell>
          <cell r="C127" t="str">
            <v>美国</v>
          </cell>
          <cell r="D127" t="str">
            <v>乳制品</v>
          </cell>
          <cell r="E127">
            <v>1032</v>
          </cell>
        </row>
        <row r="128">
          <cell r="A128">
            <v>1995</v>
          </cell>
          <cell r="B128">
            <v>34726</v>
          </cell>
          <cell r="C128" t="str">
            <v>美国</v>
          </cell>
          <cell r="D128" t="str">
            <v>乳制品</v>
          </cell>
          <cell r="E128">
            <v>583.79999999999995</v>
          </cell>
        </row>
        <row r="129">
          <cell r="A129">
            <v>1995</v>
          </cell>
          <cell r="B129">
            <v>34729</v>
          </cell>
          <cell r="C129" t="str">
            <v>加拿大</v>
          </cell>
          <cell r="D129" t="str">
            <v>饮料</v>
          </cell>
          <cell r="E129">
            <v>432</v>
          </cell>
        </row>
        <row r="130">
          <cell r="A130">
            <v>1995</v>
          </cell>
          <cell r="B130">
            <v>34729</v>
          </cell>
          <cell r="C130" t="str">
            <v>加拿大</v>
          </cell>
          <cell r="D130" t="str">
            <v>肉/家禽</v>
          </cell>
          <cell r="E130">
            <v>2073.5999965667725</v>
          </cell>
        </row>
        <row r="131">
          <cell r="A131">
            <v>1995</v>
          </cell>
          <cell r="B131">
            <v>34731</v>
          </cell>
          <cell r="C131" t="str">
            <v>加拿大</v>
          </cell>
          <cell r="D131" t="str">
            <v>海洋食品</v>
          </cell>
          <cell r="E131">
            <v>372.6</v>
          </cell>
        </row>
        <row r="132">
          <cell r="A132">
            <v>1995</v>
          </cell>
          <cell r="B132">
            <v>34731</v>
          </cell>
          <cell r="C132" t="str">
            <v>加拿大</v>
          </cell>
          <cell r="D132" t="str">
            <v>面食/谷类</v>
          </cell>
          <cell r="E132">
            <v>2128</v>
          </cell>
        </row>
        <row r="133">
          <cell r="A133">
            <v>1995</v>
          </cell>
          <cell r="B133">
            <v>34731</v>
          </cell>
          <cell r="C133" t="str">
            <v>加拿大</v>
          </cell>
          <cell r="D133" t="str">
            <v>香料</v>
          </cell>
          <cell r="E133">
            <v>336</v>
          </cell>
        </row>
        <row r="134">
          <cell r="A134">
            <v>1995</v>
          </cell>
          <cell r="B134">
            <v>34731</v>
          </cell>
          <cell r="C134" t="str">
            <v>加拿大</v>
          </cell>
          <cell r="D134" t="str">
            <v>乳制品</v>
          </cell>
          <cell r="E134">
            <v>1032</v>
          </cell>
        </row>
        <row r="135">
          <cell r="A135">
            <v>1995</v>
          </cell>
          <cell r="B135">
            <v>34737</v>
          </cell>
          <cell r="C135" t="str">
            <v>美国</v>
          </cell>
          <cell r="D135" t="str">
            <v>乳制品</v>
          </cell>
          <cell r="E135">
            <v>504</v>
          </cell>
        </row>
        <row r="136">
          <cell r="A136">
            <v>1995</v>
          </cell>
          <cell r="B136">
            <v>34737</v>
          </cell>
          <cell r="C136" t="str">
            <v>美国</v>
          </cell>
          <cell r="D136" t="str">
            <v>乳制品</v>
          </cell>
          <cell r="E136">
            <v>432</v>
          </cell>
        </row>
        <row r="137">
          <cell r="A137">
            <v>1995</v>
          </cell>
          <cell r="B137">
            <v>34737</v>
          </cell>
          <cell r="C137" t="str">
            <v>美国</v>
          </cell>
          <cell r="D137" t="str">
            <v>乳制品</v>
          </cell>
          <cell r="E137">
            <v>258</v>
          </cell>
        </row>
        <row r="138">
          <cell r="A138">
            <v>1995</v>
          </cell>
          <cell r="B138">
            <v>34745</v>
          </cell>
          <cell r="C138" t="str">
            <v>加拿大</v>
          </cell>
          <cell r="D138" t="str">
            <v>肉/家禽</v>
          </cell>
          <cell r="E138">
            <v>62.4</v>
          </cell>
        </row>
        <row r="139">
          <cell r="A139">
            <v>1995</v>
          </cell>
          <cell r="B139">
            <v>34745</v>
          </cell>
          <cell r="C139" t="str">
            <v>加拿大</v>
          </cell>
          <cell r="D139" t="str">
            <v>乳制品</v>
          </cell>
          <cell r="E139">
            <v>40</v>
          </cell>
        </row>
        <row r="140">
          <cell r="A140">
            <v>1995</v>
          </cell>
          <cell r="B140">
            <v>34747</v>
          </cell>
          <cell r="C140" t="str">
            <v>美国</v>
          </cell>
          <cell r="D140" t="str">
            <v>饮料</v>
          </cell>
          <cell r="E140">
            <v>912</v>
          </cell>
        </row>
        <row r="141">
          <cell r="A141">
            <v>1995</v>
          </cell>
          <cell r="B141">
            <v>34747</v>
          </cell>
          <cell r="C141" t="str">
            <v>美国</v>
          </cell>
          <cell r="D141" t="str">
            <v>糖果</v>
          </cell>
          <cell r="E141">
            <v>418</v>
          </cell>
        </row>
        <row r="142">
          <cell r="A142">
            <v>1995</v>
          </cell>
          <cell r="B142">
            <v>34747</v>
          </cell>
          <cell r="C142" t="str">
            <v>美国</v>
          </cell>
          <cell r="D142" t="str">
            <v>香料</v>
          </cell>
          <cell r="E142">
            <v>364.8</v>
          </cell>
        </row>
        <row r="143">
          <cell r="A143">
            <v>1995</v>
          </cell>
          <cell r="B143">
            <v>34747</v>
          </cell>
          <cell r="C143" t="str">
            <v>美国</v>
          </cell>
          <cell r="D143" t="str">
            <v>农产品</v>
          </cell>
          <cell r="E143">
            <v>120</v>
          </cell>
        </row>
        <row r="144">
          <cell r="A144">
            <v>1995</v>
          </cell>
          <cell r="B144">
            <v>34761</v>
          </cell>
          <cell r="C144" t="str">
            <v>加拿大</v>
          </cell>
          <cell r="D144" t="str">
            <v>糖果</v>
          </cell>
          <cell r="E144">
            <v>249</v>
          </cell>
        </row>
        <row r="145">
          <cell r="A145">
            <v>1995</v>
          </cell>
          <cell r="B145">
            <v>34761</v>
          </cell>
          <cell r="C145" t="str">
            <v>加拿大</v>
          </cell>
          <cell r="D145" t="str">
            <v>肉/家禽</v>
          </cell>
          <cell r="E145">
            <v>236</v>
          </cell>
        </row>
        <row r="146">
          <cell r="A146">
            <v>1995</v>
          </cell>
          <cell r="B146">
            <v>34767</v>
          </cell>
          <cell r="C146" t="str">
            <v>美国</v>
          </cell>
          <cell r="D146" t="str">
            <v>糖果</v>
          </cell>
          <cell r="E146">
            <v>87.59999967366457</v>
          </cell>
        </row>
        <row r="147">
          <cell r="A147">
            <v>1995</v>
          </cell>
          <cell r="B147">
            <v>34767</v>
          </cell>
          <cell r="C147" t="str">
            <v>美国</v>
          </cell>
          <cell r="D147" t="str">
            <v>饮料</v>
          </cell>
          <cell r="E147">
            <v>179.19999933242798</v>
          </cell>
        </row>
        <row r="148">
          <cell r="A148">
            <v>1995</v>
          </cell>
          <cell r="B148">
            <v>34767</v>
          </cell>
          <cell r="C148" t="str">
            <v>美国</v>
          </cell>
          <cell r="D148" t="str">
            <v>面食/谷类</v>
          </cell>
          <cell r="E148">
            <v>187.19999930262566</v>
          </cell>
        </row>
        <row r="149">
          <cell r="A149">
            <v>1995</v>
          </cell>
          <cell r="B149">
            <v>34771</v>
          </cell>
          <cell r="C149" t="str">
            <v>加拿大</v>
          </cell>
          <cell r="D149" t="str">
            <v>饮料</v>
          </cell>
          <cell r="E149">
            <v>581.3999959230423</v>
          </cell>
        </row>
        <row r="150">
          <cell r="A150">
            <v>1995</v>
          </cell>
          <cell r="B150">
            <v>34771</v>
          </cell>
          <cell r="C150" t="str">
            <v>加拿大</v>
          </cell>
          <cell r="D150" t="str">
            <v>糖果</v>
          </cell>
          <cell r="E150">
            <v>578.93499594032767</v>
          </cell>
        </row>
        <row r="151">
          <cell r="A151">
            <v>1995</v>
          </cell>
          <cell r="B151">
            <v>34771</v>
          </cell>
          <cell r="C151" t="str">
            <v>加拿大</v>
          </cell>
          <cell r="D151" t="str">
            <v>肉/家禽</v>
          </cell>
          <cell r="E151">
            <v>2019.5999858379364</v>
          </cell>
        </row>
        <row r="152">
          <cell r="A152">
            <v>1995</v>
          </cell>
          <cell r="B152">
            <v>34771</v>
          </cell>
          <cell r="C152" t="str">
            <v>加拿大</v>
          </cell>
          <cell r="D152" t="str">
            <v>香料</v>
          </cell>
          <cell r="E152">
            <v>1744.1999877691269</v>
          </cell>
        </row>
        <row r="153">
          <cell r="A153">
            <v>1995</v>
          </cell>
          <cell r="B153">
            <v>34771</v>
          </cell>
          <cell r="C153" t="str">
            <v>加拿大</v>
          </cell>
          <cell r="D153" t="str">
            <v>糖果</v>
          </cell>
          <cell r="E153">
            <v>1755</v>
          </cell>
        </row>
        <row r="154">
          <cell r="A154">
            <v>1995</v>
          </cell>
          <cell r="B154">
            <v>34775</v>
          </cell>
          <cell r="C154" t="str">
            <v>美国</v>
          </cell>
          <cell r="D154" t="str">
            <v>糖果</v>
          </cell>
          <cell r="E154">
            <v>78.839999869465828</v>
          </cell>
        </row>
        <row r="155">
          <cell r="A155">
            <v>1995</v>
          </cell>
          <cell r="B155">
            <v>34775</v>
          </cell>
          <cell r="C155" t="str">
            <v>美国</v>
          </cell>
          <cell r="D155" t="str">
            <v>饮料</v>
          </cell>
          <cell r="E155">
            <v>64.799999892711639</v>
          </cell>
        </row>
        <row r="156">
          <cell r="A156">
            <v>1995</v>
          </cell>
          <cell r="B156">
            <v>34775</v>
          </cell>
          <cell r="C156" t="str">
            <v>美国</v>
          </cell>
          <cell r="D156" t="str">
            <v>乳制品</v>
          </cell>
          <cell r="E156">
            <v>26.999999955296516</v>
          </cell>
        </row>
        <row r="157">
          <cell r="A157">
            <v>1995</v>
          </cell>
          <cell r="B157">
            <v>34775</v>
          </cell>
          <cell r="C157" t="str">
            <v>美国</v>
          </cell>
          <cell r="D157" t="str">
            <v>面食/谷类</v>
          </cell>
          <cell r="E157">
            <v>75.599999874830246</v>
          </cell>
        </row>
        <row r="158">
          <cell r="A158">
            <v>1995</v>
          </cell>
          <cell r="B158">
            <v>34780</v>
          </cell>
          <cell r="C158" t="str">
            <v>美国</v>
          </cell>
          <cell r="D158" t="str">
            <v>肉/家禽</v>
          </cell>
          <cell r="E158">
            <v>2073.5999965667725</v>
          </cell>
        </row>
        <row r="159">
          <cell r="A159">
            <v>1995</v>
          </cell>
          <cell r="B159">
            <v>34780</v>
          </cell>
          <cell r="C159" t="str">
            <v>美国</v>
          </cell>
          <cell r="D159" t="str">
            <v>面食/谷类</v>
          </cell>
          <cell r="E159">
            <v>837.89999861270189</v>
          </cell>
        </row>
        <row r="160">
          <cell r="A160">
            <v>1995</v>
          </cell>
          <cell r="B160">
            <v>34780</v>
          </cell>
          <cell r="C160" t="str">
            <v>美国</v>
          </cell>
          <cell r="D160" t="str">
            <v>香料</v>
          </cell>
          <cell r="E160">
            <v>423.35999929904938</v>
          </cell>
        </row>
        <row r="161">
          <cell r="A161">
            <v>1995</v>
          </cell>
          <cell r="B161">
            <v>34780</v>
          </cell>
          <cell r="C161" t="str">
            <v>美国</v>
          </cell>
          <cell r="D161" t="str">
            <v>香料</v>
          </cell>
          <cell r="E161">
            <v>514.79999914765358</v>
          </cell>
        </row>
        <row r="162">
          <cell r="A162">
            <v>1995</v>
          </cell>
          <cell r="B162">
            <v>34781</v>
          </cell>
          <cell r="C162" t="str">
            <v>加拿大</v>
          </cell>
          <cell r="D162" t="str">
            <v>农产品</v>
          </cell>
          <cell r="E162">
            <v>546</v>
          </cell>
        </row>
        <row r="163">
          <cell r="A163">
            <v>1995</v>
          </cell>
          <cell r="B163">
            <v>34781</v>
          </cell>
          <cell r="C163" t="str">
            <v>加拿大</v>
          </cell>
          <cell r="D163" t="str">
            <v>香料</v>
          </cell>
          <cell r="E163">
            <v>1472.49999884516</v>
          </cell>
        </row>
        <row r="164">
          <cell r="A164">
            <v>1995</v>
          </cell>
          <cell r="B164">
            <v>34786</v>
          </cell>
          <cell r="C164" t="str">
            <v>美国</v>
          </cell>
          <cell r="D164" t="str">
            <v>糖果</v>
          </cell>
          <cell r="E164">
            <v>271.99999809265137</v>
          </cell>
        </row>
        <row r="165">
          <cell r="A165">
            <v>1995</v>
          </cell>
          <cell r="B165">
            <v>34786</v>
          </cell>
          <cell r="C165" t="str">
            <v>美国</v>
          </cell>
          <cell r="D165" t="str">
            <v>糖果</v>
          </cell>
          <cell r="E165">
            <v>285.59999799728394</v>
          </cell>
        </row>
        <row r="166">
          <cell r="A166">
            <v>1995</v>
          </cell>
          <cell r="B166">
            <v>34786</v>
          </cell>
          <cell r="C166" t="str">
            <v>美国</v>
          </cell>
          <cell r="D166" t="str">
            <v>乳制品</v>
          </cell>
          <cell r="E166">
            <v>1584</v>
          </cell>
        </row>
        <row r="167">
          <cell r="A167">
            <v>1995</v>
          </cell>
          <cell r="B167">
            <v>34796</v>
          </cell>
          <cell r="C167" t="str">
            <v>美国</v>
          </cell>
          <cell r="D167" t="str">
            <v>海洋食品</v>
          </cell>
          <cell r="E167">
            <v>165.6</v>
          </cell>
        </row>
        <row r="168">
          <cell r="A168">
            <v>1995</v>
          </cell>
          <cell r="B168">
            <v>34796</v>
          </cell>
          <cell r="C168" t="str">
            <v>美国</v>
          </cell>
          <cell r="D168" t="str">
            <v>饮料</v>
          </cell>
          <cell r="E168">
            <v>552</v>
          </cell>
        </row>
        <row r="169">
          <cell r="A169">
            <v>1995</v>
          </cell>
          <cell r="B169">
            <v>34799</v>
          </cell>
          <cell r="C169" t="str">
            <v>加拿大</v>
          </cell>
          <cell r="D169" t="str">
            <v>饮料</v>
          </cell>
          <cell r="E169">
            <v>516.7999963760376</v>
          </cell>
        </row>
        <row r="170">
          <cell r="A170">
            <v>1995</v>
          </cell>
          <cell r="B170">
            <v>34799</v>
          </cell>
          <cell r="C170" t="str">
            <v>加拿大</v>
          </cell>
          <cell r="D170" t="str">
            <v>糖果</v>
          </cell>
          <cell r="E170">
            <v>413.52499710023403</v>
          </cell>
        </row>
        <row r="171">
          <cell r="A171">
            <v>1995</v>
          </cell>
          <cell r="B171">
            <v>34799</v>
          </cell>
          <cell r="C171" t="str">
            <v>加拿大</v>
          </cell>
          <cell r="D171" t="str">
            <v>香料</v>
          </cell>
          <cell r="E171">
            <v>26.349999815225601</v>
          </cell>
        </row>
        <row r="172">
          <cell r="A172">
            <v>1995</v>
          </cell>
          <cell r="B172">
            <v>34808</v>
          </cell>
          <cell r="C172" t="str">
            <v>加拿大</v>
          </cell>
          <cell r="D172" t="str">
            <v>饮料</v>
          </cell>
          <cell r="E172">
            <v>6324</v>
          </cell>
        </row>
        <row r="173">
          <cell r="A173">
            <v>1995</v>
          </cell>
          <cell r="B173">
            <v>34808</v>
          </cell>
          <cell r="C173" t="str">
            <v>加拿大</v>
          </cell>
          <cell r="D173" t="str">
            <v>肉/家禽</v>
          </cell>
          <cell r="E173">
            <v>733.6</v>
          </cell>
        </row>
        <row r="174">
          <cell r="A174">
            <v>1995</v>
          </cell>
          <cell r="B174">
            <v>34808</v>
          </cell>
          <cell r="C174" t="str">
            <v>加拿大</v>
          </cell>
          <cell r="D174" t="str">
            <v>乳制品</v>
          </cell>
          <cell r="E174">
            <v>2640</v>
          </cell>
        </row>
        <row r="175">
          <cell r="A175">
            <v>1995</v>
          </cell>
          <cell r="B175">
            <v>34808</v>
          </cell>
          <cell r="C175" t="str">
            <v>加拿大</v>
          </cell>
          <cell r="D175" t="str">
            <v>面食/谷类</v>
          </cell>
          <cell r="E175">
            <v>798</v>
          </cell>
        </row>
        <row r="176">
          <cell r="A176">
            <v>1995</v>
          </cell>
          <cell r="B176">
            <v>34810</v>
          </cell>
          <cell r="C176" t="str">
            <v>加拿大</v>
          </cell>
          <cell r="D176" t="str">
            <v>海洋食品</v>
          </cell>
          <cell r="E176">
            <v>147</v>
          </cell>
        </row>
        <row r="177">
          <cell r="A177">
            <v>1995</v>
          </cell>
          <cell r="B177">
            <v>34813</v>
          </cell>
          <cell r="C177" t="str">
            <v>加拿大</v>
          </cell>
          <cell r="D177" t="str">
            <v>饮料</v>
          </cell>
          <cell r="E177">
            <v>372.39999970793724</v>
          </cell>
        </row>
        <row r="178">
          <cell r="A178">
            <v>1995</v>
          </cell>
          <cell r="B178">
            <v>34813</v>
          </cell>
          <cell r="C178" t="str">
            <v>加拿大</v>
          </cell>
          <cell r="D178" t="str">
            <v>香料</v>
          </cell>
          <cell r="E178">
            <v>296.39999976754189</v>
          </cell>
        </row>
        <row r="179">
          <cell r="A179">
            <v>1995</v>
          </cell>
          <cell r="B179">
            <v>34816</v>
          </cell>
          <cell r="C179" t="str">
            <v>美国</v>
          </cell>
          <cell r="D179" t="str">
            <v>乳制品</v>
          </cell>
          <cell r="E179">
            <v>1320</v>
          </cell>
        </row>
        <row r="180">
          <cell r="A180">
            <v>1995</v>
          </cell>
          <cell r="B180">
            <v>34816</v>
          </cell>
          <cell r="C180" t="str">
            <v>美国</v>
          </cell>
          <cell r="D180" t="str">
            <v>海洋食品</v>
          </cell>
          <cell r="E180">
            <v>191.99999928474426</v>
          </cell>
        </row>
        <row r="181">
          <cell r="A181">
            <v>1995</v>
          </cell>
          <cell r="B181">
            <v>34824</v>
          </cell>
          <cell r="C181" t="str">
            <v>美国</v>
          </cell>
          <cell r="D181" t="str">
            <v>面食/谷类</v>
          </cell>
          <cell r="E181">
            <v>425.6</v>
          </cell>
        </row>
        <row r="182">
          <cell r="A182">
            <v>1995</v>
          </cell>
          <cell r="B182">
            <v>34824</v>
          </cell>
          <cell r="C182" t="str">
            <v>美国</v>
          </cell>
          <cell r="D182" t="str">
            <v>乳制品</v>
          </cell>
          <cell r="E182">
            <v>695</v>
          </cell>
        </row>
        <row r="183">
          <cell r="A183">
            <v>1995</v>
          </cell>
          <cell r="B183">
            <v>34824</v>
          </cell>
          <cell r="C183" t="str">
            <v>美国</v>
          </cell>
          <cell r="D183" t="str">
            <v>香料</v>
          </cell>
          <cell r="E183">
            <v>260</v>
          </cell>
        </row>
        <row r="184">
          <cell r="A184">
            <v>1995</v>
          </cell>
          <cell r="B184">
            <v>34829</v>
          </cell>
          <cell r="C184" t="str">
            <v>美国</v>
          </cell>
          <cell r="D184" t="str">
            <v>肉/家禽</v>
          </cell>
          <cell r="E184">
            <v>149</v>
          </cell>
        </row>
        <row r="185">
          <cell r="A185">
            <v>1995</v>
          </cell>
          <cell r="B185">
            <v>34831</v>
          </cell>
          <cell r="C185" t="str">
            <v>加拿大</v>
          </cell>
          <cell r="D185" t="str">
            <v>饮料</v>
          </cell>
          <cell r="E185">
            <v>228</v>
          </cell>
        </row>
        <row r="186">
          <cell r="A186">
            <v>1995</v>
          </cell>
          <cell r="B186">
            <v>34831</v>
          </cell>
          <cell r="C186" t="str">
            <v>加拿大</v>
          </cell>
          <cell r="D186" t="str">
            <v>糖果</v>
          </cell>
          <cell r="E186">
            <v>120</v>
          </cell>
        </row>
        <row r="187">
          <cell r="A187">
            <v>1995</v>
          </cell>
          <cell r="B187">
            <v>34831</v>
          </cell>
          <cell r="C187" t="str">
            <v>加拿大</v>
          </cell>
          <cell r="D187" t="str">
            <v>肉/家禽</v>
          </cell>
          <cell r="E187">
            <v>328</v>
          </cell>
        </row>
        <row r="188">
          <cell r="A188">
            <v>1995</v>
          </cell>
          <cell r="B188">
            <v>34831</v>
          </cell>
          <cell r="C188" t="str">
            <v>加拿大</v>
          </cell>
          <cell r="D188" t="str">
            <v>香料</v>
          </cell>
          <cell r="E188">
            <v>712.5</v>
          </cell>
        </row>
        <row r="189">
          <cell r="A189">
            <v>1995</v>
          </cell>
          <cell r="B189">
            <v>34835</v>
          </cell>
          <cell r="C189" t="str">
            <v>美国</v>
          </cell>
          <cell r="D189" t="str">
            <v>糖果</v>
          </cell>
          <cell r="E189">
            <v>226.79999962449074</v>
          </cell>
        </row>
        <row r="190">
          <cell r="A190">
            <v>1995</v>
          </cell>
          <cell r="B190">
            <v>34835</v>
          </cell>
          <cell r="C190" t="str">
            <v>美国</v>
          </cell>
          <cell r="D190" t="str">
            <v>饮料</v>
          </cell>
          <cell r="E190">
            <v>188.99999968707561</v>
          </cell>
        </row>
        <row r="191">
          <cell r="A191">
            <v>1995</v>
          </cell>
          <cell r="B191">
            <v>34836</v>
          </cell>
          <cell r="C191" t="str">
            <v>美国</v>
          </cell>
          <cell r="D191" t="str">
            <v>海洋食品</v>
          </cell>
          <cell r="E191">
            <v>60</v>
          </cell>
        </row>
        <row r="192">
          <cell r="A192">
            <v>1995</v>
          </cell>
          <cell r="B192">
            <v>34836</v>
          </cell>
          <cell r="C192" t="str">
            <v>美国</v>
          </cell>
          <cell r="D192" t="str">
            <v>饮料</v>
          </cell>
          <cell r="E192">
            <v>180</v>
          </cell>
        </row>
        <row r="193">
          <cell r="A193">
            <v>1995</v>
          </cell>
          <cell r="B193">
            <v>34837</v>
          </cell>
          <cell r="C193" t="str">
            <v>美国</v>
          </cell>
          <cell r="D193" t="str">
            <v>农产品</v>
          </cell>
          <cell r="E193">
            <v>136.80000000000001</v>
          </cell>
        </row>
        <row r="194">
          <cell r="A194">
            <v>1995</v>
          </cell>
          <cell r="B194">
            <v>34838</v>
          </cell>
          <cell r="C194" t="str">
            <v>加拿大</v>
          </cell>
          <cell r="D194" t="str">
            <v>肉/家禽</v>
          </cell>
          <cell r="E194">
            <v>4456.4399999999996</v>
          </cell>
        </row>
        <row r="195">
          <cell r="A195">
            <v>1995</v>
          </cell>
          <cell r="B195">
            <v>34838</v>
          </cell>
          <cell r="C195" t="str">
            <v>加拿大</v>
          </cell>
          <cell r="D195" t="str">
            <v>饮料</v>
          </cell>
          <cell r="E195">
            <v>251.0999995842576</v>
          </cell>
        </row>
        <row r="196">
          <cell r="A196">
            <v>1995</v>
          </cell>
          <cell r="B196">
            <v>34842</v>
          </cell>
          <cell r="C196" t="str">
            <v>美国</v>
          </cell>
          <cell r="D196" t="str">
            <v>糖果</v>
          </cell>
          <cell r="E196">
            <v>319.9999988079071</v>
          </cell>
        </row>
        <row r="197">
          <cell r="A197">
            <v>1995</v>
          </cell>
          <cell r="B197">
            <v>34842</v>
          </cell>
          <cell r="C197" t="str">
            <v>美国</v>
          </cell>
          <cell r="D197" t="str">
            <v>乳制品</v>
          </cell>
          <cell r="E197">
            <v>1279.9999952316284</v>
          </cell>
        </row>
        <row r="198">
          <cell r="A198">
            <v>1995</v>
          </cell>
          <cell r="B198">
            <v>34842</v>
          </cell>
          <cell r="C198" t="str">
            <v>美国</v>
          </cell>
          <cell r="D198" t="str">
            <v>香料</v>
          </cell>
          <cell r="E198">
            <v>341.99999872595072</v>
          </cell>
        </row>
        <row r="199">
          <cell r="A199">
            <v>1995</v>
          </cell>
          <cell r="B199">
            <v>34843</v>
          </cell>
          <cell r="C199" t="str">
            <v>美国</v>
          </cell>
          <cell r="D199" t="str">
            <v>肉/家禽</v>
          </cell>
          <cell r="E199">
            <v>1319.1999907493591</v>
          </cell>
        </row>
        <row r="200">
          <cell r="A200">
            <v>1995</v>
          </cell>
          <cell r="B200">
            <v>34843</v>
          </cell>
          <cell r="C200" t="str">
            <v>美国</v>
          </cell>
          <cell r="D200" t="str">
            <v>糖果</v>
          </cell>
          <cell r="E200">
            <v>872.5</v>
          </cell>
        </row>
        <row r="201">
          <cell r="A201">
            <v>1995</v>
          </cell>
          <cell r="B201">
            <v>34843</v>
          </cell>
          <cell r="C201" t="str">
            <v>美国</v>
          </cell>
          <cell r="D201" t="str">
            <v>糖果</v>
          </cell>
          <cell r="E201">
            <v>5268</v>
          </cell>
        </row>
        <row r="202">
          <cell r="A202">
            <v>1995</v>
          </cell>
          <cell r="B202">
            <v>34843</v>
          </cell>
          <cell r="C202" t="str">
            <v>美国</v>
          </cell>
          <cell r="D202" t="str">
            <v>乳制品</v>
          </cell>
          <cell r="E202">
            <v>33.999999761581421</v>
          </cell>
        </row>
        <row r="203">
          <cell r="A203">
            <v>1995</v>
          </cell>
          <cell r="B203">
            <v>34843</v>
          </cell>
          <cell r="C203" t="str">
            <v>美国</v>
          </cell>
          <cell r="D203" t="str">
            <v>乳制品</v>
          </cell>
          <cell r="E203">
            <v>2427.5999829769135</v>
          </cell>
        </row>
        <row r="204">
          <cell r="A204">
            <v>1995</v>
          </cell>
          <cell r="B204">
            <v>34850</v>
          </cell>
          <cell r="C204" t="str">
            <v>美国</v>
          </cell>
          <cell r="D204" t="str">
            <v>饮料</v>
          </cell>
          <cell r="E204">
            <v>575.99999785423279</v>
          </cell>
        </row>
        <row r="205">
          <cell r="A205">
            <v>1995</v>
          </cell>
          <cell r="B205">
            <v>34850</v>
          </cell>
          <cell r="C205" t="str">
            <v>美国</v>
          </cell>
          <cell r="D205" t="str">
            <v>香料</v>
          </cell>
          <cell r="E205">
            <v>960</v>
          </cell>
        </row>
        <row r="206">
          <cell r="A206">
            <v>1995</v>
          </cell>
          <cell r="B206">
            <v>34850</v>
          </cell>
          <cell r="C206" t="str">
            <v>美国</v>
          </cell>
          <cell r="D206" t="str">
            <v>海洋食品</v>
          </cell>
          <cell r="E206">
            <v>414.23999845683574</v>
          </cell>
        </row>
        <row r="207">
          <cell r="A207">
            <v>1995</v>
          </cell>
          <cell r="B207">
            <v>34850</v>
          </cell>
          <cell r="C207" t="str">
            <v>美国</v>
          </cell>
          <cell r="D207" t="str">
            <v>海洋食品</v>
          </cell>
          <cell r="E207">
            <v>367.99999862909317</v>
          </cell>
        </row>
        <row r="208">
          <cell r="A208">
            <v>1995</v>
          </cell>
          <cell r="B208">
            <v>34855</v>
          </cell>
          <cell r="C208" t="str">
            <v>美国</v>
          </cell>
          <cell r="D208" t="str">
            <v>香料</v>
          </cell>
          <cell r="E208">
            <v>989.99999836087227</v>
          </cell>
        </row>
        <row r="209">
          <cell r="A209">
            <v>1995</v>
          </cell>
          <cell r="B209">
            <v>34855</v>
          </cell>
          <cell r="C209" t="str">
            <v>美国</v>
          </cell>
          <cell r="D209" t="str">
            <v>海洋食品</v>
          </cell>
          <cell r="E209">
            <v>512.99999915063381</v>
          </cell>
        </row>
        <row r="210">
          <cell r="A210">
            <v>1995</v>
          </cell>
          <cell r="B210">
            <v>34856</v>
          </cell>
          <cell r="C210" t="str">
            <v>加拿大</v>
          </cell>
          <cell r="D210" t="str">
            <v>乳制品</v>
          </cell>
          <cell r="E210">
            <v>63</v>
          </cell>
        </row>
        <row r="211">
          <cell r="A211">
            <v>1995</v>
          </cell>
          <cell r="B211">
            <v>34856</v>
          </cell>
          <cell r="C211" t="str">
            <v>加拿大</v>
          </cell>
          <cell r="D211" t="str">
            <v>乳制品</v>
          </cell>
          <cell r="E211">
            <v>15.999999940395355</v>
          </cell>
        </row>
        <row r="212">
          <cell r="A212">
            <v>1995</v>
          </cell>
          <cell r="B212">
            <v>34856</v>
          </cell>
          <cell r="C212" t="str">
            <v>加拿大</v>
          </cell>
          <cell r="D212" t="str">
            <v>乳制品</v>
          </cell>
          <cell r="E212">
            <v>313.2</v>
          </cell>
        </row>
        <row r="213">
          <cell r="A213">
            <v>1995</v>
          </cell>
          <cell r="B213">
            <v>34862</v>
          </cell>
          <cell r="C213" t="str">
            <v>美国</v>
          </cell>
          <cell r="D213" t="str">
            <v>海洋食品</v>
          </cell>
          <cell r="E213">
            <v>258.89999999999998</v>
          </cell>
        </row>
        <row r="214">
          <cell r="A214">
            <v>1995</v>
          </cell>
          <cell r="B214">
            <v>34862</v>
          </cell>
          <cell r="C214" t="str">
            <v>美国</v>
          </cell>
          <cell r="D214" t="str">
            <v>海洋食品</v>
          </cell>
          <cell r="E214">
            <v>147.19999945163727</v>
          </cell>
        </row>
        <row r="215">
          <cell r="A215">
            <v>1995</v>
          </cell>
          <cell r="B215">
            <v>34862</v>
          </cell>
          <cell r="C215" t="str">
            <v>美国</v>
          </cell>
          <cell r="D215" t="str">
            <v>肉/家禽</v>
          </cell>
          <cell r="E215">
            <v>59.599999777972698</v>
          </cell>
        </row>
        <row r="216">
          <cell r="A216">
            <v>1995</v>
          </cell>
          <cell r="B216">
            <v>34864</v>
          </cell>
          <cell r="C216" t="str">
            <v>美国</v>
          </cell>
          <cell r="D216" t="str">
            <v>乳制品</v>
          </cell>
          <cell r="E216">
            <v>427.5</v>
          </cell>
        </row>
        <row r="217">
          <cell r="A217">
            <v>1995</v>
          </cell>
          <cell r="B217">
            <v>34864</v>
          </cell>
          <cell r="C217" t="str">
            <v>美国</v>
          </cell>
          <cell r="D217" t="str">
            <v>乳制品</v>
          </cell>
          <cell r="E217">
            <v>250</v>
          </cell>
        </row>
        <row r="218">
          <cell r="A218">
            <v>1995</v>
          </cell>
          <cell r="B218">
            <v>34864</v>
          </cell>
          <cell r="C218" t="str">
            <v>美国</v>
          </cell>
          <cell r="D218" t="str">
            <v>乳制品</v>
          </cell>
          <cell r="E218">
            <v>75</v>
          </cell>
        </row>
        <row r="219">
          <cell r="A219">
            <v>1995</v>
          </cell>
          <cell r="B219">
            <v>34864</v>
          </cell>
          <cell r="C219" t="str">
            <v>美国</v>
          </cell>
          <cell r="D219" t="str">
            <v>乳制品</v>
          </cell>
          <cell r="E219">
            <v>892.5</v>
          </cell>
        </row>
        <row r="220">
          <cell r="A220">
            <v>1995</v>
          </cell>
          <cell r="B220">
            <v>34869</v>
          </cell>
          <cell r="C220" t="str">
            <v>美国</v>
          </cell>
          <cell r="D220" t="str">
            <v>香料</v>
          </cell>
          <cell r="E220">
            <v>600</v>
          </cell>
        </row>
        <row r="221">
          <cell r="A221">
            <v>1995</v>
          </cell>
          <cell r="B221">
            <v>34869</v>
          </cell>
          <cell r="C221" t="str">
            <v>美国</v>
          </cell>
          <cell r="D221" t="str">
            <v>糖果</v>
          </cell>
          <cell r="E221">
            <v>1249.2</v>
          </cell>
        </row>
        <row r="222">
          <cell r="A222">
            <v>1995</v>
          </cell>
          <cell r="B222">
            <v>34869</v>
          </cell>
          <cell r="C222" t="str">
            <v>美国</v>
          </cell>
          <cell r="D222" t="str">
            <v>饮料</v>
          </cell>
          <cell r="E222">
            <v>7905</v>
          </cell>
        </row>
        <row r="223">
          <cell r="A223">
            <v>1995</v>
          </cell>
          <cell r="B223">
            <v>34869</v>
          </cell>
          <cell r="C223" t="str">
            <v>美国</v>
          </cell>
          <cell r="D223" t="str">
            <v>糖果</v>
          </cell>
          <cell r="E223">
            <v>437.5</v>
          </cell>
        </row>
        <row r="224">
          <cell r="A224">
            <v>1995</v>
          </cell>
          <cell r="B224">
            <v>34870</v>
          </cell>
          <cell r="C224" t="str">
            <v>美国</v>
          </cell>
          <cell r="D224" t="str">
            <v>乳制品</v>
          </cell>
          <cell r="E224">
            <v>299.24999976530671</v>
          </cell>
        </row>
        <row r="225">
          <cell r="A225">
            <v>1995</v>
          </cell>
          <cell r="B225">
            <v>34870</v>
          </cell>
          <cell r="C225" t="str">
            <v>美国</v>
          </cell>
          <cell r="D225" t="str">
            <v>肉/家禽</v>
          </cell>
          <cell r="E225">
            <v>169.85999986678362</v>
          </cell>
        </row>
        <row r="226">
          <cell r="A226">
            <v>1995</v>
          </cell>
          <cell r="B226">
            <v>34871</v>
          </cell>
          <cell r="C226" t="str">
            <v>加拿大</v>
          </cell>
          <cell r="D226" t="str">
            <v>农产品</v>
          </cell>
          <cell r="E226">
            <v>319.2</v>
          </cell>
        </row>
        <row r="227">
          <cell r="A227">
            <v>1995</v>
          </cell>
          <cell r="B227">
            <v>34871</v>
          </cell>
          <cell r="C227" t="str">
            <v>加拿大</v>
          </cell>
          <cell r="D227" t="str">
            <v>饮料</v>
          </cell>
          <cell r="E227">
            <v>98</v>
          </cell>
        </row>
        <row r="228">
          <cell r="A228">
            <v>1995</v>
          </cell>
          <cell r="B228">
            <v>34872</v>
          </cell>
          <cell r="C228" t="str">
            <v>加拿大</v>
          </cell>
          <cell r="D228" t="str">
            <v>乳制品</v>
          </cell>
          <cell r="E228">
            <v>210</v>
          </cell>
        </row>
        <row r="229">
          <cell r="A229">
            <v>1995</v>
          </cell>
          <cell r="B229">
            <v>34876</v>
          </cell>
          <cell r="C229" t="str">
            <v>美国</v>
          </cell>
          <cell r="D229" t="str">
            <v>饮料</v>
          </cell>
          <cell r="E229">
            <v>105</v>
          </cell>
        </row>
        <row r="230">
          <cell r="A230">
            <v>1995</v>
          </cell>
          <cell r="B230">
            <v>34876</v>
          </cell>
          <cell r="C230" t="str">
            <v>美国</v>
          </cell>
          <cell r="D230" t="str">
            <v>海洋食品</v>
          </cell>
          <cell r="E230">
            <v>135.1</v>
          </cell>
        </row>
        <row r="231">
          <cell r="A231">
            <v>1995</v>
          </cell>
          <cell r="B231">
            <v>34877</v>
          </cell>
          <cell r="C231" t="str">
            <v>美国</v>
          </cell>
          <cell r="D231" t="str">
            <v>乳制品</v>
          </cell>
          <cell r="E231">
            <v>584.37499590218067</v>
          </cell>
        </row>
        <row r="232">
          <cell r="A232">
            <v>1995</v>
          </cell>
          <cell r="B232">
            <v>34877</v>
          </cell>
          <cell r="C232" t="str">
            <v>美国</v>
          </cell>
          <cell r="D232" t="str">
            <v>海洋食品</v>
          </cell>
          <cell r="E232">
            <v>807.49999433755875</v>
          </cell>
        </row>
        <row r="233">
          <cell r="A233">
            <v>1995</v>
          </cell>
          <cell r="B233">
            <v>34877</v>
          </cell>
          <cell r="C233" t="str">
            <v>美国</v>
          </cell>
          <cell r="D233" t="str">
            <v>农产品</v>
          </cell>
          <cell r="E233">
            <v>2162.3999848365784</v>
          </cell>
        </row>
        <row r="234">
          <cell r="A234">
            <v>1995</v>
          </cell>
          <cell r="B234">
            <v>34880</v>
          </cell>
          <cell r="C234" t="str">
            <v>美国</v>
          </cell>
          <cell r="D234" t="str">
            <v>糖果</v>
          </cell>
          <cell r="E234">
            <v>497.32499960996211</v>
          </cell>
        </row>
        <row r="235">
          <cell r="A235">
            <v>1995</v>
          </cell>
          <cell r="B235">
            <v>34880</v>
          </cell>
          <cell r="C235" t="str">
            <v>美国</v>
          </cell>
          <cell r="D235" t="str">
            <v>面食/谷类</v>
          </cell>
          <cell r="E235">
            <v>170.99999986588955</v>
          </cell>
        </row>
        <row r="236">
          <cell r="A236">
            <v>1995</v>
          </cell>
          <cell r="B236">
            <v>34880</v>
          </cell>
          <cell r="C236" t="str">
            <v>美国</v>
          </cell>
          <cell r="D236" t="str">
            <v>糖果</v>
          </cell>
          <cell r="E236">
            <v>936.69999926537275</v>
          </cell>
        </row>
        <row r="237">
          <cell r="A237">
            <v>1995</v>
          </cell>
          <cell r="B237">
            <v>34880</v>
          </cell>
          <cell r="C237" t="str">
            <v>美国</v>
          </cell>
          <cell r="D237" t="str">
            <v>香料</v>
          </cell>
          <cell r="E237">
            <v>123.49999990314245</v>
          </cell>
        </row>
        <row r="238">
          <cell r="A238">
            <v>1995</v>
          </cell>
          <cell r="B238">
            <v>34883</v>
          </cell>
          <cell r="C238" t="str">
            <v>加拿大</v>
          </cell>
          <cell r="D238" t="str">
            <v>农产品</v>
          </cell>
          <cell r="E238">
            <v>557.99999792128801</v>
          </cell>
        </row>
        <row r="239">
          <cell r="A239">
            <v>1995</v>
          </cell>
          <cell r="B239">
            <v>34883</v>
          </cell>
          <cell r="C239" t="str">
            <v>加拿大</v>
          </cell>
          <cell r="D239" t="str">
            <v>糖果</v>
          </cell>
          <cell r="E239">
            <v>257.59999904036522</v>
          </cell>
        </row>
        <row r="240">
          <cell r="A240">
            <v>1995</v>
          </cell>
          <cell r="B240">
            <v>34883</v>
          </cell>
          <cell r="C240" t="str">
            <v>加拿大</v>
          </cell>
          <cell r="D240" t="str">
            <v>饮料</v>
          </cell>
          <cell r="E240">
            <v>64.799999758601189</v>
          </cell>
        </row>
        <row r="241">
          <cell r="A241">
            <v>1995</v>
          </cell>
          <cell r="B241">
            <v>34883</v>
          </cell>
          <cell r="C241" t="str">
            <v>加拿大</v>
          </cell>
          <cell r="D241" t="str">
            <v>农产品</v>
          </cell>
          <cell r="E241">
            <v>847.99999684095383</v>
          </cell>
        </row>
        <row r="242">
          <cell r="A242">
            <v>1995</v>
          </cell>
          <cell r="B242">
            <v>34883</v>
          </cell>
          <cell r="C242" t="str">
            <v>加拿大</v>
          </cell>
          <cell r="D242" t="str">
            <v>面食/谷类</v>
          </cell>
          <cell r="E242">
            <v>1215.999995470047</v>
          </cell>
        </row>
        <row r="243">
          <cell r="A243">
            <v>1995</v>
          </cell>
          <cell r="B243">
            <v>34884</v>
          </cell>
          <cell r="C243" t="str">
            <v>美国</v>
          </cell>
          <cell r="D243" t="str">
            <v>面食/谷类</v>
          </cell>
          <cell r="E243">
            <v>997.5</v>
          </cell>
        </row>
        <row r="244">
          <cell r="A244">
            <v>1995</v>
          </cell>
          <cell r="B244">
            <v>34884</v>
          </cell>
          <cell r="C244" t="str">
            <v>美国</v>
          </cell>
          <cell r="D244" t="str">
            <v>饮料</v>
          </cell>
          <cell r="E244">
            <v>155</v>
          </cell>
        </row>
        <row r="245">
          <cell r="A245">
            <v>1995</v>
          </cell>
          <cell r="B245">
            <v>34887</v>
          </cell>
          <cell r="C245" t="str">
            <v>美国</v>
          </cell>
          <cell r="D245" t="str">
            <v>海洋食品</v>
          </cell>
          <cell r="E245">
            <v>517.79999999999995</v>
          </cell>
        </row>
        <row r="246">
          <cell r="A246">
            <v>1995</v>
          </cell>
          <cell r="B246">
            <v>34887</v>
          </cell>
          <cell r="C246" t="str">
            <v>美国</v>
          </cell>
          <cell r="D246" t="str">
            <v>糖果</v>
          </cell>
          <cell r="E246">
            <v>554.625</v>
          </cell>
        </row>
        <row r="247">
          <cell r="A247">
            <v>1995</v>
          </cell>
          <cell r="B247">
            <v>34891</v>
          </cell>
          <cell r="C247" t="str">
            <v>加拿大</v>
          </cell>
          <cell r="D247" t="str">
            <v>肉/家禽</v>
          </cell>
          <cell r="E247">
            <v>592.79999953508377</v>
          </cell>
        </row>
        <row r="248">
          <cell r="A248">
            <v>1995</v>
          </cell>
          <cell r="B248">
            <v>34891</v>
          </cell>
          <cell r="C248" t="str">
            <v>加拿大</v>
          </cell>
          <cell r="D248" t="str">
            <v>乳制品</v>
          </cell>
          <cell r="E248">
            <v>71.249999944120646</v>
          </cell>
        </row>
        <row r="249">
          <cell r="A249">
            <v>1995</v>
          </cell>
          <cell r="B249">
            <v>34891</v>
          </cell>
          <cell r="C249" t="str">
            <v>加拿大</v>
          </cell>
          <cell r="D249" t="str">
            <v>肉/家禽</v>
          </cell>
          <cell r="E249">
            <v>569.99999955296516</v>
          </cell>
        </row>
        <row r="250">
          <cell r="A250">
            <v>1995</v>
          </cell>
          <cell r="B250">
            <v>34897</v>
          </cell>
          <cell r="C250" t="str">
            <v>加拿大</v>
          </cell>
          <cell r="D250" t="str">
            <v>乳制品</v>
          </cell>
          <cell r="E250">
            <v>349.9999986961484</v>
          </cell>
        </row>
        <row r="251">
          <cell r="A251">
            <v>1995</v>
          </cell>
          <cell r="B251">
            <v>34897</v>
          </cell>
          <cell r="C251" t="str">
            <v>加拿大</v>
          </cell>
          <cell r="D251" t="str">
            <v>饮料</v>
          </cell>
          <cell r="E251">
            <v>540</v>
          </cell>
        </row>
        <row r="252">
          <cell r="A252">
            <v>1995</v>
          </cell>
          <cell r="B252">
            <v>34900</v>
          </cell>
          <cell r="C252" t="str">
            <v>加拿大</v>
          </cell>
          <cell r="D252" t="str">
            <v>乳制品</v>
          </cell>
          <cell r="E252">
            <v>35</v>
          </cell>
        </row>
        <row r="253">
          <cell r="A253">
            <v>1995</v>
          </cell>
          <cell r="B253">
            <v>34900</v>
          </cell>
          <cell r="C253" t="str">
            <v>加拿大</v>
          </cell>
          <cell r="D253" t="str">
            <v>海洋食品</v>
          </cell>
          <cell r="E253">
            <v>36.799999999999997</v>
          </cell>
        </row>
        <row r="254">
          <cell r="A254">
            <v>1995</v>
          </cell>
          <cell r="B254">
            <v>34900</v>
          </cell>
          <cell r="C254" t="str">
            <v>加拿大</v>
          </cell>
          <cell r="D254" t="str">
            <v>糖果</v>
          </cell>
          <cell r="E254">
            <v>493</v>
          </cell>
        </row>
        <row r="255">
          <cell r="A255">
            <v>1995</v>
          </cell>
          <cell r="B255">
            <v>34900</v>
          </cell>
          <cell r="C255" t="str">
            <v>加拿大</v>
          </cell>
          <cell r="D255" t="str">
            <v>面食/谷类</v>
          </cell>
          <cell r="E255">
            <v>199.5</v>
          </cell>
        </row>
        <row r="256">
          <cell r="A256">
            <v>1995</v>
          </cell>
          <cell r="B256">
            <v>34901</v>
          </cell>
          <cell r="C256" t="str">
            <v>美国</v>
          </cell>
          <cell r="D256" t="str">
            <v>乳制品</v>
          </cell>
          <cell r="E256">
            <v>660</v>
          </cell>
        </row>
        <row r="257">
          <cell r="A257">
            <v>1995</v>
          </cell>
          <cell r="B257">
            <v>34901</v>
          </cell>
          <cell r="C257" t="str">
            <v>美国</v>
          </cell>
          <cell r="D257" t="str">
            <v>香料</v>
          </cell>
          <cell r="E257">
            <v>263.39999999999998</v>
          </cell>
        </row>
        <row r="258">
          <cell r="A258">
            <v>1995</v>
          </cell>
          <cell r="B258">
            <v>34901</v>
          </cell>
          <cell r="C258" t="str">
            <v>美国</v>
          </cell>
          <cell r="D258" t="str">
            <v>乳制品</v>
          </cell>
          <cell r="E258">
            <v>1044</v>
          </cell>
        </row>
        <row r="259">
          <cell r="A259">
            <v>1995</v>
          </cell>
          <cell r="B259">
            <v>34901</v>
          </cell>
          <cell r="C259" t="str">
            <v>美国</v>
          </cell>
          <cell r="D259" t="str">
            <v>饮料</v>
          </cell>
          <cell r="E259">
            <v>180</v>
          </cell>
        </row>
        <row r="260">
          <cell r="A260">
            <v>1995</v>
          </cell>
          <cell r="B260">
            <v>34904</v>
          </cell>
          <cell r="C260" t="str">
            <v>加拿大</v>
          </cell>
          <cell r="D260" t="str">
            <v>饮料</v>
          </cell>
          <cell r="E260">
            <v>180</v>
          </cell>
        </row>
        <row r="261">
          <cell r="A261">
            <v>1995</v>
          </cell>
          <cell r="B261">
            <v>34904</v>
          </cell>
          <cell r="C261" t="str">
            <v>加拿大</v>
          </cell>
          <cell r="D261" t="str">
            <v>饮料</v>
          </cell>
          <cell r="E261">
            <v>155</v>
          </cell>
        </row>
        <row r="262">
          <cell r="A262">
            <v>1995</v>
          </cell>
          <cell r="B262">
            <v>34904</v>
          </cell>
          <cell r="C262" t="str">
            <v>加拿大</v>
          </cell>
          <cell r="D262" t="str">
            <v>香料</v>
          </cell>
          <cell r="E262">
            <v>234</v>
          </cell>
        </row>
        <row r="263">
          <cell r="A263">
            <v>1995</v>
          </cell>
          <cell r="B263">
            <v>34906</v>
          </cell>
          <cell r="C263" t="str">
            <v>加拿大</v>
          </cell>
          <cell r="D263" t="str">
            <v>香料</v>
          </cell>
          <cell r="E263">
            <v>155</v>
          </cell>
        </row>
        <row r="264">
          <cell r="A264">
            <v>1995</v>
          </cell>
          <cell r="B264">
            <v>34906</v>
          </cell>
          <cell r="C264" t="str">
            <v>加拿大</v>
          </cell>
          <cell r="D264" t="str">
            <v>饮料</v>
          </cell>
          <cell r="E264">
            <v>162.75</v>
          </cell>
        </row>
        <row r="265">
          <cell r="A265">
            <v>1995</v>
          </cell>
          <cell r="B265">
            <v>34907</v>
          </cell>
          <cell r="C265" t="str">
            <v>美国</v>
          </cell>
          <cell r="D265" t="str">
            <v>农产品</v>
          </cell>
          <cell r="E265">
            <v>331.312499740161</v>
          </cell>
        </row>
        <row r="266">
          <cell r="A266">
            <v>1995</v>
          </cell>
          <cell r="B266">
            <v>34907</v>
          </cell>
          <cell r="C266" t="str">
            <v>美国</v>
          </cell>
          <cell r="D266" t="str">
            <v>海洋食品</v>
          </cell>
          <cell r="E266">
            <v>82.507499935291705</v>
          </cell>
        </row>
        <row r="267">
          <cell r="A267">
            <v>1995</v>
          </cell>
          <cell r="B267">
            <v>34907</v>
          </cell>
          <cell r="C267" t="str">
            <v>美国</v>
          </cell>
          <cell r="D267" t="str">
            <v>香料</v>
          </cell>
          <cell r="E267">
            <v>599.92499952949584</v>
          </cell>
        </row>
        <row r="268">
          <cell r="A268">
            <v>1995</v>
          </cell>
          <cell r="B268">
            <v>34908</v>
          </cell>
          <cell r="C268" t="str">
            <v>美国</v>
          </cell>
          <cell r="D268" t="str">
            <v>面食/谷类</v>
          </cell>
          <cell r="E268">
            <v>78</v>
          </cell>
        </row>
        <row r="269">
          <cell r="A269">
            <v>1995</v>
          </cell>
          <cell r="B269">
            <v>34908</v>
          </cell>
          <cell r="C269" t="str">
            <v>美国</v>
          </cell>
          <cell r="D269" t="str">
            <v>饮料</v>
          </cell>
          <cell r="E269">
            <v>252</v>
          </cell>
        </row>
        <row r="270">
          <cell r="A270">
            <v>1995</v>
          </cell>
          <cell r="B270">
            <v>34914</v>
          </cell>
          <cell r="C270" t="str">
            <v>美国</v>
          </cell>
          <cell r="D270" t="str">
            <v>海洋食品</v>
          </cell>
          <cell r="E270">
            <v>1999.9999925494194</v>
          </cell>
        </row>
        <row r="271">
          <cell r="A271">
            <v>1995</v>
          </cell>
          <cell r="B271">
            <v>34914</v>
          </cell>
          <cell r="C271" t="str">
            <v>美国</v>
          </cell>
          <cell r="D271" t="str">
            <v>面食/谷类</v>
          </cell>
          <cell r="E271">
            <v>1119.9999958276749</v>
          </cell>
        </row>
        <row r="272">
          <cell r="A272">
            <v>1995</v>
          </cell>
          <cell r="B272">
            <v>34915</v>
          </cell>
          <cell r="C272" t="str">
            <v>加拿大</v>
          </cell>
          <cell r="D272" t="str">
            <v>饮料</v>
          </cell>
          <cell r="E272">
            <v>72</v>
          </cell>
        </row>
        <row r="273">
          <cell r="A273">
            <v>1995</v>
          </cell>
          <cell r="B273">
            <v>34919</v>
          </cell>
          <cell r="C273" t="str">
            <v>美国</v>
          </cell>
          <cell r="D273" t="str">
            <v>香料</v>
          </cell>
          <cell r="E273">
            <v>368.12499971129</v>
          </cell>
        </row>
        <row r="274">
          <cell r="A274">
            <v>1995</v>
          </cell>
          <cell r="B274">
            <v>34919</v>
          </cell>
          <cell r="C274" t="str">
            <v>美国</v>
          </cell>
          <cell r="D274" t="str">
            <v>糖果</v>
          </cell>
          <cell r="E274">
            <v>148.3424998836592</v>
          </cell>
        </row>
        <row r="275">
          <cell r="A275">
            <v>1995</v>
          </cell>
          <cell r="B275">
            <v>34920</v>
          </cell>
          <cell r="C275" t="str">
            <v>美国</v>
          </cell>
          <cell r="D275" t="str">
            <v>糖果</v>
          </cell>
          <cell r="E275">
            <v>1360.799994930625</v>
          </cell>
        </row>
        <row r="276">
          <cell r="A276">
            <v>1995</v>
          </cell>
          <cell r="B276">
            <v>34920</v>
          </cell>
          <cell r="C276" t="str">
            <v>美国</v>
          </cell>
          <cell r="D276" t="str">
            <v>乳制品</v>
          </cell>
          <cell r="E276">
            <v>575.99999785423279</v>
          </cell>
        </row>
        <row r="277">
          <cell r="A277">
            <v>1995</v>
          </cell>
          <cell r="B277">
            <v>34920</v>
          </cell>
          <cell r="C277" t="str">
            <v>美国</v>
          </cell>
          <cell r="D277" t="str">
            <v>饮料</v>
          </cell>
          <cell r="E277">
            <v>57.599999785423279</v>
          </cell>
        </row>
        <row r="278">
          <cell r="A278">
            <v>1995</v>
          </cell>
          <cell r="B278">
            <v>34920</v>
          </cell>
          <cell r="C278" t="str">
            <v>加拿大</v>
          </cell>
          <cell r="D278" t="str">
            <v>面食/谷类</v>
          </cell>
          <cell r="E278">
            <v>168</v>
          </cell>
        </row>
        <row r="279">
          <cell r="A279">
            <v>1995</v>
          </cell>
          <cell r="B279">
            <v>34920</v>
          </cell>
          <cell r="C279" t="str">
            <v>加拿大</v>
          </cell>
          <cell r="D279" t="str">
            <v>海洋食品</v>
          </cell>
          <cell r="E279">
            <v>397.5</v>
          </cell>
        </row>
        <row r="280">
          <cell r="A280">
            <v>1995</v>
          </cell>
          <cell r="B280">
            <v>34922</v>
          </cell>
          <cell r="C280" t="str">
            <v>加拿大</v>
          </cell>
          <cell r="D280" t="str">
            <v>面食/谷类</v>
          </cell>
          <cell r="E280">
            <v>151.99999943375587</v>
          </cell>
        </row>
        <row r="281">
          <cell r="A281">
            <v>1995</v>
          </cell>
          <cell r="B281">
            <v>34922</v>
          </cell>
          <cell r="C281" t="str">
            <v>加拿大</v>
          </cell>
          <cell r="D281" t="str">
            <v>香料</v>
          </cell>
          <cell r="E281">
            <v>842.87999686002729</v>
          </cell>
        </row>
        <row r="282">
          <cell r="A282">
            <v>1995</v>
          </cell>
          <cell r="B282">
            <v>34922</v>
          </cell>
          <cell r="C282" t="str">
            <v>加拿大</v>
          </cell>
          <cell r="D282" t="str">
            <v>饮料</v>
          </cell>
          <cell r="E282">
            <v>185.999999307096</v>
          </cell>
        </row>
        <row r="283">
          <cell r="A283">
            <v>1995</v>
          </cell>
          <cell r="B283">
            <v>34925</v>
          </cell>
          <cell r="C283" t="str">
            <v>加拿大</v>
          </cell>
          <cell r="D283" t="str">
            <v>糖果</v>
          </cell>
          <cell r="E283">
            <v>2195</v>
          </cell>
        </row>
        <row r="284">
          <cell r="A284">
            <v>1995</v>
          </cell>
          <cell r="B284">
            <v>34925</v>
          </cell>
          <cell r="C284" t="str">
            <v>加拿大</v>
          </cell>
          <cell r="D284" t="str">
            <v>乳制品</v>
          </cell>
          <cell r="E284">
            <v>193.5</v>
          </cell>
        </row>
        <row r="285">
          <cell r="A285">
            <v>1995</v>
          </cell>
          <cell r="B285">
            <v>34927</v>
          </cell>
          <cell r="C285" t="str">
            <v>加拿大</v>
          </cell>
          <cell r="D285" t="str">
            <v>肉/家禽</v>
          </cell>
          <cell r="E285">
            <v>29.8</v>
          </cell>
        </row>
        <row r="286">
          <cell r="A286">
            <v>1995</v>
          </cell>
          <cell r="B286">
            <v>34927</v>
          </cell>
          <cell r="C286" t="str">
            <v>加拿大</v>
          </cell>
          <cell r="D286" t="str">
            <v>海洋食品</v>
          </cell>
          <cell r="E286">
            <v>450</v>
          </cell>
        </row>
        <row r="287">
          <cell r="A287">
            <v>1995</v>
          </cell>
          <cell r="B287">
            <v>34929</v>
          </cell>
          <cell r="C287" t="str">
            <v>加拿大</v>
          </cell>
          <cell r="D287" t="str">
            <v>面食/谷类</v>
          </cell>
          <cell r="E287">
            <v>1008</v>
          </cell>
        </row>
        <row r="288">
          <cell r="A288">
            <v>1995</v>
          </cell>
          <cell r="B288">
            <v>34929</v>
          </cell>
          <cell r="C288" t="str">
            <v>加拿大</v>
          </cell>
          <cell r="D288" t="str">
            <v>糖果</v>
          </cell>
          <cell r="E288">
            <v>474.99999962747097</v>
          </cell>
        </row>
        <row r="289">
          <cell r="A289">
            <v>1995</v>
          </cell>
          <cell r="B289">
            <v>34933</v>
          </cell>
          <cell r="C289" t="str">
            <v>加拿大</v>
          </cell>
          <cell r="D289" t="str">
            <v>农产品</v>
          </cell>
          <cell r="E289">
            <v>1350</v>
          </cell>
        </row>
        <row r="290">
          <cell r="A290">
            <v>1995</v>
          </cell>
          <cell r="B290">
            <v>34933</v>
          </cell>
          <cell r="C290" t="str">
            <v>加拿大</v>
          </cell>
          <cell r="D290" t="str">
            <v>肉/家禽</v>
          </cell>
          <cell r="E290">
            <v>3900</v>
          </cell>
        </row>
        <row r="291">
          <cell r="A291">
            <v>1995</v>
          </cell>
          <cell r="B291">
            <v>34933</v>
          </cell>
          <cell r="C291" t="str">
            <v>加拿大</v>
          </cell>
          <cell r="D291" t="str">
            <v>乳制品</v>
          </cell>
          <cell r="E291">
            <v>35</v>
          </cell>
        </row>
        <row r="292">
          <cell r="A292">
            <v>1995</v>
          </cell>
          <cell r="B292">
            <v>34933</v>
          </cell>
          <cell r="C292" t="str">
            <v>加拿大</v>
          </cell>
          <cell r="D292" t="str">
            <v>海洋食品</v>
          </cell>
          <cell r="E292">
            <v>772.8</v>
          </cell>
        </row>
        <row r="293">
          <cell r="A293">
            <v>1995</v>
          </cell>
          <cell r="B293">
            <v>34933</v>
          </cell>
          <cell r="C293" t="str">
            <v>加拿大</v>
          </cell>
          <cell r="D293" t="str">
            <v>乳制品</v>
          </cell>
          <cell r="E293">
            <v>417.6</v>
          </cell>
        </row>
        <row r="294">
          <cell r="A294">
            <v>1995</v>
          </cell>
          <cell r="B294">
            <v>34934</v>
          </cell>
          <cell r="C294" t="str">
            <v>美国</v>
          </cell>
          <cell r="D294" t="str">
            <v>面食/谷类</v>
          </cell>
          <cell r="E294">
            <v>1064</v>
          </cell>
        </row>
        <row r="295">
          <cell r="A295">
            <v>1995</v>
          </cell>
          <cell r="B295">
            <v>34939</v>
          </cell>
          <cell r="C295" t="str">
            <v>加拿大</v>
          </cell>
          <cell r="D295" t="str">
            <v>海洋食品</v>
          </cell>
          <cell r="E295">
            <v>2170</v>
          </cell>
        </row>
        <row r="296">
          <cell r="A296">
            <v>1995</v>
          </cell>
          <cell r="B296">
            <v>34939</v>
          </cell>
          <cell r="C296" t="str">
            <v>加拿大</v>
          </cell>
          <cell r="D296" t="str">
            <v>海洋食品</v>
          </cell>
          <cell r="E296">
            <v>1045</v>
          </cell>
        </row>
        <row r="297">
          <cell r="A297">
            <v>1995</v>
          </cell>
          <cell r="B297">
            <v>34939</v>
          </cell>
          <cell r="C297" t="str">
            <v>加拿大</v>
          </cell>
          <cell r="D297" t="str">
            <v>糖果</v>
          </cell>
          <cell r="E297">
            <v>360</v>
          </cell>
        </row>
        <row r="298">
          <cell r="A298">
            <v>1995</v>
          </cell>
          <cell r="B298">
            <v>34939</v>
          </cell>
          <cell r="C298" t="str">
            <v>加拿大</v>
          </cell>
          <cell r="D298" t="str">
            <v>乳制品</v>
          </cell>
          <cell r="E298">
            <v>1360</v>
          </cell>
        </row>
        <row r="299">
          <cell r="A299">
            <v>1995</v>
          </cell>
          <cell r="B299">
            <v>34939</v>
          </cell>
          <cell r="C299" t="str">
            <v>加拿大</v>
          </cell>
          <cell r="D299" t="str">
            <v>饮料</v>
          </cell>
          <cell r="E299">
            <v>1440</v>
          </cell>
        </row>
        <row r="300">
          <cell r="A300">
            <v>1995</v>
          </cell>
          <cell r="B300">
            <v>34940</v>
          </cell>
          <cell r="C300" t="str">
            <v>美国</v>
          </cell>
          <cell r="D300" t="str">
            <v>乳制品</v>
          </cell>
          <cell r="E300">
            <v>294</v>
          </cell>
        </row>
        <row r="301">
          <cell r="A301">
            <v>1995</v>
          </cell>
          <cell r="B301">
            <v>34940</v>
          </cell>
          <cell r="C301" t="str">
            <v>美国</v>
          </cell>
          <cell r="D301" t="str">
            <v>糖果</v>
          </cell>
          <cell r="E301">
            <v>80</v>
          </cell>
        </row>
        <row r="302">
          <cell r="A302">
            <v>1995</v>
          </cell>
          <cell r="B302">
            <v>34940</v>
          </cell>
          <cell r="C302" t="str">
            <v>美国</v>
          </cell>
          <cell r="D302" t="str">
            <v>饮料</v>
          </cell>
          <cell r="E302">
            <v>90</v>
          </cell>
        </row>
        <row r="303">
          <cell r="A303">
            <v>1995</v>
          </cell>
          <cell r="B303">
            <v>34942</v>
          </cell>
          <cell r="C303" t="str">
            <v>加拿大</v>
          </cell>
          <cell r="D303" t="str">
            <v>饮料</v>
          </cell>
          <cell r="E303">
            <v>3754.874997055158</v>
          </cell>
        </row>
        <row r="304">
          <cell r="A304">
            <v>1995</v>
          </cell>
          <cell r="B304">
            <v>34942</v>
          </cell>
          <cell r="C304" t="str">
            <v>加拿大</v>
          </cell>
          <cell r="D304" t="str">
            <v>面食/谷类</v>
          </cell>
          <cell r="E304">
            <v>532</v>
          </cell>
        </row>
        <row r="305">
          <cell r="A305">
            <v>1995</v>
          </cell>
          <cell r="B305">
            <v>34942</v>
          </cell>
          <cell r="C305" t="str">
            <v>加拿大</v>
          </cell>
          <cell r="D305" t="str">
            <v>饮料</v>
          </cell>
          <cell r="E305">
            <v>213.74999983236194</v>
          </cell>
        </row>
        <row r="306">
          <cell r="A306">
            <v>1995</v>
          </cell>
          <cell r="B306">
            <v>34942</v>
          </cell>
          <cell r="C306" t="str">
            <v>加拿大</v>
          </cell>
          <cell r="D306" t="str">
            <v>乳制品</v>
          </cell>
          <cell r="E306">
            <v>306.37499975971878</v>
          </cell>
        </row>
        <row r="307">
          <cell r="A307">
            <v>1995</v>
          </cell>
          <cell r="B307">
            <v>34942</v>
          </cell>
          <cell r="C307" t="str">
            <v>加拿大</v>
          </cell>
          <cell r="D307" t="str">
            <v>乳制品</v>
          </cell>
          <cell r="E307">
            <v>1402.4999901652336</v>
          </cell>
        </row>
        <row r="308">
          <cell r="A308">
            <v>1995</v>
          </cell>
          <cell r="B308">
            <v>34949</v>
          </cell>
          <cell r="C308" t="str">
            <v>美国</v>
          </cell>
          <cell r="D308" t="str">
            <v>农产品</v>
          </cell>
          <cell r="E308">
            <v>488.25</v>
          </cell>
        </row>
        <row r="309">
          <cell r="A309">
            <v>1995</v>
          </cell>
          <cell r="B309">
            <v>34949</v>
          </cell>
          <cell r="C309" t="str">
            <v>美国</v>
          </cell>
          <cell r="D309" t="str">
            <v>糖果</v>
          </cell>
          <cell r="E309">
            <v>124.19999979436398</v>
          </cell>
        </row>
        <row r="310">
          <cell r="A310">
            <v>1995</v>
          </cell>
          <cell r="B310">
            <v>34949</v>
          </cell>
          <cell r="C310" t="str">
            <v>美国</v>
          </cell>
          <cell r="D310" t="str">
            <v>糖果</v>
          </cell>
          <cell r="E310">
            <v>224.99999962747097</v>
          </cell>
        </row>
        <row r="311">
          <cell r="A311">
            <v>1995</v>
          </cell>
          <cell r="B311">
            <v>34949</v>
          </cell>
          <cell r="C311" t="str">
            <v>美国</v>
          </cell>
          <cell r="D311" t="str">
            <v>饮料</v>
          </cell>
          <cell r="E311">
            <v>13.5</v>
          </cell>
        </row>
        <row r="312">
          <cell r="A312">
            <v>1995</v>
          </cell>
          <cell r="B312">
            <v>34949</v>
          </cell>
          <cell r="C312" t="str">
            <v>美国</v>
          </cell>
          <cell r="D312" t="str">
            <v>饮料</v>
          </cell>
          <cell r="E312">
            <v>485.9999991953373</v>
          </cell>
        </row>
        <row r="313">
          <cell r="A313">
            <v>1995</v>
          </cell>
          <cell r="B313">
            <v>34949</v>
          </cell>
          <cell r="C313" t="str">
            <v>加拿大</v>
          </cell>
          <cell r="D313" t="str">
            <v>农产品</v>
          </cell>
          <cell r="E313">
            <v>456</v>
          </cell>
        </row>
        <row r="314">
          <cell r="A314">
            <v>1995</v>
          </cell>
          <cell r="B314">
            <v>34949</v>
          </cell>
          <cell r="C314" t="str">
            <v>加拿大</v>
          </cell>
          <cell r="D314" t="str">
            <v>肉/家禽</v>
          </cell>
          <cell r="E314">
            <v>742.74</v>
          </cell>
        </row>
        <row r="315">
          <cell r="A315">
            <v>1995</v>
          </cell>
          <cell r="B315">
            <v>34949</v>
          </cell>
          <cell r="C315" t="str">
            <v>加拿大</v>
          </cell>
          <cell r="D315" t="str">
            <v>香料</v>
          </cell>
          <cell r="E315">
            <v>194.5</v>
          </cell>
        </row>
        <row r="316">
          <cell r="A316">
            <v>1995</v>
          </cell>
          <cell r="B316">
            <v>34953</v>
          </cell>
          <cell r="C316" t="str">
            <v>加拿大</v>
          </cell>
          <cell r="D316" t="str">
            <v>糖果</v>
          </cell>
          <cell r="E316">
            <v>739.5</v>
          </cell>
        </row>
        <row r="317">
          <cell r="A317">
            <v>1995</v>
          </cell>
          <cell r="B317">
            <v>34953</v>
          </cell>
          <cell r="C317" t="str">
            <v>加拿大</v>
          </cell>
          <cell r="D317" t="str">
            <v>海洋食品</v>
          </cell>
          <cell r="E317">
            <v>446.24999687075615</v>
          </cell>
        </row>
        <row r="318">
          <cell r="A318">
            <v>1995</v>
          </cell>
          <cell r="B318">
            <v>34955</v>
          </cell>
          <cell r="C318" t="str">
            <v>美国</v>
          </cell>
          <cell r="D318" t="str">
            <v>肉/家禽</v>
          </cell>
          <cell r="E318">
            <v>273.59999978542328</v>
          </cell>
        </row>
        <row r="319">
          <cell r="A319">
            <v>1995</v>
          </cell>
          <cell r="B319">
            <v>34955</v>
          </cell>
          <cell r="C319" t="str">
            <v>美国</v>
          </cell>
          <cell r="D319" t="str">
            <v>饮料</v>
          </cell>
          <cell r="E319">
            <v>630</v>
          </cell>
        </row>
        <row r="320">
          <cell r="A320">
            <v>1995</v>
          </cell>
          <cell r="B320">
            <v>34956</v>
          </cell>
          <cell r="C320" t="str">
            <v>美国</v>
          </cell>
          <cell r="D320" t="str">
            <v>饮料</v>
          </cell>
          <cell r="E320">
            <v>541.49999957531691</v>
          </cell>
        </row>
        <row r="321">
          <cell r="A321">
            <v>1995</v>
          </cell>
          <cell r="B321">
            <v>34956</v>
          </cell>
          <cell r="C321" t="str">
            <v>美国</v>
          </cell>
          <cell r="D321" t="str">
            <v>乳制品</v>
          </cell>
          <cell r="E321">
            <v>47.499999962747097</v>
          </cell>
        </row>
        <row r="322">
          <cell r="A322">
            <v>1995</v>
          </cell>
          <cell r="B322">
            <v>34963</v>
          </cell>
          <cell r="C322" t="str">
            <v>美国</v>
          </cell>
          <cell r="D322" t="str">
            <v>乳制品</v>
          </cell>
          <cell r="E322">
            <v>540</v>
          </cell>
        </row>
        <row r="323">
          <cell r="A323">
            <v>1995</v>
          </cell>
          <cell r="B323">
            <v>34963</v>
          </cell>
          <cell r="C323" t="str">
            <v>美国</v>
          </cell>
          <cell r="D323" t="str">
            <v>饮料</v>
          </cell>
          <cell r="E323">
            <v>168.75</v>
          </cell>
        </row>
        <row r="324">
          <cell r="A324">
            <v>1995</v>
          </cell>
          <cell r="B324">
            <v>34974</v>
          </cell>
          <cell r="C324" t="str">
            <v>美国</v>
          </cell>
          <cell r="D324" t="str">
            <v>糖果</v>
          </cell>
          <cell r="E324">
            <v>82.8</v>
          </cell>
        </row>
        <row r="325">
          <cell r="A325">
            <v>1995</v>
          </cell>
          <cell r="B325">
            <v>34974</v>
          </cell>
          <cell r="C325" t="str">
            <v>美国</v>
          </cell>
          <cell r="D325" t="str">
            <v>面食/谷类</v>
          </cell>
          <cell r="E325">
            <v>315</v>
          </cell>
        </row>
        <row r="326">
          <cell r="A326">
            <v>1995</v>
          </cell>
          <cell r="B326">
            <v>34975</v>
          </cell>
          <cell r="C326" t="str">
            <v>美国</v>
          </cell>
          <cell r="D326" t="str">
            <v>糖果</v>
          </cell>
          <cell r="E326">
            <v>471.14999921992421</v>
          </cell>
        </row>
        <row r="327">
          <cell r="A327">
            <v>1995</v>
          </cell>
          <cell r="B327">
            <v>34975</v>
          </cell>
          <cell r="C327" t="str">
            <v>美国</v>
          </cell>
          <cell r="D327" t="str">
            <v>乳制品</v>
          </cell>
          <cell r="E327">
            <v>611.99999898672104</v>
          </cell>
        </row>
        <row r="328">
          <cell r="A328">
            <v>1995</v>
          </cell>
          <cell r="B328">
            <v>34977</v>
          </cell>
          <cell r="C328" t="str">
            <v>加拿大</v>
          </cell>
          <cell r="D328" t="str">
            <v>农产品</v>
          </cell>
          <cell r="E328">
            <v>62.774999896064401</v>
          </cell>
        </row>
        <row r="329">
          <cell r="A329">
            <v>1995</v>
          </cell>
          <cell r="B329">
            <v>34977</v>
          </cell>
          <cell r="C329" t="str">
            <v>加拿大</v>
          </cell>
          <cell r="D329" t="str">
            <v>香料</v>
          </cell>
          <cell r="E329">
            <v>490.13999918848276</v>
          </cell>
        </row>
        <row r="330">
          <cell r="A330">
            <v>1995</v>
          </cell>
          <cell r="B330">
            <v>34977</v>
          </cell>
          <cell r="C330" t="str">
            <v>加拿大</v>
          </cell>
          <cell r="D330" t="str">
            <v>糖果</v>
          </cell>
          <cell r="E330">
            <v>51.299999915063381</v>
          </cell>
        </row>
        <row r="331">
          <cell r="A331">
            <v>1995</v>
          </cell>
          <cell r="B331">
            <v>34977</v>
          </cell>
          <cell r="C331" t="str">
            <v>加拿大</v>
          </cell>
          <cell r="D331" t="str">
            <v>香料</v>
          </cell>
          <cell r="E331">
            <v>775</v>
          </cell>
        </row>
        <row r="332">
          <cell r="A332">
            <v>1995</v>
          </cell>
          <cell r="B332">
            <v>34977</v>
          </cell>
          <cell r="C332" t="str">
            <v>加拿大</v>
          </cell>
          <cell r="D332" t="str">
            <v>海洋食品</v>
          </cell>
          <cell r="E332">
            <v>231.6</v>
          </cell>
        </row>
        <row r="333">
          <cell r="A333">
            <v>1995</v>
          </cell>
          <cell r="B333">
            <v>34977</v>
          </cell>
          <cell r="C333" t="str">
            <v>加拿大</v>
          </cell>
          <cell r="D333" t="str">
            <v>海洋食品</v>
          </cell>
          <cell r="E333">
            <v>540</v>
          </cell>
        </row>
        <row r="334">
          <cell r="A334">
            <v>1995</v>
          </cell>
          <cell r="B334">
            <v>34977</v>
          </cell>
          <cell r="C334" t="str">
            <v>加拿大</v>
          </cell>
          <cell r="D334" t="str">
            <v>糖果</v>
          </cell>
          <cell r="E334">
            <v>95</v>
          </cell>
        </row>
        <row r="335">
          <cell r="A335">
            <v>1995</v>
          </cell>
          <cell r="B335">
            <v>34977</v>
          </cell>
          <cell r="C335" t="str">
            <v>加拿大</v>
          </cell>
          <cell r="D335" t="str">
            <v>面食/谷类</v>
          </cell>
          <cell r="E335">
            <v>1710</v>
          </cell>
        </row>
        <row r="336">
          <cell r="A336">
            <v>1995</v>
          </cell>
          <cell r="B336">
            <v>34977</v>
          </cell>
          <cell r="C336" t="str">
            <v>加拿大</v>
          </cell>
          <cell r="D336" t="str">
            <v>乳制品</v>
          </cell>
          <cell r="E336">
            <v>1020</v>
          </cell>
        </row>
        <row r="337">
          <cell r="A337">
            <v>1995</v>
          </cell>
          <cell r="B337">
            <v>34978</v>
          </cell>
          <cell r="C337" t="str">
            <v>美国</v>
          </cell>
          <cell r="D337" t="str">
            <v>糖果</v>
          </cell>
          <cell r="E337">
            <v>600</v>
          </cell>
        </row>
        <row r="338">
          <cell r="A338">
            <v>1995</v>
          </cell>
          <cell r="B338">
            <v>34978</v>
          </cell>
          <cell r="C338" t="str">
            <v>美国</v>
          </cell>
          <cell r="D338" t="str">
            <v>海洋食品</v>
          </cell>
          <cell r="E338">
            <v>1223.5999990403652</v>
          </cell>
        </row>
        <row r="339">
          <cell r="A339">
            <v>1995</v>
          </cell>
          <cell r="B339">
            <v>34978</v>
          </cell>
          <cell r="C339" t="str">
            <v>美国</v>
          </cell>
          <cell r="D339" t="str">
            <v>乳制品</v>
          </cell>
          <cell r="E339">
            <v>1776.4999986067414</v>
          </cell>
        </row>
        <row r="340">
          <cell r="A340">
            <v>1995</v>
          </cell>
          <cell r="B340">
            <v>34978</v>
          </cell>
          <cell r="C340" t="str">
            <v>美国</v>
          </cell>
          <cell r="D340" t="str">
            <v>香料</v>
          </cell>
          <cell r="E340">
            <v>864.49999932199717</v>
          </cell>
        </row>
        <row r="341">
          <cell r="A341">
            <v>1995</v>
          </cell>
          <cell r="B341">
            <v>34981</v>
          </cell>
          <cell r="C341" t="str">
            <v>加拿大</v>
          </cell>
          <cell r="D341" t="str">
            <v>糖果</v>
          </cell>
          <cell r="E341">
            <v>1701</v>
          </cell>
        </row>
        <row r="342">
          <cell r="A342">
            <v>1995</v>
          </cell>
          <cell r="B342">
            <v>34982</v>
          </cell>
          <cell r="C342" t="str">
            <v>加拿大</v>
          </cell>
          <cell r="D342" t="str">
            <v>糖果</v>
          </cell>
          <cell r="E342">
            <v>125</v>
          </cell>
        </row>
        <row r="343">
          <cell r="A343">
            <v>1995</v>
          </cell>
          <cell r="B343">
            <v>34984</v>
          </cell>
          <cell r="C343" t="str">
            <v>加拿大</v>
          </cell>
          <cell r="D343" t="str">
            <v>农产品</v>
          </cell>
          <cell r="E343">
            <v>1060</v>
          </cell>
        </row>
        <row r="344">
          <cell r="A344">
            <v>1995</v>
          </cell>
          <cell r="B344">
            <v>34984</v>
          </cell>
          <cell r="C344" t="str">
            <v>加拿大</v>
          </cell>
          <cell r="D344" t="str">
            <v>乳制品</v>
          </cell>
          <cell r="E344">
            <v>55</v>
          </cell>
        </row>
        <row r="345">
          <cell r="A345">
            <v>1995</v>
          </cell>
          <cell r="B345">
            <v>34984</v>
          </cell>
          <cell r="C345" t="str">
            <v>加拿大</v>
          </cell>
          <cell r="D345" t="str">
            <v>饮料</v>
          </cell>
          <cell r="E345">
            <v>180</v>
          </cell>
        </row>
        <row r="346">
          <cell r="A346">
            <v>1995</v>
          </cell>
          <cell r="B346">
            <v>34988</v>
          </cell>
          <cell r="C346" t="str">
            <v>美国</v>
          </cell>
          <cell r="D346" t="str">
            <v>乳制品</v>
          </cell>
          <cell r="E346">
            <v>89.999999850988388</v>
          </cell>
        </row>
        <row r="347">
          <cell r="A347">
            <v>1995</v>
          </cell>
          <cell r="B347">
            <v>34988</v>
          </cell>
          <cell r="C347" t="str">
            <v>美国</v>
          </cell>
          <cell r="D347" t="str">
            <v>肉/家禽</v>
          </cell>
          <cell r="E347">
            <v>86.399999856948853</v>
          </cell>
        </row>
        <row r="348">
          <cell r="A348">
            <v>1995</v>
          </cell>
          <cell r="B348">
            <v>34988</v>
          </cell>
          <cell r="C348" t="str">
            <v>美国</v>
          </cell>
          <cell r="D348" t="str">
            <v>面食/谷类</v>
          </cell>
          <cell r="E348">
            <v>448.87499925680459</v>
          </cell>
        </row>
        <row r="349">
          <cell r="A349">
            <v>1995</v>
          </cell>
          <cell r="B349">
            <v>34989</v>
          </cell>
          <cell r="C349" t="str">
            <v>美国</v>
          </cell>
          <cell r="D349" t="str">
            <v>面食/谷类</v>
          </cell>
          <cell r="E349">
            <v>288</v>
          </cell>
        </row>
        <row r="350">
          <cell r="A350">
            <v>1995</v>
          </cell>
          <cell r="B350">
            <v>34989</v>
          </cell>
          <cell r="C350" t="str">
            <v>美国</v>
          </cell>
          <cell r="D350" t="str">
            <v>海洋食品</v>
          </cell>
          <cell r="E350">
            <v>720</v>
          </cell>
        </row>
        <row r="351">
          <cell r="A351">
            <v>1995</v>
          </cell>
          <cell r="B351">
            <v>34989</v>
          </cell>
          <cell r="C351" t="str">
            <v>美国</v>
          </cell>
          <cell r="D351" t="str">
            <v>饮料</v>
          </cell>
          <cell r="E351">
            <v>350</v>
          </cell>
        </row>
        <row r="352">
          <cell r="A352">
            <v>1995</v>
          </cell>
          <cell r="B352">
            <v>34989</v>
          </cell>
          <cell r="C352" t="str">
            <v>美国</v>
          </cell>
          <cell r="D352" t="str">
            <v>海洋食品</v>
          </cell>
          <cell r="E352">
            <v>750</v>
          </cell>
        </row>
        <row r="353">
          <cell r="A353">
            <v>1995</v>
          </cell>
          <cell r="B353">
            <v>34989</v>
          </cell>
          <cell r="C353" t="str">
            <v>美国</v>
          </cell>
          <cell r="D353" t="str">
            <v>饮料</v>
          </cell>
          <cell r="E353">
            <v>193.75</v>
          </cell>
        </row>
        <row r="354">
          <cell r="A354">
            <v>1995</v>
          </cell>
          <cell r="B354">
            <v>34992</v>
          </cell>
          <cell r="C354" t="str">
            <v>美国</v>
          </cell>
          <cell r="D354" t="str">
            <v>农产品</v>
          </cell>
          <cell r="E354">
            <v>697.5</v>
          </cell>
        </row>
        <row r="355">
          <cell r="A355">
            <v>1995</v>
          </cell>
          <cell r="B355">
            <v>34992</v>
          </cell>
          <cell r="C355" t="str">
            <v>美国</v>
          </cell>
          <cell r="D355" t="str">
            <v>肉/家禽</v>
          </cell>
          <cell r="E355">
            <v>328</v>
          </cell>
        </row>
        <row r="356">
          <cell r="A356">
            <v>1995</v>
          </cell>
          <cell r="B356">
            <v>34992</v>
          </cell>
          <cell r="C356" t="str">
            <v>美国</v>
          </cell>
          <cell r="D356" t="str">
            <v>海洋食品</v>
          </cell>
          <cell r="E356">
            <v>397.5</v>
          </cell>
        </row>
        <row r="357">
          <cell r="A357">
            <v>1995</v>
          </cell>
          <cell r="B357">
            <v>34996</v>
          </cell>
          <cell r="C357" t="str">
            <v>加拿大</v>
          </cell>
          <cell r="D357" t="str">
            <v>乳制品</v>
          </cell>
          <cell r="E357">
            <v>3800</v>
          </cell>
        </row>
        <row r="358">
          <cell r="A358">
            <v>1995</v>
          </cell>
          <cell r="B358">
            <v>34996</v>
          </cell>
          <cell r="C358" t="str">
            <v>加拿大</v>
          </cell>
          <cell r="D358" t="str">
            <v>乳制品</v>
          </cell>
          <cell r="E358">
            <v>75</v>
          </cell>
        </row>
        <row r="359">
          <cell r="A359">
            <v>1995</v>
          </cell>
          <cell r="B359">
            <v>34996</v>
          </cell>
          <cell r="C359" t="str">
            <v>加拿大</v>
          </cell>
          <cell r="D359" t="str">
            <v>海洋食品</v>
          </cell>
          <cell r="E359">
            <v>1158</v>
          </cell>
        </row>
        <row r="360">
          <cell r="A360">
            <v>1995</v>
          </cell>
          <cell r="B360">
            <v>34996</v>
          </cell>
          <cell r="C360" t="str">
            <v>加拿大</v>
          </cell>
          <cell r="D360" t="str">
            <v>肉/家禽</v>
          </cell>
          <cell r="E360">
            <v>223.5</v>
          </cell>
        </row>
        <row r="361">
          <cell r="A361">
            <v>1995</v>
          </cell>
          <cell r="B361">
            <v>34997</v>
          </cell>
          <cell r="C361" t="str">
            <v>加拿大</v>
          </cell>
          <cell r="D361" t="str">
            <v>糖果</v>
          </cell>
          <cell r="E361">
            <v>654.375</v>
          </cell>
        </row>
        <row r="362">
          <cell r="A362">
            <v>1995</v>
          </cell>
          <cell r="B362">
            <v>34997</v>
          </cell>
          <cell r="C362" t="str">
            <v>加拿大</v>
          </cell>
          <cell r="D362" t="str">
            <v>乳制品</v>
          </cell>
          <cell r="E362">
            <v>187.5</v>
          </cell>
        </row>
        <row r="363">
          <cell r="A363">
            <v>1995</v>
          </cell>
          <cell r="B363">
            <v>34997</v>
          </cell>
          <cell r="C363" t="str">
            <v>加拿大</v>
          </cell>
          <cell r="D363" t="str">
            <v>面食/谷类</v>
          </cell>
          <cell r="E363">
            <v>420</v>
          </cell>
        </row>
        <row r="364">
          <cell r="A364">
            <v>1995</v>
          </cell>
          <cell r="B364">
            <v>34998</v>
          </cell>
          <cell r="C364" t="str">
            <v>加拿大</v>
          </cell>
          <cell r="D364" t="str">
            <v>糖果</v>
          </cell>
          <cell r="E364">
            <v>248.39999958872795</v>
          </cell>
        </row>
        <row r="365">
          <cell r="A365">
            <v>1995</v>
          </cell>
          <cell r="B365">
            <v>34998</v>
          </cell>
          <cell r="C365" t="str">
            <v>加拿大</v>
          </cell>
          <cell r="D365" t="str">
            <v>糖果</v>
          </cell>
          <cell r="E365">
            <v>107.99999982118607</v>
          </cell>
        </row>
        <row r="366">
          <cell r="A366">
            <v>1995</v>
          </cell>
          <cell r="B366">
            <v>34998</v>
          </cell>
          <cell r="C366" t="str">
            <v>加拿大</v>
          </cell>
          <cell r="D366" t="str">
            <v>面食/谷类</v>
          </cell>
          <cell r="E366">
            <v>931</v>
          </cell>
        </row>
        <row r="367">
          <cell r="A367">
            <v>1995</v>
          </cell>
          <cell r="B367">
            <v>34999</v>
          </cell>
          <cell r="C367" t="str">
            <v>美国</v>
          </cell>
          <cell r="D367" t="str">
            <v>海洋食品</v>
          </cell>
          <cell r="E367">
            <v>368</v>
          </cell>
        </row>
        <row r="368">
          <cell r="A368">
            <v>1995</v>
          </cell>
          <cell r="B368">
            <v>34999</v>
          </cell>
          <cell r="C368" t="str">
            <v>美国</v>
          </cell>
          <cell r="D368" t="str">
            <v>糖果</v>
          </cell>
          <cell r="E368">
            <v>380</v>
          </cell>
        </row>
        <row r="369">
          <cell r="A369">
            <v>1995</v>
          </cell>
          <cell r="B369">
            <v>34999</v>
          </cell>
          <cell r="C369" t="str">
            <v>美国</v>
          </cell>
          <cell r="D369" t="str">
            <v>乳制品</v>
          </cell>
          <cell r="E369">
            <v>1020</v>
          </cell>
        </row>
        <row r="370">
          <cell r="A370">
            <v>1995</v>
          </cell>
          <cell r="B370">
            <v>35006</v>
          </cell>
          <cell r="C370" t="str">
            <v>美国</v>
          </cell>
          <cell r="D370" t="str">
            <v>饮料</v>
          </cell>
          <cell r="E370">
            <v>540</v>
          </cell>
        </row>
        <row r="371">
          <cell r="A371">
            <v>1995</v>
          </cell>
          <cell r="B371">
            <v>35006</v>
          </cell>
          <cell r="C371" t="str">
            <v>美国</v>
          </cell>
          <cell r="D371" t="str">
            <v>肉/家禽</v>
          </cell>
          <cell r="E371">
            <v>4951.6000000000004</v>
          </cell>
        </row>
        <row r="372">
          <cell r="A372">
            <v>1995</v>
          </cell>
          <cell r="B372">
            <v>35006</v>
          </cell>
          <cell r="C372" t="str">
            <v>美国</v>
          </cell>
          <cell r="D372" t="str">
            <v>饮料</v>
          </cell>
          <cell r="E372">
            <v>1840</v>
          </cell>
        </row>
        <row r="373">
          <cell r="A373">
            <v>1995</v>
          </cell>
          <cell r="B373">
            <v>35006</v>
          </cell>
          <cell r="C373" t="str">
            <v>美国</v>
          </cell>
          <cell r="D373" t="str">
            <v>香料</v>
          </cell>
          <cell r="E373">
            <v>466.8</v>
          </cell>
        </row>
        <row r="374">
          <cell r="A374">
            <v>1995</v>
          </cell>
          <cell r="B374">
            <v>35006</v>
          </cell>
          <cell r="C374" t="str">
            <v>美国</v>
          </cell>
          <cell r="D374" t="str">
            <v>糖果</v>
          </cell>
          <cell r="E374">
            <v>2366.4</v>
          </cell>
        </row>
        <row r="375">
          <cell r="A375">
            <v>1995</v>
          </cell>
          <cell r="B375">
            <v>35009</v>
          </cell>
          <cell r="C375" t="str">
            <v>加拿大</v>
          </cell>
          <cell r="D375" t="str">
            <v>肉/家禽</v>
          </cell>
          <cell r="E375">
            <v>582</v>
          </cell>
        </row>
        <row r="376">
          <cell r="A376">
            <v>1995</v>
          </cell>
          <cell r="B376">
            <v>35009</v>
          </cell>
          <cell r="C376" t="str">
            <v>加拿大</v>
          </cell>
          <cell r="D376" t="str">
            <v>肉/家禽</v>
          </cell>
          <cell r="E376">
            <v>379.94999733567238</v>
          </cell>
        </row>
        <row r="377">
          <cell r="A377">
            <v>1995</v>
          </cell>
          <cell r="B377">
            <v>35009</v>
          </cell>
          <cell r="C377" t="str">
            <v>加拿大</v>
          </cell>
          <cell r="D377" t="str">
            <v>乳制品</v>
          </cell>
          <cell r="E377">
            <v>917.99999356269836</v>
          </cell>
        </row>
        <row r="378">
          <cell r="A378">
            <v>1995</v>
          </cell>
          <cell r="B378">
            <v>35009</v>
          </cell>
          <cell r="C378" t="str">
            <v>加拿大</v>
          </cell>
          <cell r="D378" t="str">
            <v>海洋食品</v>
          </cell>
          <cell r="E378">
            <v>191.24999865889549</v>
          </cell>
        </row>
        <row r="379">
          <cell r="A379">
            <v>1995</v>
          </cell>
          <cell r="B379">
            <v>35009</v>
          </cell>
          <cell r="C379" t="str">
            <v>美国</v>
          </cell>
          <cell r="D379" t="str">
            <v>农产品</v>
          </cell>
          <cell r="E379">
            <v>2700</v>
          </cell>
        </row>
        <row r="380">
          <cell r="A380">
            <v>1995</v>
          </cell>
          <cell r="B380">
            <v>35009</v>
          </cell>
          <cell r="C380" t="str">
            <v>美国</v>
          </cell>
          <cell r="D380" t="str">
            <v>乳制品</v>
          </cell>
          <cell r="E380">
            <v>1375</v>
          </cell>
        </row>
        <row r="381">
          <cell r="A381">
            <v>1995</v>
          </cell>
          <cell r="B381">
            <v>35009</v>
          </cell>
          <cell r="C381" t="str">
            <v>美国</v>
          </cell>
          <cell r="D381" t="str">
            <v>饮料</v>
          </cell>
          <cell r="E381">
            <v>750</v>
          </cell>
        </row>
        <row r="382">
          <cell r="A382">
            <v>1995</v>
          </cell>
          <cell r="B382">
            <v>35011</v>
          </cell>
          <cell r="C382" t="str">
            <v>加拿大</v>
          </cell>
          <cell r="D382" t="str">
            <v>肉/家禽</v>
          </cell>
          <cell r="E382">
            <v>780</v>
          </cell>
        </row>
        <row r="383">
          <cell r="A383">
            <v>1995</v>
          </cell>
          <cell r="B383">
            <v>35011</v>
          </cell>
          <cell r="C383" t="str">
            <v>加拿大</v>
          </cell>
          <cell r="D383" t="str">
            <v>海洋食品</v>
          </cell>
          <cell r="E383">
            <v>216</v>
          </cell>
        </row>
        <row r="384">
          <cell r="A384">
            <v>1995</v>
          </cell>
          <cell r="B384">
            <v>35012</v>
          </cell>
          <cell r="C384" t="str">
            <v>美国</v>
          </cell>
          <cell r="D384" t="str">
            <v>糖果</v>
          </cell>
          <cell r="E384">
            <v>114</v>
          </cell>
        </row>
        <row r="385">
          <cell r="A385">
            <v>1995</v>
          </cell>
          <cell r="B385">
            <v>35013</v>
          </cell>
          <cell r="C385" t="str">
            <v>加拿大</v>
          </cell>
          <cell r="D385" t="str">
            <v>饮料</v>
          </cell>
          <cell r="E385">
            <v>71.999999731779099</v>
          </cell>
        </row>
        <row r="386">
          <cell r="A386">
            <v>1995</v>
          </cell>
          <cell r="B386">
            <v>35013</v>
          </cell>
          <cell r="C386" t="str">
            <v>加拿大</v>
          </cell>
          <cell r="D386" t="str">
            <v>饮料</v>
          </cell>
          <cell r="E386">
            <v>134.39999949932098</v>
          </cell>
        </row>
        <row r="387">
          <cell r="A387">
            <v>1995</v>
          </cell>
          <cell r="B387">
            <v>35013</v>
          </cell>
          <cell r="C387" t="str">
            <v>加拿大</v>
          </cell>
          <cell r="D387" t="str">
            <v>糖果</v>
          </cell>
          <cell r="E387">
            <v>399.99999850988388</v>
          </cell>
        </row>
        <row r="388">
          <cell r="A388">
            <v>1995</v>
          </cell>
          <cell r="B388">
            <v>35013</v>
          </cell>
          <cell r="C388" t="str">
            <v>加拿大</v>
          </cell>
          <cell r="D388" t="str">
            <v>乳制品</v>
          </cell>
          <cell r="E388">
            <v>1031.9999961555004</v>
          </cell>
        </row>
        <row r="389">
          <cell r="A389">
            <v>1995</v>
          </cell>
          <cell r="B389">
            <v>35019</v>
          </cell>
          <cell r="C389" t="str">
            <v>加拿大</v>
          </cell>
          <cell r="D389" t="str">
            <v>糖果</v>
          </cell>
          <cell r="E389">
            <v>349</v>
          </cell>
        </row>
        <row r="390">
          <cell r="A390">
            <v>1995</v>
          </cell>
          <cell r="B390">
            <v>35019</v>
          </cell>
          <cell r="C390" t="str">
            <v>加拿大</v>
          </cell>
          <cell r="D390" t="str">
            <v>饮料</v>
          </cell>
          <cell r="E390">
            <v>1104</v>
          </cell>
        </row>
        <row r="391">
          <cell r="A391">
            <v>1995</v>
          </cell>
          <cell r="B391">
            <v>35019</v>
          </cell>
          <cell r="C391" t="str">
            <v>加拿大</v>
          </cell>
          <cell r="D391" t="str">
            <v>乳制品</v>
          </cell>
          <cell r="E391">
            <v>440</v>
          </cell>
        </row>
        <row r="392">
          <cell r="A392">
            <v>1995</v>
          </cell>
          <cell r="B392">
            <v>35020</v>
          </cell>
          <cell r="C392" t="str">
            <v>加拿大</v>
          </cell>
          <cell r="D392" t="str">
            <v>香料</v>
          </cell>
          <cell r="E392">
            <v>85.4</v>
          </cell>
        </row>
        <row r="393">
          <cell r="A393">
            <v>1995</v>
          </cell>
          <cell r="B393">
            <v>35020</v>
          </cell>
          <cell r="C393" t="str">
            <v>加拿大</v>
          </cell>
          <cell r="D393" t="str">
            <v>海洋食品</v>
          </cell>
          <cell r="E393">
            <v>95</v>
          </cell>
        </row>
        <row r="394">
          <cell r="A394">
            <v>1995</v>
          </cell>
          <cell r="B394">
            <v>35024</v>
          </cell>
          <cell r="C394" t="str">
            <v>加拿大</v>
          </cell>
          <cell r="D394" t="str">
            <v>糖果</v>
          </cell>
          <cell r="E394">
            <v>110.4</v>
          </cell>
        </row>
        <row r="395">
          <cell r="A395">
            <v>1995</v>
          </cell>
          <cell r="B395">
            <v>35024</v>
          </cell>
          <cell r="C395" t="str">
            <v>加拿大</v>
          </cell>
          <cell r="D395" t="str">
            <v>海洋食品</v>
          </cell>
          <cell r="E395">
            <v>405.3</v>
          </cell>
        </row>
        <row r="396">
          <cell r="A396">
            <v>1995</v>
          </cell>
          <cell r="B396">
            <v>35024</v>
          </cell>
          <cell r="C396" t="str">
            <v>加拿大</v>
          </cell>
          <cell r="D396" t="str">
            <v>肉/家禽</v>
          </cell>
          <cell r="E396">
            <v>3936</v>
          </cell>
        </row>
        <row r="397">
          <cell r="A397">
            <v>1995</v>
          </cell>
          <cell r="B397">
            <v>35025</v>
          </cell>
          <cell r="C397" t="str">
            <v>加拿大</v>
          </cell>
          <cell r="D397" t="str">
            <v>海洋食品</v>
          </cell>
          <cell r="E397">
            <v>558</v>
          </cell>
        </row>
        <row r="398">
          <cell r="A398">
            <v>1995</v>
          </cell>
          <cell r="B398">
            <v>35025</v>
          </cell>
          <cell r="C398" t="str">
            <v>加拿大</v>
          </cell>
          <cell r="D398" t="str">
            <v>糖果</v>
          </cell>
          <cell r="E398">
            <v>936.9</v>
          </cell>
        </row>
        <row r="399">
          <cell r="A399">
            <v>1995</v>
          </cell>
          <cell r="B399">
            <v>35025</v>
          </cell>
          <cell r="C399" t="str">
            <v>加拿大</v>
          </cell>
          <cell r="D399" t="str">
            <v>海洋食品</v>
          </cell>
          <cell r="E399">
            <v>1045</v>
          </cell>
        </row>
        <row r="400">
          <cell r="A400">
            <v>1995</v>
          </cell>
          <cell r="B400">
            <v>35025</v>
          </cell>
          <cell r="C400" t="str">
            <v>加拿大</v>
          </cell>
          <cell r="D400" t="str">
            <v>海洋食品</v>
          </cell>
          <cell r="E400">
            <v>288</v>
          </cell>
        </row>
        <row r="401">
          <cell r="A401">
            <v>1995</v>
          </cell>
          <cell r="B401">
            <v>35025</v>
          </cell>
          <cell r="C401" t="str">
            <v>加拿大</v>
          </cell>
          <cell r="D401" t="str">
            <v>饮料</v>
          </cell>
          <cell r="E401">
            <v>427.5</v>
          </cell>
        </row>
        <row r="402">
          <cell r="A402">
            <v>1995</v>
          </cell>
          <cell r="B402">
            <v>35025</v>
          </cell>
          <cell r="C402" t="str">
            <v>加拿大</v>
          </cell>
          <cell r="D402" t="str">
            <v>肉/家禽</v>
          </cell>
          <cell r="E402">
            <v>789.75</v>
          </cell>
        </row>
        <row r="403">
          <cell r="A403">
            <v>1995</v>
          </cell>
          <cell r="B403">
            <v>35025</v>
          </cell>
          <cell r="C403" t="str">
            <v>加拿大</v>
          </cell>
          <cell r="D403" t="str">
            <v>糖果</v>
          </cell>
          <cell r="E403">
            <v>356.25</v>
          </cell>
        </row>
        <row r="404">
          <cell r="A404">
            <v>1995</v>
          </cell>
          <cell r="B404">
            <v>35025</v>
          </cell>
          <cell r="C404" t="str">
            <v>加拿大</v>
          </cell>
          <cell r="D404" t="str">
            <v>面食/谷类</v>
          </cell>
          <cell r="E404">
            <v>513</v>
          </cell>
        </row>
        <row r="405">
          <cell r="A405">
            <v>1995</v>
          </cell>
          <cell r="B405">
            <v>35025</v>
          </cell>
          <cell r="C405" t="str">
            <v>加拿大</v>
          </cell>
          <cell r="D405" t="str">
            <v>海洋食品</v>
          </cell>
          <cell r="E405">
            <v>119.25</v>
          </cell>
        </row>
        <row r="406">
          <cell r="A406">
            <v>1995</v>
          </cell>
          <cell r="B406">
            <v>35027</v>
          </cell>
          <cell r="C406" t="str">
            <v>美国</v>
          </cell>
          <cell r="D406" t="str">
            <v>糖果</v>
          </cell>
          <cell r="E406">
            <v>303.99999976158142</v>
          </cell>
        </row>
        <row r="407">
          <cell r="A407">
            <v>1995</v>
          </cell>
          <cell r="B407">
            <v>35027</v>
          </cell>
          <cell r="C407" t="str">
            <v>美国</v>
          </cell>
          <cell r="D407" t="str">
            <v>肉/家禽</v>
          </cell>
          <cell r="E407">
            <v>111.75</v>
          </cell>
        </row>
        <row r="408">
          <cell r="A408">
            <v>1995</v>
          </cell>
          <cell r="B408">
            <v>35027</v>
          </cell>
          <cell r="C408" t="str">
            <v>美国</v>
          </cell>
          <cell r="D408" t="str">
            <v>乳制品</v>
          </cell>
          <cell r="E408">
            <v>854.99999932944775</v>
          </cell>
        </row>
        <row r="409">
          <cell r="A409">
            <v>1995</v>
          </cell>
          <cell r="B409">
            <v>35030</v>
          </cell>
          <cell r="C409" t="str">
            <v>美国</v>
          </cell>
          <cell r="D409" t="str">
            <v>乳制品</v>
          </cell>
          <cell r="E409">
            <v>1368</v>
          </cell>
        </row>
        <row r="410">
          <cell r="A410">
            <v>1995</v>
          </cell>
          <cell r="B410">
            <v>35030</v>
          </cell>
          <cell r="C410" t="str">
            <v>美国</v>
          </cell>
          <cell r="D410" t="str">
            <v>糖果</v>
          </cell>
          <cell r="E410">
            <v>349</v>
          </cell>
        </row>
        <row r="411">
          <cell r="A411">
            <v>1995</v>
          </cell>
          <cell r="B411">
            <v>35030</v>
          </cell>
          <cell r="C411" t="str">
            <v>美国</v>
          </cell>
          <cell r="D411" t="str">
            <v>海洋食品</v>
          </cell>
          <cell r="E411">
            <v>760</v>
          </cell>
        </row>
        <row r="412">
          <cell r="A412">
            <v>1995</v>
          </cell>
          <cell r="B412">
            <v>35030</v>
          </cell>
          <cell r="C412" t="str">
            <v>美国</v>
          </cell>
          <cell r="D412" t="str">
            <v>糖果</v>
          </cell>
          <cell r="E412">
            <v>986</v>
          </cell>
        </row>
        <row r="413">
          <cell r="A413">
            <v>1995</v>
          </cell>
          <cell r="B413">
            <v>35030</v>
          </cell>
          <cell r="C413" t="str">
            <v>加拿大</v>
          </cell>
          <cell r="D413" t="str">
            <v>海洋食品</v>
          </cell>
          <cell r="E413">
            <v>562.5</v>
          </cell>
        </row>
        <row r="414">
          <cell r="A414">
            <v>1995</v>
          </cell>
          <cell r="B414">
            <v>35030</v>
          </cell>
          <cell r="C414" t="str">
            <v>加拿大</v>
          </cell>
          <cell r="D414" t="str">
            <v>海洋食品</v>
          </cell>
          <cell r="E414">
            <v>58.252499999999998</v>
          </cell>
        </row>
        <row r="415">
          <cell r="A415">
            <v>1995</v>
          </cell>
          <cell r="B415">
            <v>35030</v>
          </cell>
          <cell r="C415" t="str">
            <v>加拿大</v>
          </cell>
          <cell r="D415" t="str">
            <v>肉/家禽</v>
          </cell>
          <cell r="E415">
            <v>223.5</v>
          </cell>
        </row>
        <row r="416">
          <cell r="A416">
            <v>1995</v>
          </cell>
          <cell r="B416">
            <v>35032</v>
          </cell>
          <cell r="C416" t="str">
            <v>美国</v>
          </cell>
          <cell r="D416" t="str">
            <v>香料</v>
          </cell>
          <cell r="E416">
            <v>923.87499927543104</v>
          </cell>
        </row>
        <row r="417">
          <cell r="A417">
            <v>1995</v>
          </cell>
          <cell r="B417">
            <v>35032</v>
          </cell>
          <cell r="C417" t="str">
            <v>加拿大</v>
          </cell>
          <cell r="D417" t="str">
            <v>饮料</v>
          </cell>
          <cell r="E417">
            <v>57</v>
          </cell>
        </row>
        <row r="418">
          <cell r="A418">
            <v>1995</v>
          </cell>
          <cell r="B418">
            <v>35032</v>
          </cell>
          <cell r="C418" t="str">
            <v>加拿大</v>
          </cell>
          <cell r="D418" t="str">
            <v>乳制品</v>
          </cell>
          <cell r="E418">
            <v>625</v>
          </cell>
        </row>
        <row r="419">
          <cell r="A419">
            <v>1995</v>
          </cell>
          <cell r="B419">
            <v>35032</v>
          </cell>
          <cell r="C419" t="str">
            <v>加拿大</v>
          </cell>
          <cell r="D419" t="str">
            <v>糖果</v>
          </cell>
          <cell r="E419">
            <v>562.5</v>
          </cell>
        </row>
        <row r="420">
          <cell r="A420">
            <v>1995</v>
          </cell>
          <cell r="B420">
            <v>35032</v>
          </cell>
          <cell r="C420" t="str">
            <v>加拿大</v>
          </cell>
          <cell r="D420" t="str">
            <v>饮料</v>
          </cell>
          <cell r="E420">
            <v>325.5</v>
          </cell>
        </row>
        <row r="421">
          <cell r="A421">
            <v>1995</v>
          </cell>
          <cell r="B421">
            <v>35033</v>
          </cell>
          <cell r="C421" t="str">
            <v>加拿大</v>
          </cell>
          <cell r="D421" t="str">
            <v>糖果</v>
          </cell>
          <cell r="E421">
            <v>468.45</v>
          </cell>
        </row>
        <row r="422">
          <cell r="A422">
            <v>1995</v>
          </cell>
          <cell r="B422">
            <v>35044</v>
          </cell>
          <cell r="C422" t="str">
            <v>加拿大</v>
          </cell>
          <cell r="D422" t="str">
            <v>香料</v>
          </cell>
          <cell r="E422">
            <v>512.99999915063381</v>
          </cell>
        </row>
        <row r="423">
          <cell r="A423">
            <v>1995</v>
          </cell>
          <cell r="B423">
            <v>35044</v>
          </cell>
          <cell r="C423" t="str">
            <v>加拿大</v>
          </cell>
          <cell r="D423" t="str">
            <v>香料</v>
          </cell>
          <cell r="E423">
            <v>23.399999961256981</v>
          </cell>
        </row>
        <row r="424">
          <cell r="A424">
            <v>1995</v>
          </cell>
          <cell r="B424">
            <v>35047</v>
          </cell>
          <cell r="C424" t="str">
            <v>加拿大</v>
          </cell>
          <cell r="D424" t="str">
            <v>农产品</v>
          </cell>
          <cell r="E424">
            <v>182.39999932050705</v>
          </cell>
        </row>
        <row r="425">
          <cell r="A425">
            <v>1995</v>
          </cell>
          <cell r="B425">
            <v>35047</v>
          </cell>
          <cell r="C425" t="str">
            <v>加拿大</v>
          </cell>
          <cell r="D425" t="str">
            <v>饮料</v>
          </cell>
          <cell r="E425">
            <v>503.99999812245369</v>
          </cell>
        </row>
        <row r="426">
          <cell r="A426">
            <v>1995</v>
          </cell>
          <cell r="B426">
            <v>35047</v>
          </cell>
          <cell r="C426" t="str">
            <v>加拿大</v>
          </cell>
          <cell r="D426" t="str">
            <v>海洋食品</v>
          </cell>
          <cell r="E426">
            <v>303.99999886751175</v>
          </cell>
        </row>
        <row r="427">
          <cell r="A427">
            <v>1995</v>
          </cell>
          <cell r="B427">
            <v>35047</v>
          </cell>
          <cell r="C427" t="str">
            <v>加拿大</v>
          </cell>
          <cell r="D427" t="str">
            <v>面食/谷类</v>
          </cell>
          <cell r="E427">
            <v>425.59999841451645</v>
          </cell>
        </row>
        <row r="428">
          <cell r="A428">
            <v>1995</v>
          </cell>
          <cell r="B428">
            <v>35052</v>
          </cell>
          <cell r="C428" t="str">
            <v>美国</v>
          </cell>
          <cell r="D428" t="str">
            <v>海洋食品</v>
          </cell>
          <cell r="E428">
            <v>1500</v>
          </cell>
        </row>
        <row r="429">
          <cell r="A429">
            <v>1995</v>
          </cell>
          <cell r="B429">
            <v>35052</v>
          </cell>
          <cell r="C429" t="str">
            <v>美国</v>
          </cell>
          <cell r="D429" t="str">
            <v>香料</v>
          </cell>
          <cell r="E429">
            <v>311.2</v>
          </cell>
        </row>
        <row r="430">
          <cell r="A430">
            <v>1995</v>
          </cell>
          <cell r="B430">
            <v>35052</v>
          </cell>
          <cell r="C430" t="str">
            <v>美国</v>
          </cell>
          <cell r="D430" t="str">
            <v>乳制品</v>
          </cell>
          <cell r="E430">
            <v>2475</v>
          </cell>
        </row>
        <row r="431">
          <cell r="A431">
            <v>1995</v>
          </cell>
          <cell r="B431">
            <v>35052</v>
          </cell>
          <cell r="C431" t="str">
            <v>美国</v>
          </cell>
          <cell r="D431" t="str">
            <v>乳制品</v>
          </cell>
          <cell r="E431">
            <v>243.6</v>
          </cell>
        </row>
        <row r="432">
          <cell r="A432">
            <v>1995</v>
          </cell>
          <cell r="B432">
            <v>35054</v>
          </cell>
          <cell r="C432" t="str">
            <v>加拿大</v>
          </cell>
          <cell r="D432" t="str">
            <v>面食/谷类</v>
          </cell>
          <cell r="E432">
            <v>396</v>
          </cell>
        </row>
        <row r="433">
          <cell r="A433">
            <v>1995</v>
          </cell>
          <cell r="B433">
            <v>35054</v>
          </cell>
          <cell r="C433" t="str">
            <v>加拿大</v>
          </cell>
          <cell r="D433" t="str">
            <v>海洋食品</v>
          </cell>
          <cell r="E433">
            <v>736</v>
          </cell>
        </row>
        <row r="434">
          <cell r="A434">
            <v>1995</v>
          </cell>
          <cell r="B434">
            <v>35054</v>
          </cell>
          <cell r="C434" t="str">
            <v>加拿大</v>
          </cell>
          <cell r="D434" t="str">
            <v>面食/谷类</v>
          </cell>
          <cell r="E434">
            <v>1064</v>
          </cell>
        </row>
        <row r="435">
          <cell r="A435">
            <v>1995</v>
          </cell>
          <cell r="B435">
            <v>35061</v>
          </cell>
          <cell r="C435" t="str">
            <v>加拿大</v>
          </cell>
          <cell r="D435" t="str">
            <v>海洋食品</v>
          </cell>
          <cell r="E435">
            <v>1049.9999960884452</v>
          </cell>
        </row>
        <row r="436">
          <cell r="A436">
            <v>1995</v>
          </cell>
          <cell r="B436">
            <v>35061</v>
          </cell>
          <cell r="C436" t="str">
            <v>加拿大</v>
          </cell>
          <cell r="D436" t="str">
            <v>海洋食品</v>
          </cell>
          <cell r="E436">
            <v>303.99999886751175</v>
          </cell>
        </row>
        <row r="437">
          <cell r="A437">
            <v>1995</v>
          </cell>
          <cell r="B437">
            <v>35061</v>
          </cell>
          <cell r="C437" t="str">
            <v>加拿大</v>
          </cell>
          <cell r="D437" t="str">
            <v>糖果</v>
          </cell>
          <cell r="E437">
            <v>59.999999776482582</v>
          </cell>
        </row>
        <row r="438">
          <cell r="A438">
            <v>1995</v>
          </cell>
          <cell r="B438">
            <v>35061</v>
          </cell>
          <cell r="C438" t="str">
            <v>加拿大</v>
          </cell>
          <cell r="D438" t="str">
            <v>乳制品</v>
          </cell>
          <cell r="E438">
            <v>575.99999785423279</v>
          </cell>
        </row>
        <row r="439">
          <cell r="A439">
            <v>1995</v>
          </cell>
          <cell r="B439">
            <v>35061</v>
          </cell>
          <cell r="C439" t="str">
            <v>加拿大</v>
          </cell>
          <cell r="D439" t="str">
            <v>饮料</v>
          </cell>
          <cell r="E439">
            <v>420</v>
          </cell>
        </row>
        <row r="440">
          <cell r="A440">
            <v>1995</v>
          </cell>
          <cell r="B440">
            <v>35061</v>
          </cell>
          <cell r="C440" t="str">
            <v>加拿大</v>
          </cell>
          <cell r="D440" t="str">
            <v>乳制品</v>
          </cell>
          <cell r="E440">
            <v>385</v>
          </cell>
        </row>
        <row r="441">
          <cell r="A441">
            <v>1995</v>
          </cell>
          <cell r="B441">
            <v>35061</v>
          </cell>
          <cell r="C441" t="str">
            <v>加拿大</v>
          </cell>
          <cell r="D441" t="str">
            <v>糖果</v>
          </cell>
          <cell r="E441">
            <v>1479</v>
          </cell>
        </row>
        <row r="442">
          <cell r="A442">
            <v>1995</v>
          </cell>
          <cell r="B442">
            <v>35061</v>
          </cell>
          <cell r="C442" t="str">
            <v>加拿大</v>
          </cell>
          <cell r="D442" t="str">
            <v>面食/谷类</v>
          </cell>
          <cell r="E442">
            <v>798</v>
          </cell>
        </row>
        <row r="443">
          <cell r="A443">
            <v>1996</v>
          </cell>
          <cell r="B443">
            <v>35066</v>
          </cell>
          <cell r="C443" t="str">
            <v>加拿大</v>
          </cell>
          <cell r="D443" t="str">
            <v>糖果</v>
          </cell>
          <cell r="E443">
            <v>367.5</v>
          </cell>
        </row>
        <row r="444">
          <cell r="A444">
            <v>1996</v>
          </cell>
          <cell r="B444">
            <v>35066</v>
          </cell>
          <cell r="C444" t="str">
            <v>加拿大</v>
          </cell>
          <cell r="D444" t="str">
            <v>饮料</v>
          </cell>
          <cell r="E444">
            <v>139.5</v>
          </cell>
        </row>
        <row r="445">
          <cell r="A445">
            <v>1996</v>
          </cell>
          <cell r="B445">
            <v>35068</v>
          </cell>
          <cell r="C445" t="str">
            <v>美国</v>
          </cell>
          <cell r="D445" t="str">
            <v>香料</v>
          </cell>
          <cell r="E445">
            <v>1515.5999974906445</v>
          </cell>
        </row>
        <row r="446">
          <cell r="A446">
            <v>1996</v>
          </cell>
          <cell r="B446">
            <v>35069</v>
          </cell>
          <cell r="C446" t="str">
            <v>美国</v>
          </cell>
          <cell r="D446" t="str">
            <v>饮料</v>
          </cell>
          <cell r="E446">
            <v>760</v>
          </cell>
        </row>
        <row r="447">
          <cell r="A447">
            <v>1996</v>
          </cell>
          <cell r="B447">
            <v>35069</v>
          </cell>
          <cell r="C447" t="str">
            <v>美国</v>
          </cell>
          <cell r="D447" t="str">
            <v>农产品</v>
          </cell>
          <cell r="E447">
            <v>1050</v>
          </cell>
        </row>
        <row r="448">
          <cell r="A448">
            <v>1996</v>
          </cell>
          <cell r="B448">
            <v>35069</v>
          </cell>
          <cell r="C448" t="str">
            <v>美国</v>
          </cell>
          <cell r="D448" t="str">
            <v>糖果</v>
          </cell>
          <cell r="E448">
            <v>500</v>
          </cell>
        </row>
        <row r="449">
          <cell r="A449">
            <v>1996</v>
          </cell>
          <cell r="B449">
            <v>35074</v>
          </cell>
          <cell r="C449" t="str">
            <v>美国</v>
          </cell>
          <cell r="D449" t="str">
            <v>肉/家禽</v>
          </cell>
          <cell r="E449">
            <v>2228.2199999999998</v>
          </cell>
        </row>
        <row r="450">
          <cell r="A450">
            <v>1996</v>
          </cell>
          <cell r="B450">
            <v>35074</v>
          </cell>
          <cell r="C450" t="str">
            <v>美国</v>
          </cell>
          <cell r="D450" t="str">
            <v>乳制品</v>
          </cell>
          <cell r="E450">
            <v>1375</v>
          </cell>
        </row>
        <row r="451">
          <cell r="A451">
            <v>1996</v>
          </cell>
          <cell r="B451">
            <v>35076</v>
          </cell>
          <cell r="C451" t="str">
            <v>加拿大</v>
          </cell>
          <cell r="D451" t="str">
            <v>海洋食品</v>
          </cell>
          <cell r="E451">
            <v>186</v>
          </cell>
        </row>
        <row r="452">
          <cell r="A452">
            <v>1996</v>
          </cell>
          <cell r="B452">
            <v>35076</v>
          </cell>
          <cell r="C452" t="str">
            <v>加拿大</v>
          </cell>
          <cell r="D452" t="str">
            <v>饮料</v>
          </cell>
          <cell r="E452">
            <v>42</v>
          </cell>
        </row>
        <row r="453">
          <cell r="A453">
            <v>1996</v>
          </cell>
          <cell r="B453">
            <v>35080</v>
          </cell>
          <cell r="C453" t="str">
            <v>美国</v>
          </cell>
          <cell r="D453" t="str">
            <v>糖果</v>
          </cell>
          <cell r="E453">
            <v>349</v>
          </cell>
        </row>
        <row r="454">
          <cell r="A454">
            <v>1996</v>
          </cell>
          <cell r="B454">
            <v>35080</v>
          </cell>
          <cell r="C454" t="str">
            <v>美国</v>
          </cell>
          <cell r="D454" t="str">
            <v>糖果</v>
          </cell>
          <cell r="E454">
            <v>986</v>
          </cell>
        </row>
        <row r="455">
          <cell r="A455">
            <v>1996</v>
          </cell>
          <cell r="B455">
            <v>35086</v>
          </cell>
          <cell r="C455" t="str">
            <v>美国</v>
          </cell>
          <cell r="D455" t="str">
            <v>糖果</v>
          </cell>
          <cell r="E455">
            <v>436.99999965727329</v>
          </cell>
        </row>
        <row r="456">
          <cell r="A456">
            <v>1996</v>
          </cell>
          <cell r="B456">
            <v>35086</v>
          </cell>
          <cell r="C456" t="str">
            <v>美国</v>
          </cell>
          <cell r="D456" t="str">
            <v>饮料</v>
          </cell>
          <cell r="E456">
            <v>294.499999769032</v>
          </cell>
        </row>
        <row r="457">
          <cell r="A457">
            <v>1996</v>
          </cell>
          <cell r="B457">
            <v>35087</v>
          </cell>
          <cell r="C457" t="str">
            <v>美国</v>
          </cell>
          <cell r="D457" t="str">
            <v>肉/家禽</v>
          </cell>
          <cell r="E457">
            <v>1646.4069987087696</v>
          </cell>
        </row>
        <row r="458">
          <cell r="A458">
            <v>1996</v>
          </cell>
          <cell r="B458">
            <v>35087</v>
          </cell>
          <cell r="C458" t="str">
            <v>美国</v>
          </cell>
          <cell r="D458" t="str">
            <v>海洋食品</v>
          </cell>
          <cell r="E458">
            <v>183.34999985620379</v>
          </cell>
        </row>
        <row r="459">
          <cell r="A459">
            <v>1996</v>
          </cell>
          <cell r="B459">
            <v>35089</v>
          </cell>
          <cell r="C459" t="str">
            <v>美国</v>
          </cell>
          <cell r="D459" t="str">
            <v>乳制品</v>
          </cell>
          <cell r="E459">
            <v>420</v>
          </cell>
        </row>
        <row r="460">
          <cell r="A460">
            <v>1996</v>
          </cell>
          <cell r="B460">
            <v>35090</v>
          </cell>
          <cell r="C460" t="str">
            <v>美国</v>
          </cell>
          <cell r="D460" t="str">
            <v>海洋食品</v>
          </cell>
          <cell r="E460">
            <v>101.99999928474426</v>
          </cell>
        </row>
        <row r="461">
          <cell r="A461">
            <v>1996</v>
          </cell>
          <cell r="B461">
            <v>35090</v>
          </cell>
          <cell r="C461" t="str">
            <v>美国</v>
          </cell>
          <cell r="D461" t="str">
            <v>饮料</v>
          </cell>
          <cell r="E461">
            <v>76.499999463558197</v>
          </cell>
        </row>
        <row r="462">
          <cell r="A462">
            <v>1996</v>
          </cell>
          <cell r="B462">
            <v>35090</v>
          </cell>
          <cell r="C462" t="str">
            <v>美国</v>
          </cell>
          <cell r="D462" t="str">
            <v>乳制品</v>
          </cell>
          <cell r="E462">
            <v>1375</v>
          </cell>
        </row>
        <row r="463">
          <cell r="A463">
            <v>1996</v>
          </cell>
          <cell r="B463">
            <v>35094</v>
          </cell>
          <cell r="C463" t="str">
            <v>加拿大</v>
          </cell>
          <cell r="D463" t="str">
            <v>饮料</v>
          </cell>
          <cell r="E463">
            <v>140</v>
          </cell>
        </row>
        <row r="464">
          <cell r="A464">
            <v>1996</v>
          </cell>
          <cell r="B464">
            <v>35094</v>
          </cell>
          <cell r="C464" t="str">
            <v>加拿大</v>
          </cell>
          <cell r="D464" t="str">
            <v>饮料</v>
          </cell>
          <cell r="E464">
            <v>2635</v>
          </cell>
        </row>
        <row r="465">
          <cell r="A465">
            <v>1996</v>
          </cell>
          <cell r="B465">
            <v>35096</v>
          </cell>
          <cell r="C465" t="str">
            <v>加拿大</v>
          </cell>
          <cell r="D465" t="str">
            <v>面食/谷类</v>
          </cell>
          <cell r="E465">
            <v>645.999995470047</v>
          </cell>
        </row>
        <row r="466">
          <cell r="A466">
            <v>1996</v>
          </cell>
          <cell r="B466">
            <v>35096</v>
          </cell>
          <cell r="C466" t="str">
            <v>加拿大</v>
          </cell>
          <cell r="D466" t="str">
            <v>饮料</v>
          </cell>
          <cell r="E466">
            <v>764.99999463558197</v>
          </cell>
        </row>
        <row r="467">
          <cell r="A467">
            <v>1996</v>
          </cell>
          <cell r="B467">
            <v>35100</v>
          </cell>
          <cell r="C467" t="str">
            <v>加拿大</v>
          </cell>
          <cell r="D467" t="str">
            <v>乳制品</v>
          </cell>
          <cell r="E467">
            <v>40</v>
          </cell>
        </row>
        <row r="468">
          <cell r="A468">
            <v>1996</v>
          </cell>
          <cell r="B468">
            <v>35101</v>
          </cell>
          <cell r="C468" t="str">
            <v>加拿大</v>
          </cell>
          <cell r="D468" t="str">
            <v>饮料</v>
          </cell>
          <cell r="E468">
            <v>7509.749994110316</v>
          </cell>
        </row>
        <row r="469">
          <cell r="A469">
            <v>1996</v>
          </cell>
          <cell r="B469">
            <v>35101</v>
          </cell>
          <cell r="C469" t="str">
            <v>加拿大</v>
          </cell>
          <cell r="D469" t="str">
            <v>糖果</v>
          </cell>
          <cell r="E469">
            <v>936.69999926537275</v>
          </cell>
        </row>
        <row r="470">
          <cell r="A470">
            <v>1996</v>
          </cell>
          <cell r="B470">
            <v>35101</v>
          </cell>
          <cell r="C470" t="str">
            <v>美国</v>
          </cell>
          <cell r="D470" t="str">
            <v>糖果</v>
          </cell>
          <cell r="E470">
            <v>1061.8199925541878</v>
          </cell>
        </row>
        <row r="471">
          <cell r="A471">
            <v>1996</v>
          </cell>
          <cell r="B471">
            <v>35101</v>
          </cell>
          <cell r="C471" t="str">
            <v>美国</v>
          </cell>
          <cell r="D471" t="str">
            <v>饮料</v>
          </cell>
          <cell r="E471">
            <v>7905</v>
          </cell>
        </row>
        <row r="472">
          <cell r="A472">
            <v>1996</v>
          </cell>
          <cell r="B472">
            <v>35101</v>
          </cell>
          <cell r="C472" t="str">
            <v>美国</v>
          </cell>
          <cell r="D472" t="str">
            <v>海洋食品</v>
          </cell>
          <cell r="E472">
            <v>938.39999341964722</v>
          </cell>
        </row>
        <row r="473">
          <cell r="A473">
            <v>1996</v>
          </cell>
          <cell r="B473">
            <v>35101</v>
          </cell>
          <cell r="C473" t="str">
            <v>美国</v>
          </cell>
          <cell r="D473" t="str">
            <v>糖果</v>
          </cell>
          <cell r="E473">
            <v>1047.6249926537275</v>
          </cell>
        </row>
        <row r="474">
          <cell r="A474">
            <v>1996</v>
          </cell>
          <cell r="B474">
            <v>35102</v>
          </cell>
          <cell r="C474" t="str">
            <v>加拿大</v>
          </cell>
          <cell r="D474" t="str">
            <v>面食/谷类</v>
          </cell>
          <cell r="E474">
            <v>1140</v>
          </cell>
        </row>
        <row r="475">
          <cell r="A475">
            <v>1996</v>
          </cell>
          <cell r="B475">
            <v>35103</v>
          </cell>
          <cell r="C475" t="str">
            <v>加拿大</v>
          </cell>
          <cell r="D475" t="str">
            <v>饮料</v>
          </cell>
          <cell r="E475">
            <v>360</v>
          </cell>
        </row>
        <row r="476">
          <cell r="A476">
            <v>1996</v>
          </cell>
          <cell r="B476">
            <v>35103</v>
          </cell>
          <cell r="C476" t="str">
            <v>加拿大</v>
          </cell>
          <cell r="D476" t="str">
            <v>农产品</v>
          </cell>
          <cell r="E476">
            <v>318</v>
          </cell>
        </row>
        <row r="477">
          <cell r="A477">
            <v>1996</v>
          </cell>
          <cell r="B477">
            <v>35103</v>
          </cell>
          <cell r="C477" t="str">
            <v>加拿大</v>
          </cell>
          <cell r="D477" t="str">
            <v>糖果</v>
          </cell>
          <cell r="E477">
            <v>147.9</v>
          </cell>
        </row>
        <row r="478">
          <cell r="A478">
            <v>1996</v>
          </cell>
          <cell r="B478">
            <v>35103</v>
          </cell>
          <cell r="C478" t="str">
            <v>加拿大</v>
          </cell>
          <cell r="D478" t="str">
            <v>饮料</v>
          </cell>
          <cell r="E478">
            <v>90</v>
          </cell>
        </row>
        <row r="479">
          <cell r="A479">
            <v>1996</v>
          </cell>
          <cell r="B479">
            <v>35104</v>
          </cell>
          <cell r="C479" t="str">
            <v>美国</v>
          </cell>
          <cell r="D479" t="str">
            <v>糖果</v>
          </cell>
          <cell r="E479">
            <v>374.76</v>
          </cell>
        </row>
        <row r="480">
          <cell r="A480">
            <v>1996</v>
          </cell>
          <cell r="B480">
            <v>35104</v>
          </cell>
          <cell r="C480" t="str">
            <v>美国</v>
          </cell>
          <cell r="D480" t="str">
            <v>肉/家禽</v>
          </cell>
          <cell r="E480">
            <v>656</v>
          </cell>
        </row>
        <row r="481">
          <cell r="A481">
            <v>1996</v>
          </cell>
          <cell r="B481">
            <v>35110</v>
          </cell>
          <cell r="C481" t="str">
            <v>美国</v>
          </cell>
          <cell r="D481" t="str">
            <v>农产品</v>
          </cell>
          <cell r="E481">
            <v>539.99999910593033</v>
          </cell>
        </row>
        <row r="482">
          <cell r="A482">
            <v>1996</v>
          </cell>
          <cell r="B482">
            <v>35110</v>
          </cell>
          <cell r="C482" t="str">
            <v>美国</v>
          </cell>
          <cell r="D482" t="str">
            <v>乳制品</v>
          </cell>
          <cell r="E482">
            <v>101.24999983236194</v>
          </cell>
        </row>
        <row r="483">
          <cell r="A483">
            <v>1996</v>
          </cell>
          <cell r="B483">
            <v>35110</v>
          </cell>
          <cell r="C483" t="str">
            <v>美国</v>
          </cell>
          <cell r="D483" t="str">
            <v>肉/家禽</v>
          </cell>
          <cell r="E483">
            <v>265.67999956011772</v>
          </cell>
        </row>
        <row r="484">
          <cell r="A484">
            <v>1996</v>
          </cell>
          <cell r="B484">
            <v>35116</v>
          </cell>
          <cell r="C484" t="str">
            <v>美国</v>
          </cell>
          <cell r="D484" t="str">
            <v>面食/谷类</v>
          </cell>
          <cell r="E484">
            <v>566.99999906122684</v>
          </cell>
        </row>
        <row r="485">
          <cell r="A485">
            <v>1996</v>
          </cell>
          <cell r="B485">
            <v>35116</v>
          </cell>
          <cell r="C485" t="str">
            <v>美国</v>
          </cell>
          <cell r="D485" t="str">
            <v>饮料</v>
          </cell>
          <cell r="E485">
            <v>404.99999932944775</v>
          </cell>
        </row>
        <row r="486">
          <cell r="A486">
            <v>1996</v>
          </cell>
          <cell r="B486">
            <v>35116</v>
          </cell>
          <cell r="C486" t="str">
            <v>美国</v>
          </cell>
          <cell r="D486" t="str">
            <v>面食/谷类</v>
          </cell>
          <cell r="E486">
            <v>529.19999912381172</v>
          </cell>
        </row>
        <row r="487">
          <cell r="A487">
            <v>1996</v>
          </cell>
          <cell r="B487">
            <v>35116</v>
          </cell>
          <cell r="C487" t="str">
            <v>美国</v>
          </cell>
          <cell r="D487" t="str">
            <v>海洋食品</v>
          </cell>
          <cell r="E487">
            <v>715.49999881535769</v>
          </cell>
        </row>
        <row r="488">
          <cell r="A488">
            <v>1996</v>
          </cell>
          <cell r="B488">
            <v>35116</v>
          </cell>
          <cell r="C488" t="str">
            <v>美国</v>
          </cell>
          <cell r="D488" t="str">
            <v>面食/谷类</v>
          </cell>
          <cell r="E488">
            <v>1596</v>
          </cell>
        </row>
        <row r="489">
          <cell r="A489">
            <v>1996</v>
          </cell>
          <cell r="B489">
            <v>35117</v>
          </cell>
          <cell r="C489" t="str">
            <v>加拿大</v>
          </cell>
          <cell r="D489" t="str">
            <v>饮料</v>
          </cell>
          <cell r="E489">
            <v>1151.9999957084656</v>
          </cell>
        </row>
        <row r="490">
          <cell r="A490">
            <v>1996</v>
          </cell>
          <cell r="B490">
            <v>35117</v>
          </cell>
          <cell r="C490" t="str">
            <v>加拿大</v>
          </cell>
          <cell r="D490" t="str">
            <v>糖果</v>
          </cell>
          <cell r="E490">
            <v>88.319999670982369</v>
          </cell>
        </row>
        <row r="491">
          <cell r="A491">
            <v>1996</v>
          </cell>
          <cell r="B491">
            <v>35117</v>
          </cell>
          <cell r="C491" t="str">
            <v>加拿大</v>
          </cell>
          <cell r="D491" t="str">
            <v>海洋食品</v>
          </cell>
          <cell r="E491">
            <v>1247.9999953508377</v>
          </cell>
        </row>
        <row r="492">
          <cell r="A492">
            <v>1996</v>
          </cell>
          <cell r="B492">
            <v>35117</v>
          </cell>
          <cell r="C492" t="str">
            <v>加拿大</v>
          </cell>
          <cell r="D492" t="str">
            <v>海洋食品</v>
          </cell>
          <cell r="E492">
            <v>273.59999898076057</v>
          </cell>
        </row>
        <row r="493">
          <cell r="A493">
            <v>1996</v>
          </cell>
          <cell r="B493">
            <v>35117</v>
          </cell>
          <cell r="C493" t="str">
            <v>加拿大</v>
          </cell>
          <cell r="D493" t="str">
            <v>乳制品</v>
          </cell>
          <cell r="E493">
            <v>1223.9999954402447</v>
          </cell>
        </row>
        <row r="494">
          <cell r="A494">
            <v>1996</v>
          </cell>
          <cell r="B494">
            <v>35117</v>
          </cell>
          <cell r="C494" t="str">
            <v>加拿大</v>
          </cell>
          <cell r="D494" t="str">
            <v>乳制品</v>
          </cell>
          <cell r="E494">
            <v>945.99999647587538</v>
          </cell>
        </row>
        <row r="495">
          <cell r="A495">
            <v>1996</v>
          </cell>
          <cell r="B495">
            <v>35118</v>
          </cell>
          <cell r="C495" t="str">
            <v>美国</v>
          </cell>
          <cell r="D495" t="str">
            <v>香料</v>
          </cell>
          <cell r="E495">
            <v>490</v>
          </cell>
        </row>
        <row r="496">
          <cell r="A496">
            <v>1996</v>
          </cell>
          <cell r="B496">
            <v>35118</v>
          </cell>
          <cell r="C496" t="str">
            <v>美国</v>
          </cell>
          <cell r="D496" t="str">
            <v>糖果</v>
          </cell>
          <cell r="E496">
            <v>477.81899664938447</v>
          </cell>
        </row>
        <row r="497">
          <cell r="A497">
            <v>1996</v>
          </cell>
          <cell r="B497">
            <v>35121</v>
          </cell>
          <cell r="C497" t="str">
            <v>加拿大</v>
          </cell>
          <cell r="D497" t="str">
            <v>饮料</v>
          </cell>
          <cell r="E497">
            <v>285</v>
          </cell>
        </row>
        <row r="498">
          <cell r="A498">
            <v>1996</v>
          </cell>
          <cell r="B498">
            <v>35121</v>
          </cell>
          <cell r="C498" t="str">
            <v>加拿大</v>
          </cell>
          <cell r="D498" t="str">
            <v>肉/家禽</v>
          </cell>
          <cell r="E498">
            <v>234</v>
          </cell>
        </row>
        <row r="499">
          <cell r="A499">
            <v>1996</v>
          </cell>
          <cell r="B499">
            <v>35121</v>
          </cell>
          <cell r="C499" t="str">
            <v>加拿大</v>
          </cell>
          <cell r="D499" t="str">
            <v>糖果</v>
          </cell>
          <cell r="E499">
            <v>2465</v>
          </cell>
        </row>
        <row r="500">
          <cell r="A500">
            <v>1996</v>
          </cell>
          <cell r="B500">
            <v>35122</v>
          </cell>
          <cell r="C500" t="str">
            <v>美国</v>
          </cell>
          <cell r="D500" t="str">
            <v>海洋食品</v>
          </cell>
          <cell r="E500">
            <v>625</v>
          </cell>
        </row>
        <row r="501">
          <cell r="A501">
            <v>1996</v>
          </cell>
          <cell r="B501">
            <v>35122</v>
          </cell>
          <cell r="C501" t="str">
            <v>加拿大</v>
          </cell>
          <cell r="D501" t="str">
            <v>糖果</v>
          </cell>
          <cell r="E501">
            <v>872.5</v>
          </cell>
        </row>
        <row r="502">
          <cell r="A502">
            <v>1996</v>
          </cell>
          <cell r="B502">
            <v>35122</v>
          </cell>
          <cell r="C502" t="str">
            <v>加拿大</v>
          </cell>
          <cell r="D502" t="str">
            <v>乳制品</v>
          </cell>
          <cell r="E502">
            <v>175</v>
          </cell>
        </row>
        <row r="503">
          <cell r="A503">
            <v>1996</v>
          </cell>
          <cell r="B503">
            <v>35122</v>
          </cell>
          <cell r="C503" t="str">
            <v>加拿大</v>
          </cell>
          <cell r="D503" t="str">
            <v>面食/谷类</v>
          </cell>
          <cell r="E503">
            <v>912</v>
          </cell>
        </row>
        <row r="504">
          <cell r="A504">
            <v>1996</v>
          </cell>
          <cell r="B504">
            <v>35122</v>
          </cell>
          <cell r="C504" t="str">
            <v>加拿大</v>
          </cell>
          <cell r="D504" t="str">
            <v>香料</v>
          </cell>
          <cell r="E504">
            <v>268.38749811798334</v>
          </cell>
        </row>
        <row r="505">
          <cell r="A505">
            <v>1996</v>
          </cell>
          <cell r="B505">
            <v>35124</v>
          </cell>
          <cell r="C505" t="str">
            <v>美国</v>
          </cell>
          <cell r="D505" t="str">
            <v>饮料</v>
          </cell>
          <cell r="E505">
            <v>135</v>
          </cell>
        </row>
        <row r="506">
          <cell r="A506">
            <v>1996</v>
          </cell>
          <cell r="B506">
            <v>35124</v>
          </cell>
          <cell r="C506" t="str">
            <v>美国</v>
          </cell>
          <cell r="D506" t="str">
            <v>肉/家禽</v>
          </cell>
          <cell r="E506">
            <v>195.5625</v>
          </cell>
        </row>
        <row r="507">
          <cell r="A507">
            <v>1996</v>
          </cell>
          <cell r="B507">
            <v>35124</v>
          </cell>
          <cell r="C507" t="str">
            <v>美国</v>
          </cell>
          <cell r="D507" t="str">
            <v>面食/谷类</v>
          </cell>
          <cell r="E507">
            <v>748.125</v>
          </cell>
        </row>
        <row r="508">
          <cell r="A508">
            <v>1996</v>
          </cell>
          <cell r="B508">
            <v>35125</v>
          </cell>
          <cell r="C508" t="str">
            <v>加拿大</v>
          </cell>
          <cell r="D508" t="str">
            <v>肉/家禽</v>
          </cell>
          <cell r="E508">
            <v>1638</v>
          </cell>
        </row>
        <row r="509">
          <cell r="A509">
            <v>1996</v>
          </cell>
          <cell r="B509">
            <v>35125</v>
          </cell>
          <cell r="C509" t="str">
            <v>加拿大</v>
          </cell>
          <cell r="D509" t="str">
            <v>海洋食品</v>
          </cell>
          <cell r="E509">
            <v>1250</v>
          </cell>
        </row>
        <row r="510">
          <cell r="A510">
            <v>1996</v>
          </cell>
          <cell r="B510">
            <v>35125</v>
          </cell>
          <cell r="C510" t="str">
            <v>加拿大</v>
          </cell>
          <cell r="D510" t="str">
            <v>糖果</v>
          </cell>
          <cell r="E510">
            <v>400</v>
          </cell>
        </row>
        <row r="511">
          <cell r="A511">
            <v>1996</v>
          </cell>
          <cell r="B511">
            <v>35125</v>
          </cell>
          <cell r="C511" t="str">
            <v>加拿大</v>
          </cell>
          <cell r="D511" t="str">
            <v>乳制品</v>
          </cell>
          <cell r="E511">
            <v>87.5</v>
          </cell>
        </row>
        <row r="512">
          <cell r="A512">
            <v>1996</v>
          </cell>
          <cell r="B512">
            <v>35125</v>
          </cell>
          <cell r="C512" t="str">
            <v>加拿大</v>
          </cell>
          <cell r="D512" t="str">
            <v>糖果</v>
          </cell>
          <cell r="E512">
            <v>147.9</v>
          </cell>
        </row>
        <row r="513">
          <cell r="A513">
            <v>1996</v>
          </cell>
          <cell r="B513">
            <v>35125</v>
          </cell>
          <cell r="C513" t="str">
            <v>美国</v>
          </cell>
          <cell r="D513" t="str">
            <v>乳制品</v>
          </cell>
          <cell r="E513">
            <v>525</v>
          </cell>
        </row>
        <row r="514">
          <cell r="A514">
            <v>1996</v>
          </cell>
          <cell r="B514">
            <v>35125</v>
          </cell>
          <cell r="C514" t="str">
            <v>美国</v>
          </cell>
          <cell r="D514" t="str">
            <v>面食/谷类</v>
          </cell>
          <cell r="E514">
            <v>56</v>
          </cell>
        </row>
        <row r="515">
          <cell r="A515">
            <v>1996</v>
          </cell>
          <cell r="B515">
            <v>35128</v>
          </cell>
          <cell r="C515" t="str">
            <v>美国</v>
          </cell>
          <cell r="D515" t="str">
            <v>饮料</v>
          </cell>
          <cell r="E515">
            <v>15019.499988220632</v>
          </cell>
        </row>
        <row r="516">
          <cell r="A516">
            <v>1996</v>
          </cell>
          <cell r="B516">
            <v>35128</v>
          </cell>
          <cell r="C516" t="str">
            <v>美国</v>
          </cell>
          <cell r="D516" t="str">
            <v>饮料</v>
          </cell>
          <cell r="E516">
            <v>1367.9999989271164</v>
          </cell>
        </row>
        <row r="517">
          <cell r="A517">
            <v>1996</v>
          </cell>
          <cell r="B517">
            <v>35129</v>
          </cell>
          <cell r="C517" t="str">
            <v>加拿大</v>
          </cell>
          <cell r="D517" t="str">
            <v>肉/家禽</v>
          </cell>
          <cell r="E517">
            <v>98.4</v>
          </cell>
        </row>
        <row r="518">
          <cell r="A518">
            <v>1996</v>
          </cell>
          <cell r="B518">
            <v>35136</v>
          </cell>
          <cell r="C518" t="str">
            <v>美国</v>
          </cell>
          <cell r="D518" t="str">
            <v>糖果</v>
          </cell>
          <cell r="E518">
            <v>1538.9999987930059</v>
          </cell>
        </row>
        <row r="519">
          <cell r="A519">
            <v>1996</v>
          </cell>
          <cell r="B519">
            <v>35137</v>
          </cell>
          <cell r="C519" t="str">
            <v>加拿大</v>
          </cell>
          <cell r="D519" t="str">
            <v>面食/谷类</v>
          </cell>
          <cell r="E519">
            <v>350</v>
          </cell>
        </row>
        <row r="520">
          <cell r="A520">
            <v>1996</v>
          </cell>
          <cell r="B520">
            <v>35137</v>
          </cell>
          <cell r="C520" t="str">
            <v>加拿大</v>
          </cell>
          <cell r="D520" t="str">
            <v>糖果</v>
          </cell>
          <cell r="E520">
            <v>339.99999761581421</v>
          </cell>
        </row>
        <row r="521">
          <cell r="A521">
            <v>1996</v>
          </cell>
          <cell r="B521">
            <v>35137</v>
          </cell>
          <cell r="C521" t="str">
            <v>加拿大</v>
          </cell>
          <cell r="D521" t="str">
            <v>肉/家禽</v>
          </cell>
          <cell r="E521">
            <v>202.63999857902527</v>
          </cell>
        </row>
        <row r="522">
          <cell r="A522">
            <v>1996</v>
          </cell>
          <cell r="B522">
            <v>35138</v>
          </cell>
          <cell r="C522" t="str">
            <v>加拿大</v>
          </cell>
          <cell r="D522" t="str">
            <v>饮料</v>
          </cell>
          <cell r="E522">
            <v>36</v>
          </cell>
        </row>
        <row r="523">
          <cell r="A523">
            <v>1996</v>
          </cell>
          <cell r="B523">
            <v>35138</v>
          </cell>
          <cell r="C523" t="str">
            <v>加拿大</v>
          </cell>
          <cell r="D523" t="str">
            <v>糖果</v>
          </cell>
          <cell r="E523">
            <v>379.99999970197678</v>
          </cell>
        </row>
        <row r="524">
          <cell r="A524">
            <v>1996</v>
          </cell>
          <cell r="B524">
            <v>35138</v>
          </cell>
          <cell r="C524" t="str">
            <v>加拿大</v>
          </cell>
          <cell r="D524" t="str">
            <v>面食/谷类</v>
          </cell>
          <cell r="E524">
            <v>758.09999940544367</v>
          </cell>
        </row>
        <row r="525">
          <cell r="A525">
            <v>1996</v>
          </cell>
          <cell r="B525">
            <v>35138</v>
          </cell>
          <cell r="C525" t="str">
            <v>加拿大</v>
          </cell>
          <cell r="D525" t="str">
            <v>香料</v>
          </cell>
          <cell r="E525">
            <v>239.96999981179832</v>
          </cell>
        </row>
        <row r="526">
          <cell r="A526">
            <v>1996</v>
          </cell>
          <cell r="B526">
            <v>35142</v>
          </cell>
          <cell r="C526" t="str">
            <v>加拿大</v>
          </cell>
          <cell r="D526" t="str">
            <v>乳制品</v>
          </cell>
          <cell r="E526">
            <v>840</v>
          </cell>
        </row>
        <row r="527">
          <cell r="A527">
            <v>1996</v>
          </cell>
          <cell r="B527">
            <v>35142</v>
          </cell>
          <cell r="C527" t="str">
            <v>加拿大</v>
          </cell>
          <cell r="D527" t="str">
            <v>饮料</v>
          </cell>
          <cell r="E527">
            <v>10540</v>
          </cell>
        </row>
        <row r="528">
          <cell r="A528">
            <v>1996</v>
          </cell>
          <cell r="B528">
            <v>35143</v>
          </cell>
          <cell r="C528" t="str">
            <v>美国</v>
          </cell>
          <cell r="D528" t="str">
            <v>海洋食品</v>
          </cell>
          <cell r="E528">
            <v>368.93249971065671</v>
          </cell>
        </row>
        <row r="529">
          <cell r="A529">
            <v>1996</v>
          </cell>
          <cell r="B529">
            <v>35144</v>
          </cell>
          <cell r="C529" t="str">
            <v>美国</v>
          </cell>
          <cell r="D529" t="str">
            <v>香料</v>
          </cell>
          <cell r="E529">
            <v>1200</v>
          </cell>
        </row>
        <row r="530">
          <cell r="A530">
            <v>1996</v>
          </cell>
          <cell r="B530">
            <v>35144</v>
          </cell>
          <cell r="C530" t="str">
            <v>美国</v>
          </cell>
          <cell r="D530" t="str">
            <v>饮料</v>
          </cell>
          <cell r="E530">
            <v>45</v>
          </cell>
        </row>
        <row r="531">
          <cell r="A531">
            <v>1996</v>
          </cell>
          <cell r="B531">
            <v>35144</v>
          </cell>
          <cell r="C531" t="str">
            <v>美国</v>
          </cell>
          <cell r="D531" t="str">
            <v>肉/家禽</v>
          </cell>
          <cell r="E531">
            <v>2970.96</v>
          </cell>
        </row>
        <row r="532">
          <cell r="A532">
            <v>1996</v>
          </cell>
          <cell r="B532">
            <v>35144</v>
          </cell>
          <cell r="C532" t="str">
            <v>美国</v>
          </cell>
          <cell r="D532" t="str">
            <v>海洋食品</v>
          </cell>
          <cell r="E532">
            <v>906.15</v>
          </cell>
        </row>
        <row r="533">
          <cell r="A533">
            <v>1996</v>
          </cell>
          <cell r="B533">
            <v>35144</v>
          </cell>
          <cell r="C533" t="str">
            <v>美国</v>
          </cell>
          <cell r="D533" t="str">
            <v>海洋食品</v>
          </cell>
          <cell r="E533">
            <v>380</v>
          </cell>
        </row>
        <row r="534">
          <cell r="A534">
            <v>1996</v>
          </cell>
          <cell r="B534">
            <v>35144</v>
          </cell>
          <cell r="C534" t="str">
            <v>加拿大</v>
          </cell>
          <cell r="D534" t="str">
            <v>海洋食品</v>
          </cell>
          <cell r="E534">
            <v>159.59999987483025</v>
          </cell>
        </row>
        <row r="535">
          <cell r="A535">
            <v>1996</v>
          </cell>
          <cell r="B535">
            <v>35144</v>
          </cell>
          <cell r="C535" t="str">
            <v>加拿大</v>
          </cell>
          <cell r="D535" t="str">
            <v>乳制品</v>
          </cell>
          <cell r="E535">
            <v>1709.9999986588955</v>
          </cell>
        </row>
        <row r="536">
          <cell r="A536">
            <v>1996</v>
          </cell>
          <cell r="B536">
            <v>35144</v>
          </cell>
          <cell r="C536" t="str">
            <v>加拿大</v>
          </cell>
          <cell r="D536" t="str">
            <v>饮料</v>
          </cell>
          <cell r="E536">
            <v>883.499999307096</v>
          </cell>
        </row>
        <row r="537">
          <cell r="A537">
            <v>1996</v>
          </cell>
          <cell r="B537">
            <v>35150</v>
          </cell>
          <cell r="C537" t="str">
            <v>加拿大</v>
          </cell>
          <cell r="D537" t="str">
            <v>海洋食品</v>
          </cell>
          <cell r="E537">
            <v>198.75</v>
          </cell>
        </row>
        <row r="538">
          <cell r="A538">
            <v>1996</v>
          </cell>
          <cell r="B538">
            <v>35150</v>
          </cell>
          <cell r="C538" t="str">
            <v>加拿大</v>
          </cell>
          <cell r="D538" t="str">
            <v>糖果</v>
          </cell>
          <cell r="E538">
            <v>1725.5</v>
          </cell>
        </row>
        <row r="539">
          <cell r="A539">
            <v>1996</v>
          </cell>
          <cell r="B539">
            <v>35159</v>
          </cell>
          <cell r="C539" t="str">
            <v>美国</v>
          </cell>
          <cell r="D539" t="str">
            <v>糖果</v>
          </cell>
          <cell r="E539">
            <v>600</v>
          </cell>
        </row>
        <row r="540">
          <cell r="A540">
            <v>1996</v>
          </cell>
          <cell r="B540">
            <v>35159</v>
          </cell>
          <cell r="C540" t="str">
            <v>美国</v>
          </cell>
          <cell r="D540" t="str">
            <v>饮料</v>
          </cell>
          <cell r="E540">
            <v>379.75</v>
          </cell>
        </row>
        <row r="541">
          <cell r="A541">
            <v>1996</v>
          </cell>
          <cell r="B541">
            <v>35159</v>
          </cell>
          <cell r="C541" t="str">
            <v>美国</v>
          </cell>
          <cell r="D541" t="str">
            <v>香料</v>
          </cell>
          <cell r="E541">
            <v>195</v>
          </cell>
        </row>
        <row r="542">
          <cell r="A542">
            <v>1996</v>
          </cell>
          <cell r="B542">
            <v>35163</v>
          </cell>
          <cell r="C542" t="str">
            <v>美国</v>
          </cell>
          <cell r="D542" t="str">
            <v>香料</v>
          </cell>
          <cell r="E542">
            <v>500</v>
          </cell>
        </row>
        <row r="543">
          <cell r="A543">
            <v>1996</v>
          </cell>
          <cell r="B543">
            <v>35163</v>
          </cell>
          <cell r="C543" t="str">
            <v>加拿大</v>
          </cell>
          <cell r="D543" t="str">
            <v>海洋食品</v>
          </cell>
          <cell r="E543">
            <v>455.99999830126762</v>
          </cell>
        </row>
        <row r="544">
          <cell r="A544">
            <v>1996</v>
          </cell>
          <cell r="B544">
            <v>35164</v>
          </cell>
          <cell r="C544" t="str">
            <v>美国</v>
          </cell>
          <cell r="D544" t="str">
            <v>海洋食品</v>
          </cell>
          <cell r="E544">
            <v>90</v>
          </cell>
        </row>
        <row r="545">
          <cell r="A545">
            <v>1996</v>
          </cell>
          <cell r="B545">
            <v>35164</v>
          </cell>
          <cell r="C545" t="str">
            <v>美国</v>
          </cell>
          <cell r="D545" t="str">
            <v>饮料</v>
          </cell>
          <cell r="E545">
            <v>828</v>
          </cell>
        </row>
        <row r="546">
          <cell r="A546">
            <v>1996</v>
          </cell>
          <cell r="B546">
            <v>35164</v>
          </cell>
          <cell r="C546" t="str">
            <v>美国</v>
          </cell>
          <cell r="D546" t="str">
            <v>乳制品</v>
          </cell>
          <cell r="E546">
            <v>1249.5</v>
          </cell>
        </row>
        <row r="547">
          <cell r="A547">
            <v>1996</v>
          </cell>
          <cell r="B547">
            <v>35164</v>
          </cell>
          <cell r="C547" t="str">
            <v>美国</v>
          </cell>
          <cell r="D547" t="str">
            <v>乳制品</v>
          </cell>
          <cell r="E547">
            <v>564.375</v>
          </cell>
        </row>
        <row r="548">
          <cell r="A548">
            <v>1996</v>
          </cell>
          <cell r="B548">
            <v>35165</v>
          </cell>
          <cell r="C548" t="str">
            <v>加拿大</v>
          </cell>
          <cell r="D548" t="str">
            <v>乳制品</v>
          </cell>
          <cell r="E548">
            <v>412.5</v>
          </cell>
        </row>
        <row r="549">
          <cell r="A549">
            <v>1996</v>
          </cell>
          <cell r="B549">
            <v>35165</v>
          </cell>
          <cell r="C549" t="str">
            <v>加拿大</v>
          </cell>
          <cell r="D549" t="str">
            <v>糖果</v>
          </cell>
          <cell r="E549">
            <v>1109.25</v>
          </cell>
        </row>
        <row r="550">
          <cell r="A550">
            <v>1996</v>
          </cell>
          <cell r="B550">
            <v>35165</v>
          </cell>
          <cell r="C550" t="str">
            <v>加拿大</v>
          </cell>
          <cell r="D550" t="str">
            <v>糖果</v>
          </cell>
          <cell r="E550">
            <v>750</v>
          </cell>
        </row>
        <row r="551">
          <cell r="A551">
            <v>1996</v>
          </cell>
          <cell r="B551">
            <v>35165</v>
          </cell>
          <cell r="C551" t="str">
            <v>加拿大</v>
          </cell>
          <cell r="D551" t="str">
            <v>乳制品</v>
          </cell>
          <cell r="E551">
            <v>1740</v>
          </cell>
        </row>
        <row r="552">
          <cell r="A552">
            <v>1996</v>
          </cell>
          <cell r="B552">
            <v>35166</v>
          </cell>
          <cell r="C552" t="str">
            <v>美国</v>
          </cell>
          <cell r="D552" t="str">
            <v>海洋食品</v>
          </cell>
          <cell r="E552">
            <v>120</v>
          </cell>
        </row>
        <row r="553">
          <cell r="A553">
            <v>1996</v>
          </cell>
          <cell r="B553">
            <v>35166</v>
          </cell>
          <cell r="C553" t="str">
            <v>美国</v>
          </cell>
          <cell r="D553" t="str">
            <v>乳制品</v>
          </cell>
          <cell r="E553">
            <v>125</v>
          </cell>
        </row>
        <row r="554">
          <cell r="A554">
            <v>1996</v>
          </cell>
          <cell r="B554">
            <v>35170</v>
          </cell>
          <cell r="C554" t="str">
            <v>美国</v>
          </cell>
          <cell r="D554" t="str">
            <v>香料</v>
          </cell>
          <cell r="E554">
            <v>379.99999970197678</v>
          </cell>
        </row>
        <row r="555">
          <cell r="A555">
            <v>1996</v>
          </cell>
          <cell r="B555">
            <v>35170</v>
          </cell>
          <cell r="C555" t="str">
            <v>美国</v>
          </cell>
          <cell r="D555" t="str">
            <v>农产品</v>
          </cell>
          <cell r="E555">
            <v>91.2</v>
          </cell>
        </row>
        <row r="556">
          <cell r="A556">
            <v>1996</v>
          </cell>
          <cell r="B556">
            <v>35171</v>
          </cell>
          <cell r="C556" t="str">
            <v>美国</v>
          </cell>
          <cell r="D556" t="str">
            <v>糖果</v>
          </cell>
          <cell r="E556">
            <v>120</v>
          </cell>
        </row>
        <row r="557">
          <cell r="A557">
            <v>1996</v>
          </cell>
          <cell r="B557">
            <v>35171</v>
          </cell>
          <cell r="C557" t="str">
            <v>美国</v>
          </cell>
          <cell r="D557" t="str">
            <v>糖果</v>
          </cell>
          <cell r="E557">
            <v>133</v>
          </cell>
        </row>
        <row r="558">
          <cell r="A558">
            <v>1996</v>
          </cell>
          <cell r="B558">
            <v>35171</v>
          </cell>
          <cell r="C558" t="str">
            <v>美国</v>
          </cell>
          <cell r="D558" t="str">
            <v>农产品</v>
          </cell>
          <cell r="E558">
            <v>424</v>
          </cell>
        </row>
        <row r="559">
          <cell r="A559">
            <v>1996</v>
          </cell>
          <cell r="B559">
            <v>35173</v>
          </cell>
          <cell r="C559" t="str">
            <v>美国</v>
          </cell>
          <cell r="D559" t="str">
            <v>农产品</v>
          </cell>
          <cell r="E559">
            <v>1350</v>
          </cell>
        </row>
        <row r="560">
          <cell r="A560">
            <v>1996</v>
          </cell>
          <cell r="B560">
            <v>35173</v>
          </cell>
          <cell r="C560" t="str">
            <v>美国</v>
          </cell>
          <cell r="D560" t="str">
            <v>海洋食品</v>
          </cell>
          <cell r="E560">
            <v>462</v>
          </cell>
        </row>
        <row r="561">
          <cell r="A561">
            <v>1996</v>
          </cell>
          <cell r="B561">
            <v>35173</v>
          </cell>
          <cell r="C561" t="str">
            <v>美国</v>
          </cell>
          <cell r="D561" t="str">
            <v>肉/家禽</v>
          </cell>
          <cell r="E561">
            <v>656</v>
          </cell>
        </row>
        <row r="562">
          <cell r="A562">
            <v>1996</v>
          </cell>
          <cell r="B562">
            <v>35173</v>
          </cell>
          <cell r="C562" t="str">
            <v>美国</v>
          </cell>
          <cell r="D562" t="str">
            <v>乳制品</v>
          </cell>
          <cell r="E562">
            <v>324</v>
          </cell>
        </row>
        <row r="563">
          <cell r="A563">
            <v>1996</v>
          </cell>
          <cell r="B563">
            <v>35173</v>
          </cell>
          <cell r="C563" t="str">
            <v>美国</v>
          </cell>
          <cell r="D563" t="str">
            <v>饮料</v>
          </cell>
          <cell r="E563">
            <v>792</v>
          </cell>
        </row>
        <row r="564">
          <cell r="A564">
            <v>1996</v>
          </cell>
          <cell r="B564">
            <v>35174</v>
          </cell>
          <cell r="C564" t="str">
            <v>加拿大</v>
          </cell>
          <cell r="D564" t="str">
            <v>农产品</v>
          </cell>
          <cell r="E564">
            <v>848</v>
          </cell>
        </row>
        <row r="565">
          <cell r="A565">
            <v>1996</v>
          </cell>
          <cell r="B565">
            <v>35177</v>
          </cell>
          <cell r="C565" t="str">
            <v>美国</v>
          </cell>
          <cell r="D565" t="str">
            <v>糖果</v>
          </cell>
          <cell r="E565">
            <v>110.4</v>
          </cell>
        </row>
        <row r="566">
          <cell r="A566">
            <v>1996</v>
          </cell>
          <cell r="B566">
            <v>35177</v>
          </cell>
          <cell r="C566" t="str">
            <v>美国</v>
          </cell>
          <cell r="D566" t="str">
            <v>糖果</v>
          </cell>
          <cell r="E566">
            <v>800</v>
          </cell>
        </row>
        <row r="567">
          <cell r="A567">
            <v>1996</v>
          </cell>
          <cell r="B567">
            <v>35179</v>
          </cell>
          <cell r="C567" t="str">
            <v>加拿大</v>
          </cell>
          <cell r="D567" t="str">
            <v>香料</v>
          </cell>
          <cell r="E567">
            <v>439</v>
          </cell>
        </row>
        <row r="568">
          <cell r="A568">
            <v>1996</v>
          </cell>
          <cell r="B568">
            <v>35181</v>
          </cell>
          <cell r="C568" t="str">
            <v>加拿大</v>
          </cell>
          <cell r="D568" t="str">
            <v>海洋食品</v>
          </cell>
          <cell r="E568">
            <v>428.3999969959259</v>
          </cell>
        </row>
        <row r="569">
          <cell r="A569">
            <v>1996</v>
          </cell>
          <cell r="B569">
            <v>35181</v>
          </cell>
          <cell r="C569" t="str">
            <v>加拿大</v>
          </cell>
          <cell r="D569" t="str">
            <v>面食/谷类</v>
          </cell>
          <cell r="E569">
            <v>292.5</v>
          </cell>
        </row>
        <row r="570">
          <cell r="A570">
            <v>1996</v>
          </cell>
          <cell r="B570">
            <v>35184</v>
          </cell>
          <cell r="C570" t="str">
            <v>加拿大</v>
          </cell>
          <cell r="D570" t="str">
            <v>糖果</v>
          </cell>
          <cell r="E570">
            <v>959.75</v>
          </cell>
        </row>
        <row r="571">
          <cell r="A571">
            <v>1996</v>
          </cell>
          <cell r="B571">
            <v>35184</v>
          </cell>
          <cell r="C571" t="str">
            <v>加拿大</v>
          </cell>
          <cell r="D571" t="str">
            <v>饮料</v>
          </cell>
          <cell r="E571">
            <v>90</v>
          </cell>
        </row>
        <row r="572">
          <cell r="A572">
            <v>1996</v>
          </cell>
          <cell r="B572">
            <v>35184</v>
          </cell>
          <cell r="C572" t="str">
            <v>加拿大</v>
          </cell>
          <cell r="D572" t="str">
            <v>海洋食品</v>
          </cell>
          <cell r="E572">
            <v>760</v>
          </cell>
        </row>
        <row r="573">
          <cell r="A573">
            <v>1996</v>
          </cell>
          <cell r="B573">
            <v>35185</v>
          </cell>
          <cell r="C573" t="str">
            <v>加拿大</v>
          </cell>
          <cell r="D573" t="str">
            <v>农产品</v>
          </cell>
          <cell r="E573">
            <v>1800</v>
          </cell>
        </row>
        <row r="574">
          <cell r="A574">
            <v>1996</v>
          </cell>
          <cell r="B574">
            <v>35185</v>
          </cell>
          <cell r="C574" t="str">
            <v>加拿大</v>
          </cell>
          <cell r="D574" t="str">
            <v>糖果</v>
          </cell>
          <cell r="E574">
            <v>1774.799997061491</v>
          </cell>
        </row>
        <row r="575">
          <cell r="A575">
            <v>1996</v>
          </cell>
          <cell r="B575">
            <v>35186</v>
          </cell>
          <cell r="C575" t="str">
            <v>美国</v>
          </cell>
          <cell r="D575" t="str">
            <v>饮料</v>
          </cell>
          <cell r="E575">
            <v>759.99999716877937</v>
          </cell>
        </row>
        <row r="576">
          <cell r="A576">
            <v>1996</v>
          </cell>
          <cell r="B576">
            <v>35186</v>
          </cell>
          <cell r="C576" t="str">
            <v>美国</v>
          </cell>
          <cell r="D576" t="str">
            <v>饮料</v>
          </cell>
          <cell r="E576">
            <v>239.99999910593033</v>
          </cell>
        </row>
        <row r="577">
          <cell r="A577">
            <v>1996</v>
          </cell>
          <cell r="B577">
            <v>35186</v>
          </cell>
          <cell r="C577" t="str">
            <v>美国</v>
          </cell>
          <cell r="D577" t="str">
            <v>饮料</v>
          </cell>
          <cell r="E577">
            <v>1295.9999951720238</v>
          </cell>
        </row>
        <row r="578">
          <cell r="A578">
            <v>1996</v>
          </cell>
          <cell r="B578">
            <v>35186</v>
          </cell>
          <cell r="C578" t="str">
            <v>加拿大</v>
          </cell>
          <cell r="D578" t="str">
            <v>乳制品</v>
          </cell>
          <cell r="E578">
            <v>69.599999999999994</v>
          </cell>
        </row>
        <row r="579">
          <cell r="A579">
            <v>1996</v>
          </cell>
          <cell r="B579">
            <v>35187</v>
          </cell>
          <cell r="C579" t="str">
            <v>美国</v>
          </cell>
          <cell r="D579" t="str">
            <v>面食/谷类</v>
          </cell>
          <cell r="E579">
            <v>560</v>
          </cell>
        </row>
        <row r="580">
          <cell r="A580">
            <v>1996</v>
          </cell>
          <cell r="B580">
            <v>35188</v>
          </cell>
          <cell r="C580" t="str">
            <v>美国</v>
          </cell>
          <cell r="D580" t="str">
            <v>海洋食品</v>
          </cell>
          <cell r="E580">
            <v>183.34999985620379</v>
          </cell>
        </row>
        <row r="581">
          <cell r="A581">
            <v>1996</v>
          </cell>
          <cell r="B581">
            <v>35188</v>
          </cell>
          <cell r="C581" t="str">
            <v>美国</v>
          </cell>
          <cell r="D581" t="str">
            <v>农产品</v>
          </cell>
          <cell r="E581">
            <v>755.24999940767884</v>
          </cell>
        </row>
        <row r="582">
          <cell r="A582">
            <v>1996</v>
          </cell>
          <cell r="B582">
            <v>35188</v>
          </cell>
          <cell r="C582" t="str">
            <v>美国</v>
          </cell>
          <cell r="D582" t="str">
            <v>香料</v>
          </cell>
          <cell r="E582">
            <v>259.34999979659915</v>
          </cell>
        </row>
        <row r="583">
          <cell r="A583">
            <v>1996</v>
          </cell>
          <cell r="B583">
            <v>35191</v>
          </cell>
          <cell r="C583" t="str">
            <v>加拿大</v>
          </cell>
          <cell r="D583" t="str">
            <v>香料</v>
          </cell>
          <cell r="E583">
            <v>412.5</v>
          </cell>
        </row>
        <row r="584">
          <cell r="A584">
            <v>1996</v>
          </cell>
          <cell r="B584">
            <v>35191</v>
          </cell>
          <cell r="C584" t="str">
            <v>加拿大</v>
          </cell>
          <cell r="D584" t="str">
            <v>饮料</v>
          </cell>
          <cell r="E584">
            <v>101.25</v>
          </cell>
        </row>
        <row r="585">
          <cell r="A585">
            <v>1996</v>
          </cell>
          <cell r="B585">
            <v>35191</v>
          </cell>
          <cell r="C585" t="str">
            <v>加拿大</v>
          </cell>
          <cell r="D585" t="str">
            <v>香料</v>
          </cell>
          <cell r="E585">
            <v>390</v>
          </cell>
        </row>
        <row r="586">
          <cell r="A586">
            <v>1996</v>
          </cell>
          <cell r="B586">
            <v>35191</v>
          </cell>
          <cell r="C586" t="str">
            <v>加拿大</v>
          </cell>
          <cell r="D586" t="str">
            <v>海洋食品</v>
          </cell>
          <cell r="E586">
            <v>336</v>
          </cell>
        </row>
        <row r="587">
          <cell r="A587">
            <v>1996</v>
          </cell>
          <cell r="B587">
            <v>35191</v>
          </cell>
          <cell r="C587" t="str">
            <v>加拿大</v>
          </cell>
          <cell r="D587" t="str">
            <v>饮料</v>
          </cell>
          <cell r="E587">
            <v>229.49999839067459</v>
          </cell>
        </row>
        <row r="588">
          <cell r="A588">
            <v>1996</v>
          </cell>
          <cell r="B588">
            <v>35191</v>
          </cell>
          <cell r="C588" t="str">
            <v>加拿大</v>
          </cell>
          <cell r="D588" t="str">
            <v>面食/谷类</v>
          </cell>
          <cell r="E588">
            <v>285.59999799728394</v>
          </cell>
        </row>
        <row r="589">
          <cell r="A589">
            <v>1996</v>
          </cell>
          <cell r="B589">
            <v>35191</v>
          </cell>
          <cell r="C589" t="str">
            <v>加拿大</v>
          </cell>
          <cell r="D589" t="str">
            <v>肉/家禽</v>
          </cell>
          <cell r="E589">
            <v>960</v>
          </cell>
        </row>
        <row r="590">
          <cell r="A590">
            <v>1996</v>
          </cell>
          <cell r="B590">
            <v>35191</v>
          </cell>
          <cell r="C590" t="str">
            <v>加拿大</v>
          </cell>
          <cell r="D590" t="str">
            <v>饮料</v>
          </cell>
          <cell r="E590">
            <v>72</v>
          </cell>
        </row>
        <row r="591">
          <cell r="A591">
            <v>1996</v>
          </cell>
          <cell r="B591">
            <v>35191</v>
          </cell>
          <cell r="C591" t="str">
            <v>加拿大</v>
          </cell>
          <cell r="D591" t="str">
            <v>海洋食品</v>
          </cell>
          <cell r="E591">
            <v>184</v>
          </cell>
        </row>
        <row r="592">
          <cell r="A592">
            <v>1996</v>
          </cell>
          <cell r="B592">
            <v>35191</v>
          </cell>
          <cell r="C592" t="str">
            <v>加拿大</v>
          </cell>
          <cell r="D592" t="str">
            <v>面食/谷类</v>
          </cell>
          <cell r="E592">
            <v>70</v>
          </cell>
        </row>
        <row r="593">
          <cell r="A593">
            <v>1996</v>
          </cell>
          <cell r="B593">
            <v>35192</v>
          </cell>
          <cell r="C593" t="str">
            <v>加拿大</v>
          </cell>
          <cell r="D593" t="str">
            <v>饮料</v>
          </cell>
          <cell r="E593">
            <v>144</v>
          </cell>
        </row>
        <row r="594">
          <cell r="A594">
            <v>1996</v>
          </cell>
          <cell r="B594">
            <v>35192</v>
          </cell>
          <cell r="C594" t="str">
            <v>加拿大</v>
          </cell>
          <cell r="D594" t="str">
            <v>肉/家禽</v>
          </cell>
          <cell r="E594">
            <v>185.685</v>
          </cell>
        </row>
        <row r="595">
          <cell r="A595">
            <v>1996</v>
          </cell>
          <cell r="B595">
            <v>35194</v>
          </cell>
          <cell r="C595" t="str">
            <v>美国</v>
          </cell>
          <cell r="D595" t="str">
            <v>糖果</v>
          </cell>
          <cell r="E595">
            <v>436.99999965727329</v>
          </cell>
        </row>
        <row r="596">
          <cell r="A596">
            <v>1996</v>
          </cell>
          <cell r="B596">
            <v>35194</v>
          </cell>
          <cell r="C596" t="str">
            <v>美国</v>
          </cell>
          <cell r="D596" t="str">
            <v>乳制品</v>
          </cell>
          <cell r="E596">
            <v>1162.7999990880489</v>
          </cell>
        </row>
        <row r="597">
          <cell r="A597">
            <v>1996</v>
          </cell>
          <cell r="B597">
            <v>35194</v>
          </cell>
          <cell r="C597" t="str">
            <v>美国</v>
          </cell>
          <cell r="D597" t="str">
            <v>乳制品</v>
          </cell>
          <cell r="E597">
            <v>1225.4999990388751</v>
          </cell>
        </row>
        <row r="598">
          <cell r="A598">
            <v>1996</v>
          </cell>
          <cell r="B598">
            <v>35198</v>
          </cell>
          <cell r="C598" t="str">
            <v>加拿大</v>
          </cell>
          <cell r="D598" t="str">
            <v>乳制品</v>
          </cell>
          <cell r="E598">
            <v>760</v>
          </cell>
        </row>
        <row r="599">
          <cell r="A599">
            <v>1996</v>
          </cell>
          <cell r="B599">
            <v>35198</v>
          </cell>
          <cell r="C599" t="str">
            <v>加拿大</v>
          </cell>
          <cell r="D599" t="str">
            <v>海洋食品</v>
          </cell>
          <cell r="E599">
            <v>625</v>
          </cell>
        </row>
        <row r="600">
          <cell r="A600">
            <v>1996</v>
          </cell>
          <cell r="B600">
            <v>35198</v>
          </cell>
          <cell r="C600" t="str">
            <v>加拿大</v>
          </cell>
          <cell r="D600" t="str">
            <v>面食/谷类</v>
          </cell>
          <cell r="E600">
            <v>190</v>
          </cell>
        </row>
        <row r="601">
          <cell r="A601">
            <v>1996</v>
          </cell>
          <cell r="B601">
            <v>35199</v>
          </cell>
          <cell r="C601" t="str">
            <v>美国</v>
          </cell>
          <cell r="D601" t="str">
            <v>海洋食品</v>
          </cell>
          <cell r="E601">
            <v>632.39999556541443</v>
          </cell>
        </row>
        <row r="602">
          <cell r="A602">
            <v>1996</v>
          </cell>
          <cell r="B602">
            <v>35199</v>
          </cell>
          <cell r="C602" t="str">
            <v>美国</v>
          </cell>
          <cell r="D602" t="str">
            <v>饮料</v>
          </cell>
          <cell r="E602">
            <v>156.75</v>
          </cell>
        </row>
        <row r="603">
          <cell r="A603">
            <v>1996</v>
          </cell>
          <cell r="B603">
            <v>35199</v>
          </cell>
          <cell r="C603" t="str">
            <v>美国</v>
          </cell>
          <cell r="D603" t="str">
            <v>糖果</v>
          </cell>
          <cell r="E603">
            <v>1215</v>
          </cell>
        </row>
        <row r="604">
          <cell r="A604">
            <v>1996</v>
          </cell>
          <cell r="B604">
            <v>35199</v>
          </cell>
          <cell r="C604" t="str">
            <v>美国</v>
          </cell>
          <cell r="D604" t="str">
            <v>糖果</v>
          </cell>
          <cell r="E604">
            <v>1967.49</v>
          </cell>
        </row>
        <row r="605">
          <cell r="A605">
            <v>1996</v>
          </cell>
          <cell r="B605">
            <v>35199</v>
          </cell>
          <cell r="C605" t="str">
            <v>美国</v>
          </cell>
          <cell r="D605" t="str">
            <v>农产品</v>
          </cell>
          <cell r="E605">
            <v>1749</v>
          </cell>
        </row>
        <row r="606">
          <cell r="A606">
            <v>1996</v>
          </cell>
          <cell r="B606">
            <v>35199</v>
          </cell>
          <cell r="C606" t="str">
            <v>美国</v>
          </cell>
          <cell r="D606" t="str">
            <v>乳制品</v>
          </cell>
          <cell r="E606">
            <v>1218</v>
          </cell>
        </row>
        <row r="607">
          <cell r="A607">
            <v>1996</v>
          </cell>
          <cell r="B607">
            <v>35201</v>
          </cell>
          <cell r="C607" t="str">
            <v>美国</v>
          </cell>
          <cell r="D607" t="str">
            <v>肉/家禽</v>
          </cell>
          <cell r="E607">
            <v>840</v>
          </cell>
        </row>
        <row r="608">
          <cell r="A608">
            <v>1996</v>
          </cell>
          <cell r="B608">
            <v>35201</v>
          </cell>
          <cell r="C608" t="str">
            <v>美国</v>
          </cell>
          <cell r="D608" t="str">
            <v>乳制品</v>
          </cell>
          <cell r="E608">
            <v>1320</v>
          </cell>
        </row>
        <row r="609">
          <cell r="A609">
            <v>1996</v>
          </cell>
          <cell r="B609">
            <v>35202</v>
          </cell>
          <cell r="C609" t="str">
            <v>加拿大</v>
          </cell>
          <cell r="D609" t="str">
            <v>饮料</v>
          </cell>
          <cell r="E609">
            <v>1425</v>
          </cell>
        </row>
        <row r="610">
          <cell r="A610">
            <v>1996</v>
          </cell>
          <cell r="B610">
            <v>35202</v>
          </cell>
          <cell r="C610" t="str">
            <v>加拿大</v>
          </cell>
          <cell r="D610" t="str">
            <v>香料</v>
          </cell>
          <cell r="E610">
            <v>1494.5</v>
          </cell>
        </row>
        <row r="611">
          <cell r="A611">
            <v>1996</v>
          </cell>
          <cell r="B611">
            <v>35202</v>
          </cell>
          <cell r="C611" t="str">
            <v>加拿大</v>
          </cell>
          <cell r="D611" t="str">
            <v>肉/家禽</v>
          </cell>
          <cell r="E611">
            <v>5570.55</v>
          </cell>
        </row>
        <row r="612">
          <cell r="A612">
            <v>1996</v>
          </cell>
          <cell r="B612">
            <v>35202</v>
          </cell>
          <cell r="C612" t="str">
            <v>加拿大</v>
          </cell>
          <cell r="D612" t="str">
            <v>乳制品</v>
          </cell>
          <cell r="E612">
            <v>4125</v>
          </cell>
        </row>
        <row r="613">
          <cell r="A613">
            <v>1996</v>
          </cell>
          <cell r="B613">
            <v>35202</v>
          </cell>
          <cell r="C613" t="str">
            <v>加拿大</v>
          </cell>
          <cell r="D613" t="str">
            <v>饮料</v>
          </cell>
          <cell r="E613">
            <v>810</v>
          </cell>
        </row>
        <row r="614">
          <cell r="A614">
            <v>1996</v>
          </cell>
          <cell r="B614">
            <v>35202</v>
          </cell>
          <cell r="C614" t="str">
            <v>加拿大</v>
          </cell>
          <cell r="D614" t="str">
            <v>海洋食品</v>
          </cell>
          <cell r="E614">
            <v>480</v>
          </cell>
        </row>
        <row r="615">
          <cell r="A615">
            <v>1996</v>
          </cell>
          <cell r="B615">
            <v>35202</v>
          </cell>
          <cell r="C615" t="str">
            <v>加拿大</v>
          </cell>
          <cell r="D615" t="str">
            <v>饮料</v>
          </cell>
          <cell r="E615">
            <v>94.5</v>
          </cell>
        </row>
        <row r="616">
          <cell r="A616">
            <v>1996</v>
          </cell>
          <cell r="B616">
            <v>35202</v>
          </cell>
          <cell r="C616" t="str">
            <v>加拿大</v>
          </cell>
          <cell r="D616" t="str">
            <v>面食/谷类</v>
          </cell>
          <cell r="E616">
            <v>665</v>
          </cell>
        </row>
        <row r="617">
          <cell r="A617">
            <v>1996</v>
          </cell>
          <cell r="B617">
            <v>35202</v>
          </cell>
          <cell r="C617" t="str">
            <v>加拿大</v>
          </cell>
          <cell r="D617" t="str">
            <v>乳制品</v>
          </cell>
          <cell r="E617">
            <v>344</v>
          </cell>
        </row>
        <row r="618">
          <cell r="A618">
            <v>1996</v>
          </cell>
          <cell r="B618">
            <v>35202</v>
          </cell>
          <cell r="C618" t="str">
            <v>加拿大</v>
          </cell>
          <cell r="D618" t="str">
            <v>海洋食品</v>
          </cell>
          <cell r="E618">
            <v>665</v>
          </cell>
        </row>
        <row r="619">
          <cell r="A619">
            <v>1996</v>
          </cell>
          <cell r="B619">
            <v>35202</v>
          </cell>
          <cell r="C619" t="str">
            <v>加拿大</v>
          </cell>
          <cell r="D619" t="str">
            <v>饮料</v>
          </cell>
          <cell r="E619">
            <v>6587.5</v>
          </cell>
        </row>
        <row r="620">
          <cell r="A620">
            <v>1996</v>
          </cell>
          <cell r="B620">
            <v>35202</v>
          </cell>
          <cell r="C620" t="str">
            <v>加拿大</v>
          </cell>
          <cell r="D620" t="str">
            <v>乳制品</v>
          </cell>
          <cell r="E620">
            <v>1650</v>
          </cell>
        </row>
        <row r="621">
          <cell r="A621">
            <v>1996</v>
          </cell>
          <cell r="B621">
            <v>35205</v>
          </cell>
          <cell r="C621" t="str">
            <v>加拿大</v>
          </cell>
          <cell r="D621" t="str">
            <v>糖果</v>
          </cell>
          <cell r="E621">
            <v>134.99999977648258</v>
          </cell>
        </row>
        <row r="622">
          <cell r="A622">
            <v>1996</v>
          </cell>
          <cell r="B622">
            <v>35205</v>
          </cell>
          <cell r="C622" t="str">
            <v>加拿大</v>
          </cell>
          <cell r="D622" t="str">
            <v>香料</v>
          </cell>
          <cell r="E622">
            <v>233.4</v>
          </cell>
        </row>
        <row r="623">
          <cell r="A623">
            <v>1996</v>
          </cell>
          <cell r="B623">
            <v>35205</v>
          </cell>
          <cell r="C623" t="str">
            <v>加拿大</v>
          </cell>
          <cell r="D623" t="str">
            <v>香料</v>
          </cell>
          <cell r="E623">
            <v>171</v>
          </cell>
        </row>
        <row r="624">
          <cell r="A624">
            <v>1996</v>
          </cell>
          <cell r="B624">
            <v>35205</v>
          </cell>
          <cell r="C624" t="str">
            <v>美国</v>
          </cell>
          <cell r="D624" t="str">
            <v>海洋食品</v>
          </cell>
          <cell r="E624">
            <v>42</v>
          </cell>
        </row>
        <row r="625">
          <cell r="A625">
            <v>1996</v>
          </cell>
          <cell r="B625">
            <v>35205</v>
          </cell>
          <cell r="C625" t="str">
            <v>美国</v>
          </cell>
          <cell r="D625" t="str">
            <v>乳制品</v>
          </cell>
          <cell r="E625">
            <v>1650</v>
          </cell>
        </row>
        <row r="626">
          <cell r="A626">
            <v>1996</v>
          </cell>
          <cell r="B626">
            <v>35207</v>
          </cell>
          <cell r="C626" t="str">
            <v>加拿大</v>
          </cell>
          <cell r="D626" t="str">
            <v>糖果</v>
          </cell>
          <cell r="E626">
            <v>200</v>
          </cell>
        </row>
        <row r="627">
          <cell r="A627">
            <v>1996</v>
          </cell>
          <cell r="B627">
            <v>35208</v>
          </cell>
          <cell r="C627" t="str">
            <v>美国</v>
          </cell>
          <cell r="D627" t="str">
            <v>乳制品</v>
          </cell>
          <cell r="E627">
            <v>721.99999943375587</v>
          </cell>
        </row>
        <row r="628">
          <cell r="A628">
            <v>1996</v>
          </cell>
          <cell r="B628">
            <v>35208</v>
          </cell>
          <cell r="C628" t="str">
            <v>美国</v>
          </cell>
          <cell r="D628" t="str">
            <v>乳制品</v>
          </cell>
          <cell r="E628">
            <v>455.99999964237213</v>
          </cell>
        </row>
        <row r="629">
          <cell r="A629">
            <v>1996</v>
          </cell>
          <cell r="B629">
            <v>35208</v>
          </cell>
          <cell r="C629" t="str">
            <v>美国</v>
          </cell>
          <cell r="D629" t="str">
            <v>饮料</v>
          </cell>
          <cell r="E629">
            <v>307.79999975860119</v>
          </cell>
        </row>
        <row r="630">
          <cell r="A630">
            <v>1996</v>
          </cell>
          <cell r="B630">
            <v>35214</v>
          </cell>
          <cell r="C630" t="str">
            <v>美国</v>
          </cell>
          <cell r="D630" t="str">
            <v>糖果</v>
          </cell>
          <cell r="E630">
            <v>30</v>
          </cell>
        </row>
        <row r="631">
          <cell r="A631">
            <v>1996</v>
          </cell>
          <cell r="B631">
            <v>35214</v>
          </cell>
          <cell r="C631" t="str">
            <v>美国</v>
          </cell>
          <cell r="D631" t="str">
            <v>乳制品</v>
          </cell>
          <cell r="E631">
            <v>714</v>
          </cell>
        </row>
        <row r="632">
          <cell r="A632">
            <v>1996</v>
          </cell>
          <cell r="B632">
            <v>35214</v>
          </cell>
          <cell r="C632" t="str">
            <v>美国</v>
          </cell>
          <cell r="D632" t="str">
            <v>香料</v>
          </cell>
          <cell r="E632">
            <v>114</v>
          </cell>
        </row>
        <row r="633">
          <cell r="A633">
            <v>1996</v>
          </cell>
          <cell r="B633">
            <v>35215</v>
          </cell>
          <cell r="C633" t="str">
            <v>加拿大</v>
          </cell>
          <cell r="D633" t="str">
            <v>乳制品</v>
          </cell>
          <cell r="E633">
            <v>510</v>
          </cell>
        </row>
        <row r="634">
          <cell r="A634">
            <v>1996</v>
          </cell>
          <cell r="B634">
            <v>35216</v>
          </cell>
          <cell r="C634" t="str">
            <v>加拿大</v>
          </cell>
          <cell r="D634" t="str">
            <v>肉/家禽</v>
          </cell>
          <cell r="E634">
            <v>2702.6999955251813</v>
          </cell>
        </row>
        <row r="635">
          <cell r="A635">
            <v>1996</v>
          </cell>
          <cell r="B635">
            <v>35216</v>
          </cell>
          <cell r="C635" t="str">
            <v>加拿大</v>
          </cell>
          <cell r="D635" t="str">
            <v>海洋食品</v>
          </cell>
          <cell r="E635">
            <v>115.8</v>
          </cell>
        </row>
        <row r="636">
          <cell r="A636">
            <v>1996</v>
          </cell>
          <cell r="B636">
            <v>35216</v>
          </cell>
          <cell r="C636" t="str">
            <v>加拿大</v>
          </cell>
          <cell r="D636" t="str">
            <v>肉/家禽</v>
          </cell>
          <cell r="E636">
            <v>737.99999877810478</v>
          </cell>
        </row>
        <row r="637">
          <cell r="A637">
            <v>1996</v>
          </cell>
          <cell r="B637">
            <v>35216</v>
          </cell>
          <cell r="C637" t="str">
            <v>加拿大</v>
          </cell>
          <cell r="D637" t="str">
            <v>肉/家禽</v>
          </cell>
          <cell r="E637">
            <v>86.399999856948853</v>
          </cell>
        </row>
        <row r="638">
          <cell r="A638">
            <v>1996</v>
          </cell>
          <cell r="B638">
            <v>35216</v>
          </cell>
          <cell r="C638" t="str">
            <v>加拿大</v>
          </cell>
          <cell r="D638" t="str">
            <v>糖果</v>
          </cell>
          <cell r="E638">
            <v>687.5</v>
          </cell>
        </row>
        <row r="639">
          <cell r="A639">
            <v>1996</v>
          </cell>
          <cell r="B639">
            <v>35216</v>
          </cell>
          <cell r="C639" t="str">
            <v>加拿大</v>
          </cell>
          <cell r="D639" t="str">
            <v>糖果</v>
          </cell>
          <cell r="E639">
            <v>52.35</v>
          </cell>
        </row>
        <row r="640">
          <cell r="A640">
            <v>1996</v>
          </cell>
          <cell r="B640">
            <v>35216</v>
          </cell>
          <cell r="C640" t="str">
            <v>加拿大</v>
          </cell>
          <cell r="D640" t="str">
            <v>糖果</v>
          </cell>
          <cell r="E640">
            <v>386.4</v>
          </cell>
        </row>
        <row r="641">
          <cell r="A641">
            <v>1996</v>
          </cell>
          <cell r="B641">
            <v>35216</v>
          </cell>
          <cell r="C641" t="str">
            <v>加拿大</v>
          </cell>
          <cell r="D641" t="str">
            <v>饮料</v>
          </cell>
          <cell r="E641">
            <v>490</v>
          </cell>
        </row>
        <row r="642">
          <cell r="A642">
            <v>1996</v>
          </cell>
          <cell r="B642">
            <v>35219</v>
          </cell>
          <cell r="C642" t="str">
            <v>美国</v>
          </cell>
          <cell r="D642" t="str">
            <v>海洋食品</v>
          </cell>
          <cell r="E642">
            <v>86.85</v>
          </cell>
        </row>
        <row r="643">
          <cell r="A643">
            <v>1996</v>
          </cell>
          <cell r="B643">
            <v>35220</v>
          </cell>
          <cell r="C643" t="str">
            <v>美国</v>
          </cell>
          <cell r="D643" t="str">
            <v>饮料</v>
          </cell>
          <cell r="E643">
            <v>611.99999570846558</v>
          </cell>
        </row>
        <row r="644">
          <cell r="A644">
            <v>1996</v>
          </cell>
          <cell r="B644">
            <v>35220</v>
          </cell>
          <cell r="C644" t="str">
            <v>美国</v>
          </cell>
          <cell r="D644" t="str">
            <v>饮料</v>
          </cell>
          <cell r="E644">
            <v>322.9999977350235</v>
          </cell>
        </row>
        <row r="645">
          <cell r="A645">
            <v>1996</v>
          </cell>
          <cell r="B645">
            <v>35220</v>
          </cell>
          <cell r="C645" t="str">
            <v>美国</v>
          </cell>
          <cell r="D645" t="str">
            <v>糖果</v>
          </cell>
          <cell r="E645">
            <v>444.97499687969685</v>
          </cell>
        </row>
        <row r="646">
          <cell r="A646">
            <v>1996</v>
          </cell>
          <cell r="B646">
            <v>35220</v>
          </cell>
          <cell r="C646" t="str">
            <v>美国</v>
          </cell>
          <cell r="D646" t="str">
            <v>乳制品</v>
          </cell>
          <cell r="E646">
            <v>250</v>
          </cell>
        </row>
        <row r="647">
          <cell r="A647">
            <v>1996</v>
          </cell>
          <cell r="B647">
            <v>35221</v>
          </cell>
          <cell r="C647" t="str">
            <v>加拿大</v>
          </cell>
          <cell r="D647" t="str">
            <v>饮料</v>
          </cell>
          <cell r="E647">
            <v>364.7999986410141</v>
          </cell>
        </row>
        <row r="648">
          <cell r="A648">
            <v>1996</v>
          </cell>
          <cell r="B648">
            <v>35221</v>
          </cell>
          <cell r="C648" t="str">
            <v>加拿大</v>
          </cell>
          <cell r="D648" t="str">
            <v>香料</v>
          </cell>
          <cell r="E648">
            <v>40</v>
          </cell>
        </row>
        <row r="649">
          <cell r="A649">
            <v>1996</v>
          </cell>
          <cell r="B649">
            <v>35221</v>
          </cell>
          <cell r="C649" t="str">
            <v>加拿大</v>
          </cell>
          <cell r="D649" t="str">
            <v>香料</v>
          </cell>
          <cell r="E649">
            <v>22</v>
          </cell>
        </row>
        <row r="650">
          <cell r="A650">
            <v>1996</v>
          </cell>
          <cell r="B650">
            <v>35221</v>
          </cell>
          <cell r="C650" t="str">
            <v>加拿大</v>
          </cell>
          <cell r="D650" t="str">
            <v>香料</v>
          </cell>
          <cell r="E650">
            <v>24.500000011175871</v>
          </cell>
        </row>
        <row r="651">
          <cell r="A651">
            <v>1996</v>
          </cell>
          <cell r="B651">
            <v>35221</v>
          </cell>
          <cell r="C651" t="str">
            <v>加拿大</v>
          </cell>
          <cell r="D651" t="str">
            <v>农产品</v>
          </cell>
          <cell r="E651">
            <v>28.499999977648258</v>
          </cell>
        </row>
        <row r="652">
          <cell r="A652">
            <v>1996</v>
          </cell>
          <cell r="B652">
            <v>35221</v>
          </cell>
          <cell r="C652" t="str">
            <v>加拿大</v>
          </cell>
          <cell r="D652" t="str">
            <v>香料</v>
          </cell>
          <cell r="E652">
            <v>71.99999988079071</v>
          </cell>
        </row>
        <row r="653">
          <cell r="A653">
            <v>1996</v>
          </cell>
          <cell r="B653">
            <v>35221</v>
          </cell>
          <cell r="C653" t="str">
            <v>加拿大</v>
          </cell>
          <cell r="D653" t="str">
            <v>海洋食品</v>
          </cell>
          <cell r="E653">
            <v>31</v>
          </cell>
        </row>
        <row r="654">
          <cell r="A654">
            <v>1996</v>
          </cell>
          <cell r="B654">
            <v>35221</v>
          </cell>
          <cell r="C654" t="str">
            <v>加拿大</v>
          </cell>
          <cell r="D654" t="str">
            <v>乳制品</v>
          </cell>
          <cell r="E654">
            <v>72.199999943375587</v>
          </cell>
        </row>
        <row r="655">
          <cell r="A655">
            <v>1996</v>
          </cell>
          <cell r="B655">
            <v>35221</v>
          </cell>
          <cell r="C655" t="str">
            <v>加拿大</v>
          </cell>
          <cell r="D655" t="str">
            <v>海洋食品</v>
          </cell>
          <cell r="E655">
            <v>24</v>
          </cell>
        </row>
        <row r="656">
          <cell r="A656">
            <v>1996</v>
          </cell>
          <cell r="B656">
            <v>35221</v>
          </cell>
          <cell r="C656" t="str">
            <v>加拿大</v>
          </cell>
          <cell r="D656" t="str">
            <v>农产品</v>
          </cell>
          <cell r="E656">
            <v>22.55250001559034</v>
          </cell>
        </row>
        <row r="657">
          <cell r="A657">
            <v>1996</v>
          </cell>
          <cell r="B657">
            <v>35221</v>
          </cell>
          <cell r="C657" t="str">
            <v>加拿大</v>
          </cell>
          <cell r="D657" t="str">
            <v>糖果</v>
          </cell>
          <cell r="E657">
            <v>33.853000023402274</v>
          </cell>
        </row>
        <row r="658">
          <cell r="A658">
            <v>1996</v>
          </cell>
          <cell r="B658">
            <v>35221</v>
          </cell>
          <cell r="C658" t="str">
            <v>加拿大</v>
          </cell>
          <cell r="D658" t="str">
            <v>糖果</v>
          </cell>
          <cell r="E658">
            <v>77.760000072419643</v>
          </cell>
        </row>
        <row r="659">
          <cell r="A659">
            <v>1996</v>
          </cell>
          <cell r="B659">
            <v>35221</v>
          </cell>
          <cell r="C659" t="str">
            <v>加拿大</v>
          </cell>
          <cell r="D659" t="str">
            <v>面食/谷类</v>
          </cell>
          <cell r="E659">
            <v>18</v>
          </cell>
        </row>
        <row r="660">
          <cell r="A660">
            <v>1996</v>
          </cell>
          <cell r="B660">
            <v>35221</v>
          </cell>
          <cell r="C660" t="str">
            <v>加拿大</v>
          </cell>
          <cell r="D660" t="str">
            <v>乳制品</v>
          </cell>
          <cell r="E660">
            <v>32</v>
          </cell>
        </row>
        <row r="661">
          <cell r="A661">
            <v>1996</v>
          </cell>
          <cell r="B661">
            <v>35221</v>
          </cell>
          <cell r="C661" t="str">
            <v>加拿大</v>
          </cell>
          <cell r="D661" t="str">
            <v>饮料</v>
          </cell>
          <cell r="E661">
            <v>34.19999997317791</v>
          </cell>
        </row>
        <row r="662">
          <cell r="A662">
            <v>1996</v>
          </cell>
          <cell r="B662">
            <v>35221</v>
          </cell>
          <cell r="C662" t="str">
            <v>加拿大</v>
          </cell>
          <cell r="D662" t="str">
            <v>海洋食品</v>
          </cell>
          <cell r="E662">
            <v>28.95</v>
          </cell>
        </row>
        <row r="663">
          <cell r="A663">
            <v>1996</v>
          </cell>
          <cell r="B663">
            <v>35221</v>
          </cell>
          <cell r="C663" t="str">
            <v>加拿大</v>
          </cell>
          <cell r="D663" t="str">
            <v>海洋食品</v>
          </cell>
          <cell r="E663">
            <v>35.280000016093254</v>
          </cell>
        </row>
        <row r="664">
          <cell r="A664">
            <v>1996</v>
          </cell>
          <cell r="B664">
            <v>35221</v>
          </cell>
          <cell r="C664" t="str">
            <v>加拿大</v>
          </cell>
          <cell r="D664" t="str">
            <v>面食/谷类</v>
          </cell>
          <cell r="E664">
            <v>14</v>
          </cell>
        </row>
        <row r="665">
          <cell r="A665">
            <v>1996</v>
          </cell>
          <cell r="B665">
            <v>35221</v>
          </cell>
          <cell r="C665" t="str">
            <v>加拿大</v>
          </cell>
          <cell r="D665" t="str">
            <v>肉/家禽</v>
          </cell>
          <cell r="E665">
            <v>48</v>
          </cell>
        </row>
        <row r="666">
          <cell r="A666">
            <v>1996</v>
          </cell>
          <cell r="B666">
            <v>35221</v>
          </cell>
          <cell r="C666" t="str">
            <v>加拿大</v>
          </cell>
          <cell r="D666" t="str">
            <v>乳制品</v>
          </cell>
          <cell r="E666">
            <v>63.920000091195107</v>
          </cell>
        </row>
        <row r="667">
          <cell r="A667">
            <v>1996</v>
          </cell>
          <cell r="B667">
            <v>35221</v>
          </cell>
          <cell r="C667" t="str">
            <v>加拿大</v>
          </cell>
          <cell r="D667" t="str">
            <v>面食/谷类</v>
          </cell>
          <cell r="E667">
            <v>64.505000044591725</v>
          </cell>
        </row>
        <row r="668">
          <cell r="A668">
            <v>1996</v>
          </cell>
          <cell r="B668">
            <v>35221</v>
          </cell>
          <cell r="C668" t="str">
            <v>加拿大</v>
          </cell>
          <cell r="D668" t="str">
            <v>香料</v>
          </cell>
          <cell r="E668">
            <v>17</v>
          </cell>
        </row>
        <row r="669">
          <cell r="A669">
            <v>1996</v>
          </cell>
          <cell r="B669">
            <v>35221</v>
          </cell>
          <cell r="C669" t="str">
            <v>加拿大</v>
          </cell>
          <cell r="D669" t="str">
            <v>海洋食品</v>
          </cell>
          <cell r="E669">
            <v>29.700000006705523</v>
          </cell>
        </row>
        <row r="670">
          <cell r="A670">
            <v>1996</v>
          </cell>
          <cell r="B670">
            <v>35221</v>
          </cell>
          <cell r="C670" t="str">
            <v>加拿大</v>
          </cell>
          <cell r="D670" t="str">
            <v>饮料</v>
          </cell>
          <cell r="E670">
            <v>31</v>
          </cell>
        </row>
        <row r="671">
          <cell r="A671">
            <v>1996</v>
          </cell>
          <cell r="B671">
            <v>35221</v>
          </cell>
          <cell r="C671" t="str">
            <v>加拿大</v>
          </cell>
          <cell r="D671" t="str">
            <v>香料</v>
          </cell>
          <cell r="E671">
            <v>26</v>
          </cell>
        </row>
      </sheetData>
      <sheetData sheetId="7">
        <row r="3">
          <cell r="K3">
            <v>100</v>
          </cell>
          <cell r="L3">
            <v>283500</v>
          </cell>
        </row>
        <row r="4">
          <cell r="K4">
            <v>120</v>
          </cell>
          <cell r="L4">
            <v>279200</v>
          </cell>
        </row>
        <row r="5">
          <cell r="K5">
            <v>140</v>
          </cell>
          <cell r="L5">
            <v>276328.57142857142</v>
          </cell>
        </row>
        <row r="6">
          <cell r="K6">
            <v>160</v>
          </cell>
          <cell r="L6">
            <v>274350</v>
          </cell>
        </row>
        <row r="7">
          <cell r="K7">
            <v>180</v>
          </cell>
          <cell r="L7">
            <v>272966.66666666669</v>
          </cell>
        </row>
        <row r="8">
          <cell r="K8">
            <v>200</v>
          </cell>
          <cell r="L8">
            <v>272000</v>
          </cell>
        </row>
        <row r="9">
          <cell r="K9">
            <v>220</v>
          </cell>
          <cell r="L9">
            <v>271336.36363636365</v>
          </cell>
        </row>
        <row r="10">
          <cell r="K10">
            <v>240</v>
          </cell>
          <cell r="L10">
            <v>270900</v>
          </cell>
        </row>
        <row r="11">
          <cell r="K11">
            <v>260</v>
          </cell>
          <cell r="L11">
            <v>270638.4615384615</v>
          </cell>
        </row>
        <row r="12">
          <cell r="K12">
            <v>280</v>
          </cell>
          <cell r="L12">
            <v>270514.28571428568</v>
          </cell>
        </row>
        <row r="13">
          <cell r="K13">
            <v>300</v>
          </cell>
          <cell r="L13">
            <v>270500</v>
          </cell>
        </row>
        <row r="14">
          <cell r="K14">
            <v>320</v>
          </cell>
          <cell r="L14">
            <v>270575</v>
          </cell>
        </row>
        <row r="15">
          <cell r="K15">
            <v>340</v>
          </cell>
          <cell r="L15">
            <v>270723.5294117647</v>
          </cell>
        </row>
        <row r="16">
          <cell r="K16">
            <v>360</v>
          </cell>
          <cell r="L16">
            <v>270933.33333333337</v>
          </cell>
        </row>
        <row r="17">
          <cell r="K17">
            <v>380</v>
          </cell>
          <cell r="L17">
            <v>271194.73684210528</v>
          </cell>
        </row>
        <row r="18">
          <cell r="K18">
            <v>400</v>
          </cell>
          <cell r="L18">
            <v>271500</v>
          </cell>
        </row>
        <row r="19">
          <cell r="K19">
            <v>599.99990000000003</v>
          </cell>
          <cell r="L19">
            <v>275999.99733333348</v>
          </cell>
        </row>
        <row r="20">
          <cell r="K20">
            <v>600</v>
          </cell>
          <cell r="L20">
            <v>271000</v>
          </cell>
        </row>
        <row r="21">
          <cell r="K21">
            <v>999.99</v>
          </cell>
          <cell r="L21">
            <v>282999.6800003</v>
          </cell>
        </row>
      </sheetData>
      <sheetData sheetId="8"/>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第2题"/>
      <sheetName val="第3题"/>
      <sheetName val="第4题"/>
      <sheetName val="第5题"/>
      <sheetName val="第6题"/>
      <sheetName val="第7题"/>
    </sheetNames>
    <sheetDataSet>
      <sheetData sheetId="0" refreshError="1"/>
      <sheetData sheetId="1" refreshError="1"/>
      <sheetData sheetId="2" refreshError="1"/>
      <sheetData sheetId="3" refreshError="1"/>
      <sheetData sheetId="4"/>
      <sheetData sheetId="5"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透视表题1"/>
      <sheetName val="透视表题2"/>
      <sheetName val="D函数2"/>
      <sheetName val="D函数第2题透视表"/>
      <sheetName val="D函数2答案"/>
      <sheetName val="D函数1"/>
      <sheetName val="D函数1答案"/>
    </sheetNames>
    <sheetDataSet>
      <sheetData sheetId="0"/>
      <sheetData sheetId="1"/>
      <sheetData sheetId="2">
        <row r="1">
          <cell r="A1" t="str">
            <v>订购日期</v>
          </cell>
          <cell r="B1" t="str">
            <v>货主国家</v>
          </cell>
          <cell r="C1" t="str">
            <v>类别名称</v>
          </cell>
          <cell r="D1" t="str">
            <v>销售额</v>
          </cell>
        </row>
        <row r="2">
          <cell r="A2">
            <v>34551</v>
          </cell>
          <cell r="B2" t="str">
            <v>英国</v>
          </cell>
          <cell r="C2" t="str">
            <v>农产品</v>
          </cell>
          <cell r="D2">
            <v>167.4</v>
          </cell>
        </row>
        <row r="3">
          <cell r="A3">
            <v>34551</v>
          </cell>
          <cell r="B3" t="str">
            <v>英国</v>
          </cell>
          <cell r="C3" t="str">
            <v>农产品</v>
          </cell>
          <cell r="D3">
            <v>1696</v>
          </cell>
        </row>
        <row r="4">
          <cell r="A4">
            <v>34565</v>
          </cell>
          <cell r="B4" t="str">
            <v>英国</v>
          </cell>
          <cell r="C4" t="str">
            <v>海洋食品</v>
          </cell>
          <cell r="D4">
            <v>92.4</v>
          </cell>
        </row>
        <row r="5">
          <cell r="A5">
            <v>34565</v>
          </cell>
          <cell r="B5" t="str">
            <v>英国</v>
          </cell>
          <cell r="C5" t="str">
            <v>面食/谷类</v>
          </cell>
          <cell r="D5">
            <v>780</v>
          </cell>
        </row>
        <row r="6">
          <cell r="A6">
            <v>34565</v>
          </cell>
          <cell r="B6" t="str">
            <v>英国</v>
          </cell>
          <cell r="C6" t="str">
            <v>糖果</v>
          </cell>
          <cell r="D6">
            <v>443.25</v>
          </cell>
        </row>
        <row r="7">
          <cell r="A7">
            <v>34565</v>
          </cell>
          <cell r="B7" t="str">
            <v>英国</v>
          </cell>
          <cell r="C7" t="str">
            <v>饮料</v>
          </cell>
          <cell r="D7">
            <v>189</v>
          </cell>
        </row>
        <row r="8">
          <cell r="A8">
            <v>34568</v>
          </cell>
          <cell r="B8" t="str">
            <v>法国</v>
          </cell>
          <cell r="C8" t="str">
            <v>香料</v>
          </cell>
          <cell r="D8">
            <v>163.19999939203262</v>
          </cell>
        </row>
        <row r="9">
          <cell r="A9">
            <v>34568</v>
          </cell>
          <cell r="B9" t="str">
            <v>法国</v>
          </cell>
          <cell r="C9" t="str">
            <v>农产品</v>
          </cell>
          <cell r="D9">
            <v>360</v>
          </cell>
        </row>
        <row r="10">
          <cell r="A10">
            <v>34568</v>
          </cell>
          <cell r="B10" t="str">
            <v>法国</v>
          </cell>
          <cell r="C10" t="str">
            <v>面食/谷类</v>
          </cell>
          <cell r="D10">
            <v>60.8</v>
          </cell>
        </row>
        <row r="11">
          <cell r="A11">
            <v>34575</v>
          </cell>
          <cell r="B11" t="str">
            <v>英国</v>
          </cell>
          <cell r="C11" t="str">
            <v>海洋食品</v>
          </cell>
          <cell r="D11">
            <v>735</v>
          </cell>
        </row>
        <row r="12">
          <cell r="A12">
            <v>34575</v>
          </cell>
          <cell r="B12" t="str">
            <v>英国</v>
          </cell>
          <cell r="C12" t="str">
            <v>乳制品</v>
          </cell>
          <cell r="D12">
            <v>2617.9999816417694</v>
          </cell>
        </row>
        <row r="13">
          <cell r="A13">
            <v>34575</v>
          </cell>
          <cell r="B13" t="str">
            <v>英国</v>
          </cell>
          <cell r="C13" t="str">
            <v>饮料</v>
          </cell>
          <cell r="D13">
            <v>183.59999871253967</v>
          </cell>
        </row>
        <row r="14">
          <cell r="A14">
            <v>34577</v>
          </cell>
          <cell r="B14" t="str">
            <v>法国</v>
          </cell>
          <cell r="C14" t="str">
            <v>乳制品</v>
          </cell>
          <cell r="D14">
            <v>113.99999991059303</v>
          </cell>
        </row>
        <row r="15">
          <cell r="A15">
            <v>34577</v>
          </cell>
          <cell r="B15" t="str">
            <v>法国</v>
          </cell>
          <cell r="C15" t="str">
            <v>乳制品</v>
          </cell>
          <cell r="D15">
            <v>528.19999958574772</v>
          </cell>
        </row>
        <row r="16">
          <cell r="A16">
            <v>34578</v>
          </cell>
          <cell r="B16" t="str">
            <v>法国</v>
          </cell>
          <cell r="C16" t="str">
            <v>乳制品</v>
          </cell>
          <cell r="D16">
            <v>48</v>
          </cell>
        </row>
        <row r="17">
          <cell r="A17">
            <v>34579</v>
          </cell>
          <cell r="B17" t="str">
            <v>法国</v>
          </cell>
          <cell r="C17" t="str">
            <v>糖果</v>
          </cell>
          <cell r="D17">
            <v>388.8</v>
          </cell>
        </row>
        <row r="18">
          <cell r="A18">
            <v>34579</v>
          </cell>
          <cell r="B18" t="str">
            <v>法国</v>
          </cell>
          <cell r="C18" t="str">
            <v>乳制品</v>
          </cell>
          <cell r="D18">
            <v>400</v>
          </cell>
        </row>
        <row r="19">
          <cell r="A19">
            <v>34579</v>
          </cell>
          <cell r="B19" t="str">
            <v>法国</v>
          </cell>
          <cell r="C19" t="str">
            <v>乳制品</v>
          </cell>
          <cell r="D19">
            <v>667.2</v>
          </cell>
        </row>
        <row r="20">
          <cell r="A20">
            <v>34582</v>
          </cell>
          <cell r="B20" t="str">
            <v>英国</v>
          </cell>
          <cell r="C20" t="str">
            <v>海洋食品</v>
          </cell>
          <cell r="D20">
            <v>565.43999955654147</v>
          </cell>
        </row>
        <row r="21">
          <cell r="A21">
            <v>34582</v>
          </cell>
          <cell r="B21" t="str">
            <v>英国</v>
          </cell>
          <cell r="C21" t="str">
            <v>乳制品</v>
          </cell>
          <cell r="D21">
            <v>142.49999988824129</v>
          </cell>
        </row>
        <row r="22">
          <cell r="A22">
            <v>34582</v>
          </cell>
          <cell r="B22" t="str">
            <v>英国</v>
          </cell>
          <cell r="C22" t="str">
            <v>乳制品</v>
          </cell>
          <cell r="D22">
            <v>40</v>
          </cell>
        </row>
        <row r="23">
          <cell r="A23">
            <v>34582</v>
          </cell>
          <cell r="B23" t="str">
            <v>英国</v>
          </cell>
          <cell r="C23" t="str">
            <v>海洋食品</v>
          </cell>
          <cell r="D23">
            <v>837.89999934285879</v>
          </cell>
        </row>
        <row r="24">
          <cell r="A24">
            <v>34582</v>
          </cell>
          <cell r="B24" t="str">
            <v>英国</v>
          </cell>
          <cell r="C24" t="str">
            <v>饮料</v>
          </cell>
          <cell r="D24">
            <v>451.43999964594838</v>
          </cell>
        </row>
        <row r="25">
          <cell r="A25">
            <v>34586</v>
          </cell>
          <cell r="B25" t="str">
            <v>英国</v>
          </cell>
          <cell r="C25" t="str">
            <v>农产品</v>
          </cell>
          <cell r="D25">
            <v>728</v>
          </cell>
        </row>
        <row r="26">
          <cell r="A26">
            <v>34586</v>
          </cell>
          <cell r="B26" t="str">
            <v>英国</v>
          </cell>
          <cell r="C26" t="str">
            <v>糖果</v>
          </cell>
          <cell r="D26">
            <v>472.8</v>
          </cell>
        </row>
        <row r="27">
          <cell r="A27">
            <v>34590</v>
          </cell>
          <cell r="B27" t="str">
            <v>英国</v>
          </cell>
          <cell r="C27" t="str">
            <v>肉/家禽</v>
          </cell>
          <cell r="D27">
            <v>351</v>
          </cell>
        </row>
        <row r="28">
          <cell r="A28">
            <v>34596</v>
          </cell>
          <cell r="B28" t="str">
            <v>英国</v>
          </cell>
          <cell r="C28" t="str">
            <v>糖果</v>
          </cell>
          <cell r="D28">
            <v>394.875</v>
          </cell>
        </row>
        <row r="29">
          <cell r="A29">
            <v>34596</v>
          </cell>
          <cell r="B29" t="str">
            <v>英国</v>
          </cell>
          <cell r="C29" t="str">
            <v>香料</v>
          </cell>
          <cell r="D29">
            <v>325.5</v>
          </cell>
        </row>
        <row r="30">
          <cell r="A30">
            <v>34596</v>
          </cell>
          <cell r="B30" t="str">
            <v>英国</v>
          </cell>
          <cell r="C30" t="str">
            <v>乳制品</v>
          </cell>
          <cell r="D30">
            <v>408</v>
          </cell>
        </row>
        <row r="31">
          <cell r="A31">
            <v>34596</v>
          </cell>
          <cell r="B31" t="str">
            <v>英国</v>
          </cell>
          <cell r="C31" t="str">
            <v>饮料</v>
          </cell>
          <cell r="D31">
            <v>42</v>
          </cell>
        </row>
        <row r="32">
          <cell r="A32">
            <v>34597</v>
          </cell>
          <cell r="B32" t="str">
            <v>英国</v>
          </cell>
          <cell r="C32" t="str">
            <v>饮料</v>
          </cell>
          <cell r="D32">
            <v>518.39999806880951</v>
          </cell>
        </row>
        <row r="33">
          <cell r="A33">
            <v>34597</v>
          </cell>
          <cell r="B33" t="str">
            <v>英国</v>
          </cell>
          <cell r="C33" t="str">
            <v>海洋食品</v>
          </cell>
          <cell r="D33">
            <v>470.39999824762344</v>
          </cell>
        </row>
        <row r="34">
          <cell r="A34">
            <v>34597</v>
          </cell>
          <cell r="B34" t="str">
            <v>英国</v>
          </cell>
          <cell r="C34" t="str">
            <v>肉/家禽</v>
          </cell>
          <cell r="D34">
            <v>754.55999718904502</v>
          </cell>
        </row>
        <row r="35">
          <cell r="A35">
            <v>34598</v>
          </cell>
          <cell r="B35" t="str">
            <v>英国</v>
          </cell>
          <cell r="C35" t="str">
            <v>饮料</v>
          </cell>
          <cell r="D35">
            <v>1440</v>
          </cell>
        </row>
        <row r="36">
          <cell r="A36">
            <v>34598</v>
          </cell>
          <cell r="B36" t="str">
            <v>英国</v>
          </cell>
          <cell r="C36" t="str">
            <v>糖果</v>
          </cell>
          <cell r="D36">
            <v>1576</v>
          </cell>
        </row>
        <row r="37">
          <cell r="A37">
            <v>34607</v>
          </cell>
          <cell r="B37" t="str">
            <v>法国</v>
          </cell>
          <cell r="C37" t="str">
            <v>饮料</v>
          </cell>
          <cell r="D37">
            <v>259.2</v>
          </cell>
        </row>
        <row r="38">
          <cell r="A38">
            <v>34607</v>
          </cell>
          <cell r="B38" t="str">
            <v>法国</v>
          </cell>
          <cell r="C38" t="str">
            <v>肉/家禽</v>
          </cell>
          <cell r="D38">
            <v>468</v>
          </cell>
        </row>
        <row r="39">
          <cell r="A39">
            <v>34607</v>
          </cell>
          <cell r="B39" t="str">
            <v>法国</v>
          </cell>
          <cell r="C39" t="str">
            <v>饮料</v>
          </cell>
          <cell r="D39">
            <v>552</v>
          </cell>
        </row>
        <row r="40">
          <cell r="A40">
            <v>34607</v>
          </cell>
          <cell r="B40" t="str">
            <v>法国</v>
          </cell>
          <cell r="C40" t="str">
            <v>乳制品</v>
          </cell>
          <cell r="D40">
            <v>571.20000000000005</v>
          </cell>
        </row>
        <row r="41">
          <cell r="A41">
            <v>34607</v>
          </cell>
          <cell r="B41" t="str">
            <v>法国</v>
          </cell>
          <cell r="C41" t="str">
            <v>饮料</v>
          </cell>
          <cell r="D41">
            <v>37.200000000000003</v>
          </cell>
        </row>
        <row r="42">
          <cell r="A42">
            <v>34617</v>
          </cell>
          <cell r="B42" t="str">
            <v>英国</v>
          </cell>
          <cell r="C42" t="str">
            <v>海洋食品</v>
          </cell>
          <cell r="D42">
            <v>147</v>
          </cell>
        </row>
        <row r="43">
          <cell r="A43">
            <v>34617</v>
          </cell>
          <cell r="B43" t="str">
            <v>英国</v>
          </cell>
          <cell r="C43" t="str">
            <v>面食/谷类</v>
          </cell>
          <cell r="D43">
            <v>608</v>
          </cell>
        </row>
        <row r="44">
          <cell r="A44">
            <v>34621</v>
          </cell>
          <cell r="B44" t="str">
            <v>法国</v>
          </cell>
          <cell r="C44" t="str">
            <v>海洋食品</v>
          </cell>
          <cell r="D44">
            <v>1124.9999981373549</v>
          </cell>
        </row>
        <row r="45">
          <cell r="A45">
            <v>34621</v>
          </cell>
          <cell r="B45" t="str">
            <v>法国</v>
          </cell>
          <cell r="C45" t="str">
            <v>肉/家禽</v>
          </cell>
          <cell r="D45">
            <v>2227.4999963119626</v>
          </cell>
        </row>
        <row r="46">
          <cell r="A46">
            <v>34621</v>
          </cell>
          <cell r="B46" t="str">
            <v>法国</v>
          </cell>
          <cell r="C46" t="str">
            <v>饮料</v>
          </cell>
          <cell r="D46">
            <v>388.79999935626984</v>
          </cell>
        </row>
        <row r="47">
          <cell r="A47">
            <v>34625</v>
          </cell>
          <cell r="B47" t="str">
            <v>法国</v>
          </cell>
          <cell r="C47" t="str">
            <v>糖果</v>
          </cell>
          <cell r="D47">
            <v>394</v>
          </cell>
        </row>
        <row r="48">
          <cell r="A48">
            <v>34625</v>
          </cell>
          <cell r="B48" t="str">
            <v>法国</v>
          </cell>
          <cell r="C48" t="str">
            <v>糖果</v>
          </cell>
          <cell r="D48">
            <v>30</v>
          </cell>
        </row>
        <row r="49">
          <cell r="A49">
            <v>34628</v>
          </cell>
          <cell r="B49" t="str">
            <v>法国</v>
          </cell>
          <cell r="C49" t="str">
            <v>糖果</v>
          </cell>
          <cell r="D49">
            <v>139</v>
          </cell>
        </row>
        <row r="50">
          <cell r="A50">
            <v>34628</v>
          </cell>
          <cell r="B50" t="str">
            <v>法国</v>
          </cell>
          <cell r="C50" t="str">
            <v>糖果</v>
          </cell>
          <cell r="D50">
            <v>197</v>
          </cell>
        </row>
        <row r="51">
          <cell r="A51">
            <v>34631</v>
          </cell>
          <cell r="B51" t="str">
            <v>英国</v>
          </cell>
          <cell r="C51" t="str">
            <v>农产品</v>
          </cell>
          <cell r="D51">
            <v>145.6</v>
          </cell>
        </row>
        <row r="52">
          <cell r="A52">
            <v>34631</v>
          </cell>
          <cell r="B52" t="str">
            <v>英国</v>
          </cell>
          <cell r="C52" t="str">
            <v>饮料</v>
          </cell>
          <cell r="D52">
            <v>883.2</v>
          </cell>
        </row>
        <row r="53">
          <cell r="A53">
            <v>34631</v>
          </cell>
          <cell r="B53" t="str">
            <v>英国</v>
          </cell>
          <cell r="C53" t="str">
            <v>肉/家禽</v>
          </cell>
          <cell r="D53">
            <v>524</v>
          </cell>
        </row>
        <row r="54">
          <cell r="A54">
            <v>34631</v>
          </cell>
          <cell r="B54" t="str">
            <v>英国</v>
          </cell>
          <cell r="C54" t="str">
            <v>饮料</v>
          </cell>
          <cell r="D54">
            <v>62</v>
          </cell>
        </row>
        <row r="55">
          <cell r="A55">
            <v>34632</v>
          </cell>
          <cell r="B55" t="str">
            <v>英国</v>
          </cell>
          <cell r="C55" t="str">
            <v>海洋食品</v>
          </cell>
          <cell r="D55">
            <v>182.4</v>
          </cell>
        </row>
        <row r="56">
          <cell r="A56">
            <v>34633</v>
          </cell>
          <cell r="B56" t="str">
            <v>法国</v>
          </cell>
          <cell r="C56" t="str">
            <v>乳制品</v>
          </cell>
          <cell r="D56">
            <v>921.59999847412109</v>
          </cell>
        </row>
        <row r="57">
          <cell r="A57">
            <v>34633</v>
          </cell>
          <cell r="B57" t="str">
            <v>法国</v>
          </cell>
          <cell r="C57" t="str">
            <v>海洋食品</v>
          </cell>
          <cell r="D57">
            <v>286.19999952614307</v>
          </cell>
        </row>
        <row r="58">
          <cell r="A58">
            <v>34633</v>
          </cell>
          <cell r="B58" t="str">
            <v>法国</v>
          </cell>
          <cell r="C58" t="str">
            <v>糖果</v>
          </cell>
          <cell r="D58">
            <v>886.49999853223562</v>
          </cell>
        </row>
        <row r="59">
          <cell r="A59">
            <v>34635</v>
          </cell>
          <cell r="B59" t="str">
            <v>法国</v>
          </cell>
          <cell r="C59" t="str">
            <v>海洋食品</v>
          </cell>
          <cell r="D59">
            <v>77</v>
          </cell>
        </row>
        <row r="60">
          <cell r="A60">
            <v>34635</v>
          </cell>
          <cell r="B60" t="str">
            <v>法国</v>
          </cell>
          <cell r="C60" t="str">
            <v>糖果</v>
          </cell>
          <cell r="D60">
            <v>2758</v>
          </cell>
        </row>
        <row r="61">
          <cell r="A61">
            <v>34638</v>
          </cell>
          <cell r="B61" t="str">
            <v>法国</v>
          </cell>
          <cell r="C61" t="str">
            <v>饮料</v>
          </cell>
          <cell r="D61">
            <v>288</v>
          </cell>
        </row>
        <row r="62">
          <cell r="A62">
            <v>34645</v>
          </cell>
          <cell r="B62" t="str">
            <v>英国</v>
          </cell>
          <cell r="C62" t="str">
            <v>香料</v>
          </cell>
          <cell r="D62">
            <v>62</v>
          </cell>
        </row>
        <row r="63">
          <cell r="A63">
            <v>34645</v>
          </cell>
          <cell r="B63" t="str">
            <v>英国</v>
          </cell>
          <cell r="C63" t="str">
            <v>糖果</v>
          </cell>
          <cell r="D63">
            <v>44.8</v>
          </cell>
        </row>
        <row r="64">
          <cell r="A64">
            <v>34645</v>
          </cell>
          <cell r="B64" t="str">
            <v>英国</v>
          </cell>
          <cell r="C64" t="str">
            <v>饮料</v>
          </cell>
          <cell r="D64">
            <v>57.6</v>
          </cell>
        </row>
        <row r="65">
          <cell r="A65">
            <v>34646</v>
          </cell>
          <cell r="B65" t="str">
            <v>法国</v>
          </cell>
          <cell r="C65" t="str">
            <v>糖果</v>
          </cell>
          <cell r="D65">
            <v>248.1149982601404</v>
          </cell>
        </row>
        <row r="66">
          <cell r="A66">
            <v>34646</v>
          </cell>
          <cell r="B66" t="str">
            <v>法国</v>
          </cell>
          <cell r="C66" t="str">
            <v>饮料</v>
          </cell>
          <cell r="D66">
            <v>856.79999399185181</v>
          </cell>
        </row>
        <row r="67">
          <cell r="A67">
            <v>34646</v>
          </cell>
          <cell r="B67" t="str">
            <v>法国</v>
          </cell>
          <cell r="C67" t="str">
            <v>海洋食品</v>
          </cell>
          <cell r="D67">
            <v>288</v>
          </cell>
        </row>
        <row r="68">
          <cell r="A68">
            <v>34646</v>
          </cell>
          <cell r="B68" t="str">
            <v>法国</v>
          </cell>
          <cell r="C68" t="str">
            <v>乳制品</v>
          </cell>
          <cell r="D68">
            <v>1495.9999895095825</v>
          </cell>
        </row>
        <row r="69">
          <cell r="A69">
            <v>34646</v>
          </cell>
          <cell r="B69" t="str">
            <v>法国</v>
          </cell>
          <cell r="C69" t="str">
            <v>香料</v>
          </cell>
          <cell r="D69">
            <v>2386.7999832630157</v>
          </cell>
        </row>
        <row r="70">
          <cell r="A70">
            <v>34647</v>
          </cell>
          <cell r="B70" t="str">
            <v>英国</v>
          </cell>
          <cell r="C70" t="str">
            <v>香料</v>
          </cell>
          <cell r="D70">
            <v>120</v>
          </cell>
        </row>
        <row r="71">
          <cell r="A71">
            <v>34647</v>
          </cell>
          <cell r="B71" t="str">
            <v>英国</v>
          </cell>
          <cell r="C71" t="str">
            <v>海洋食品</v>
          </cell>
          <cell r="D71">
            <v>57.6</v>
          </cell>
        </row>
        <row r="72">
          <cell r="A72">
            <v>34647</v>
          </cell>
          <cell r="B72" t="str">
            <v>英国</v>
          </cell>
          <cell r="C72" t="str">
            <v>农产品</v>
          </cell>
          <cell r="D72">
            <v>167.4</v>
          </cell>
        </row>
        <row r="73">
          <cell r="A73">
            <v>34647</v>
          </cell>
          <cell r="B73" t="str">
            <v>英国</v>
          </cell>
          <cell r="C73" t="str">
            <v>乳制品</v>
          </cell>
          <cell r="D73">
            <v>40</v>
          </cell>
        </row>
        <row r="74">
          <cell r="A74">
            <v>34647</v>
          </cell>
          <cell r="B74" t="str">
            <v>英国</v>
          </cell>
          <cell r="C74" t="str">
            <v>乳制品</v>
          </cell>
          <cell r="D74">
            <v>1112</v>
          </cell>
        </row>
        <row r="75">
          <cell r="A75">
            <v>34653</v>
          </cell>
          <cell r="B75" t="str">
            <v>法国</v>
          </cell>
          <cell r="C75" t="str">
            <v>糖果</v>
          </cell>
          <cell r="D75">
            <v>69.349999945610762</v>
          </cell>
        </row>
        <row r="76">
          <cell r="A76">
            <v>34653</v>
          </cell>
          <cell r="B76" t="str">
            <v>法国</v>
          </cell>
          <cell r="C76" t="str">
            <v>海洋食品</v>
          </cell>
          <cell r="D76">
            <v>157.31999987661837</v>
          </cell>
        </row>
        <row r="77">
          <cell r="A77">
            <v>34653</v>
          </cell>
          <cell r="B77" t="str">
            <v>法国</v>
          </cell>
          <cell r="C77" t="str">
            <v>饮料</v>
          </cell>
          <cell r="D77">
            <v>4005.1999968588352</v>
          </cell>
        </row>
        <row r="78">
          <cell r="A78">
            <v>34653</v>
          </cell>
          <cell r="B78" t="str">
            <v>法国</v>
          </cell>
          <cell r="C78" t="str">
            <v>面食/谷类</v>
          </cell>
          <cell r="D78">
            <v>346.55999972820285</v>
          </cell>
        </row>
        <row r="79">
          <cell r="A79">
            <v>34662</v>
          </cell>
          <cell r="B79" t="str">
            <v>英国</v>
          </cell>
          <cell r="C79" t="str">
            <v>面食/谷类</v>
          </cell>
          <cell r="D79">
            <v>288</v>
          </cell>
        </row>
        <row r="80">
          <cell r="A80">
            <v>34662</v>
          </cell>
          <cell r="B80" t="str">
            <v>英国</v>
          </cell>
          <cell r="C80" t="str">
            <v>糖果</v>
          </cell>
          <cell r="D80">
            <v>597.6</v>
          </cell>
        </row>
        <row r="81">
          <cell r="A81">
            <v>34662</v>
          </cell>
          <cell r="B81" t="str">
            <v>英国</v>
          </cell>
          <cell r="C81" t="str">
            <v>海洋食品</v>
          </cell>
          <cell r="D81">
            <v>304</v>
          </cell>
        </row>
        <row r="82">
          <cell r="A82">
            <v>34662</v>
          </cell>
          <cell r="B82" t="str">
            <v>英国</v>
          </cell>
          <cell r="C82" t="str">
            <v>海洋食品</v>
          </cell>
          <cell r="D82">
            <v>582.4</v>
          </cell>
        </row>
        <row r="83">
          <cell r="A83">
            <v>34662</v>
          </cell>
          <cell r="B83" t="str">
            <v>英国</v>
          </cell>
          <cell r="C83" t="str">
            <v>乳制品</v>
          </cell>
          <cell r="D83">
            <v>695</v>
          </cell>
        </row>
        <row r="84">
          <cell r="A84">
            <v>34663</v>
          </cell>
          <cell r="B84" t="str">
            <v>法国</v>
          </cell>
          <cell r="C84" t="str">
            <v>肉/家禽</v>
          </cell>
          <cell r="D84">
            <v>624</v>
          </cell>
        </row>
        <row r="85">
          <cell r="A85">
            <v>34663</v>
          </cell>
          <cell r="B85" t="str">
            <v>法国</v>
          </cell>
          <cell r="C85" t="str">
            <v>海洋食品</v>
          </cell>
          <cell r="D85">
            <v>310.5</v>
          </cell>
        </row>
        <row r="86">
          <cell r="A86">
            <v>34668</v>
          </cell>
          <cell r="B86" t="str">
            <v>英国</v>
          </cell>
          <cell r="C86" t="str">
            <v>饮料</v>
          </cell>
          <cell r="D86">
            <v>291.83999891281127</v>
          </cell>
        </row>
        <row r="87">
          <cell r="A87">
            <v>34668</v>
          </cell>
          <cell r="B87" t="str">
            <v>英国</v>
          </cell>
          <cell r="C87" t="str">
            <v>乳制品</v>
          </cell>
          <cell r="D87">
            <v>447.99999833106995</v>
          </cell>
        </row>
        <row r="88">
          <cell r="A88">
            <v>34668</v>
          </cell>
          <cell r="B88" t="str">
            <v>英国</v>
          </cell>
          <cell r="C88" t="str">
            <v>海洋食品</v>
          </cell>
          <cell r="D88">
            <v>486.3999981880188</v>
          </cell>
        </row>
        <row r="89">
          <cell r="A89">
            <v>34668</v>
          </cell>
          <cell r="B89" t="str">
            <v>英国</v>
          </cell>
          <cell r="C89" t="str">
            <v>肉/家禽</v>
          </cell>
          <cell r="D89">
            <v>614.39999771118164</v>
          </cell>
        </row>
        <row r="90">
          <cell r="A90">
            <v>34669</v>
          </cell>
          <cell r="B90" t="str">
            <v>英国</v>
          </cell>
          <cell r="C90" t="str">
            <v>面食/谷类</v>
          </cell>
          <cell r="D90">
            <v>1330</v>
          </cell>
        </row>
        <row r="91">
          <cell r="A91">
            <v>34669</v>
          </cell>
          <cell r="B91" t="str">
            <v>英国</v>
          </cell>
          <cell r="C91" t="str">
            <v>糖果</v>
          </cell>
          <cell r="D91">
            <v>37.999999970197678</v>
          </cell>
        </row>
        <row r="92">
          <cell r="A92">
            <v>34669</v>
          </cell>
          <cell r="B92" t="str">
            <v>英国</v>
          </cell>
          <cell r="C92" t="str">
            <v>饮料</v>
          </cell>
          <cell r="D92">
            <v>216</v>
          </cell>
        </row>
        <row r="93">
          <cell r="A93">
            <v>34670</v>
          </cell>
          <cell r="B93" t="str">
            <v>法国</v>
          </cell>
          <cell r="C93" t="str">
            <v>香料</v>
          </cell>
          <cell r="D93">
            <v>616</v>
          </cell>
        </row>
        <row r="94">
          <cell r="A94">
            <v>34670</v>
          </cell>
          <cell r="B94" t="str">
            <v>法国</v>
          </cell>
          <cell r="C94" t="str">
            <v>香料</v>
          </cell>
          <cell r="D94">
            <v>1680</v>
          </cell>
        </row>
        <row r="95">
          <cell r="A95">
            <v>34673</v>
          </cell>
          <cell r="B95" t="str">
            <v>英国</v>
          </cell>
          <cell r="C95" t="str">
            <v>香料</v>
          </cell>
          <cell r="D95">
            <v>2240</v>
          </cell>
        </row>
        <row r="96">
          <cell r="A96">
            <v>34673</v>
          </cell>
          <cell r="B96" t="str">
            <v>英国</v>
          </cell>
          <cell r="C96" t="str">
            <v>糖果</v>
          </cell>
          <cell r="D96">
            <v>584</v>
          </cell>
        </row>
        <row r="97">
          <cell r="A97">
            <v>34673</v>
          </cell>
          <cell r="B97" t="str">
            <v>英国</v>
          </cell>
          <cell r="C97" t="str">
            <v>面食/谷类</v>
          </cell>
          <cell r="D97">
            <v>100.8</v>
          </cell>
        </row>
        <row r="98">
          <cell r="A98">
            <v>34674</v>
          </cell>
          <cell r="B98" t="str">
            <v>法国</v>
          </cell>
          <cell r="C98" t="str">
            <v>肉/家禽</v>
          </cell>
          <cell r="D98">
            <v>1010.8799983263016</v>
          </cell>
        </row>
        <row r="99">
          <cell r="A99">
            <v>34674</v>
          </cell>
          <cell r="B99" t="str">
            <v>法国</v>
          </cell>
          <cell r="C99" t="str">
            <v>面食/谷类</v>
          </cell>
          <cell r="D99">
            <v>608</v>
          </cell>
        </row>
        <row r="100">
          <cell r="A100">
            <v>34676</v>
          </cell>
          <cell r="B100" t="str">
            <v>英国</v>
          </cell>
          <cell r="C100" t="str">
            <v>饮料</v>
          </cell>
          <cell r="D100">
            <v>183.59999871253967</v>
          </cell>
        </row>
        <row r="101">
          <cell r="A101">
            <v>34676</v>
          </cell>
          <cell r="B101" t="str">
            <v>英国</v>
          </cell>
          <cell r="C101" t="str">
            <v>面食/谷类</v>
          </cell>
          <cell r="D101">
            <v>180</v>
          </cell>
        </row>
        <row r="102">
          <cell r="A102">
            <v>34677</v>
          </cell>
          <cell r="B102" t="str">
            <v>法国</v>
          </cell>
          <cell r="C102" t="str">
            <v>肉/家禽</v>
          </cell>
          <cell r="D102">
            <v>141.6</v>
          </cell>
        </row>
        <row r="103">
          <cell r="A103">
            <v>34687</v>
          </cell>
          <cell r="B103" t="str">
            <v>英国</v>
          </cell>
          <cell r="C103" t="str">
            <v>乳制品</v>
          </cell>
          <cell r="D103">
            <v>300</v>
          </cell>
        </row>
        <row r="104">
          <cell r="A104">
            <v>34687</v>
          </cell>
          <cell r="B104" t="str">
            <v>英国</v>
          </cell>
          <cell r="C104" t="str">
            <v>肉/家禽</v>
          </cell>
          <cell r="D104">
            <v>230.4</v>
          </cell>
        </row>
        <row r="105">
          <cell r="A105">
            <v>34687</v>
          </cell>
          <cell r="B105" t="str">
            <v>英国</v>
          </cell>
          <cell r="C105" t="str">
            <v>乳制品</v>
          </cell>
          <cell r="D105">
            <v>576</v>
          </cell>
        </row>
        <row r="106">
          <cell r="A106">
            <v>34691</v>
          </cell>
          <cell r="B106" t="str">
            <v>英国</v>
          </cell>
          <cell r="C106" t="str">
            <v>饮料</v>
          </cell>
          <cell r="D106">
            <v>699.83999884128571</v>
          </cell>
        </row>
        <row r="107">
          <cell r="A107">
            <v>34691</v>
          </cell>
          <cell r="B107" t="str">
            <v>英国</v>
          </cell>
          <cell r="C107" t="str">
            <v>乳制品</v>
          </cell>
          <cell r="D107">
            <v>1346.3999977707863</v>
          </cell>
        </row>
        <row r="108">
          <cell r="A108">
            <v>34695</v>
          </cell>
          <cell r="B108" t="str">
            <v>英国</v>
          </cell>
          <cell r="C108" t="str">
            <v>乳制品</v>
          </cell>
          <cell r="D108">
            <v>200</v>
          </cell>
        </row>
        <row r="109">
          <cell r="A109">
            <v>34695</v>
          </cell>
          <cell r="B109" t="str">
            <v>英国</v>
          </cell>
          <cell r="C109" t="str">
            <v>饮料</v>
          </cell>
          <cell r="D109">
            <v>74.400000000000006</v>
          </cell>
        </row>
        <row r="110">
          <cell r="A110">
            <v>34695</v>
          </cell>
          <cell r="B110" t="str">
            <v>英国</v>
          </cell>
          <cell r="C110" t="str">
            <v>饮料</v>
          </cell>
          <cell r="D110">
            <v>172.8</v>
          </cell>
        </row>
        <row r="111">
          <cell r="A111">
            <v>34701</v>
          </cell>
          <cell r="B111" t="str">
            <v>法国</v>
          </cell>
          <cell r="C111" t="str">
            <v>肉/家禽</v>
          </cell>
          <cell r="D111">
            <v>1980</v>
          </cell>
        </row>
        <row r="112">
          <cell r="A112">
            <v>34701</v>
          </cell>
          <cell r="B112" t="str">
            <v>法国</v>
          </cell>
          <cell r="C112" t="str">
            <v>面食/谷类</v>
          </cell>
          <cell r="D112">
            <v>410.4</v>
          </cell>
        </row>
        <row r="113">
          <cell r="A113">
            <v>34705</v>
          </cell>
          <cell r="B113" t="str">
            <v>法国</v>
          </cell>
          <cell r="C113" t="str">
            <v>农产品</v>
          </cell>
          <cell r="D113">
            <v>279</v>
          </cell>
        </row>
        <row r="114">
          <cell r="A114">
            <v>34705</v>
          </cell>
          <cell r="B114" t="str">
            <v>法国</v>
          </cell>
          <cell r="C114" t="str">
            <v>肉/家禽</v>
          </cell>
          <cell r="D114">
            <v>59</v>
          </cell>
        </row>
        <row r="115">
          <cell r="A115">
            <v>34716</v>
          </cell>
          <cell r="B115" t="str">
            <v>法国</v>
          </cell>
          <cell r="C115" t="str">
            <v>农产品</v>
          </cell>
          <cell r="D115">
            <v>191.99999928474426</v>
          </cell>
        </row>
        <row r="116">
          <cell r="A116">
            <v>34716</v>
          </cell>
          <cell r="B116" t="str">
            <v>法国</v>
          </cell>
          <cell r="C116" t="str">
            <v>乳制品</v>
          </cell>
          <cell r="D116">
            <v>435.19999837875366</v>
          </cell>
        </row>
        <row r="117">
          <cell r="A117">
            <v>34716</v>
          </cell>
          <cell r="B117" t="str">
            <v>法国</v>
          </cell>
          <cell r="C117" t="str">
            <v>糖果</v>
          </cell>
          <cell r="D117">
            <v>63.999999761581421</v>
          </cell>
        </row>
        <row r="118">
          <cell r="A118">
            <v>34722</v>
          </cell>
          <cell r="B118" t="str">
            <v>英国</v>
          </cell>
          <cell r="C118" t="str">
            <v>海洋食品</v>
          </cell>
          <cell r="D118">
            <v>86.4</v>
          </cell>
        </row>
        <row r="119">
          <cell r="A119">
            <v>34724</v>
          </cell>
          <cell r="B119" t="str">
            <v>法国</v>
          </cell>
          <cell r="C119" t="str">
            <v>饮料</v>
          </cell>
          <cell r="D119">
            <v>285</v>
          </cell>
        </row>
        <row r="120">
          <cell r="A120">
            <v>34724</v>
          </cell>
          <cell r="B120" t="str">
            <v>法国</v>
          </cell>
          <cell r="C120" t="str">
            <v>农产品</v>
          </cell>
          <cell r="D120">
            <v>585.9</v>
          </cell>
        </row>
        <row r="121">
          <cell r="A121">
            <v>34724</v>
          </cell>
          <cell r="B121" t="str">
            <v>法国</v>
          </cell>
          <cell r="C121" t="str">
            <v>糖果</v>
          </cell>
          <cell r="D121">
            <v>58.8</v>
          </cell>
        </row>
        <row r="122">
          <cell r="A122">
            <v>34724</v>
          </cell>
          <cell r="B122" t="str">
            <v>法国</v>
          </cell>
          <cell r="C122" t="str">
            <v>糖果</v>
          </cell>
          <cell r="D122">
            <v>1307.25</v>
          </cell>
        </row>
        <row r="123">
          <cell r="A123">
            <v>34724</v>
          </cell>
          <cell r="B123" t="str">
            <v>法国</v>
          </cell>
          <cell r="C123" t="str">
            <v>乳制品</v>
          </cell>
          <cell r="D123">
            <v>320</v>
          </cell>
        </row>
        <row r="124">
          <cell r="A124">
            <v>34724</v>
          </cell>
          <cell r="B124" t="str">
            <v>法国</v>
          </cell>
          <cell r="C124" t="str">
            <v>海洋食品</v>
          </cell>
          <cell r="D124">
            <v>48</v>
          </cell>
        </row>
        <row r="125">
          <cell r="A125">
            <v>34724</v>
          </cell>
          <cell r="B125" t="str">
            <v>法国</v>
          </cell>
          <cell r="C125" t="str">
            <v>糖果</v>
          </cell>
          <cell r="D125">
            <v>394</v>
          </cell>
        </row>
        <row r="126">
          <cell r="A126">
            <v>34726</v>
          </cell>
          <cell r="B126" t="str">
            <v>英国</v>
          </cell>
          <cell r="C126" t="str">
            <v>面食/谷类</v>
          </cell>
          <cell r="D126">
            <v>288</v>
          </cell>
        </row>
        <row r="127">
          <cell r="A127">
            <v>34726</v>
          </cell>
          <cell r="B127" t="str">
            <v>英国</v>
          </cell>
          <cell r="C127" t="str">
            <v>乳制品</v>
          </cell>
          <cell r="D127">
            <v>1032</v>
          </cell>
        </row>
        <row r="128">
          <cell r="A128">
            <v>34726</v>
          </cell>
          <cell r="B128" t="str">
            <v>英国</v>
          </cell>
          <cell r="C128" t="str">
            <v>乳制品</v>
          </cell>
          <cell r="D128">
            <v>583.79999999999995</v>
          </cell>
        </row>
        <row r="129">
          <cell r="A129">
            <v>34729</v>
          </cell>
          <cell r="B129" t="str">
            <v>法国</v>
          </cell>
          <cell r="C129" t="str">
            <v>饮料</v>
          </cell>
          <cell r="D129">
            <v>432</v>
          </cell>
        </row>
        <row r="130">
          <cell r="A130">
            <v>34729</v>
          </cell>
          <cell r="B130" t="str">
            <v>法国</v>
          </cell>
          <cell r="C130" t="str">
            <v>肉/家禽</v>
          </cell>
          <cell r="D130">
            <v>2073.5999965667725</v>
          </cell>
        </row>
        <row r="131">
          <cell r="A131">
            <v>34731</v>
          </cell>
          <cell r="B131" t="str">
            <v>法国</v>
          </cell>
          <cell r="C131" t="str">
            <v>海洋食品</v>
          </cell>
          <cell r="D131">
            <v>372.6</v>
          </cell>
        </row>
        <row r="132">
          <cell r="A132">
            <v>34731</v>
          </cell>
          <cell r="B132" t="str">
            <v>法国</v>
          </cell>
          <cell r="C132" t="str">
            <v>面食/谷类</v>
          </cell>
          <cell r="D132">
            <v>2128</v>
          </cell>
        </row>
        <row r="133">
          <cell r="A133">
            <v>34731</v>
          </cell>
          <cell r="B133" t="str">
            <v>法国</v>
          </cell>
          <cell r="C133" t="str">
            <v>香料</v>
          </cell>
          <cell r="D133">
            <v>336</v>
          </cell>
        </row>
        <row r="134">
          <cell r="A134">
            <v>34731</v>
          </cell>
          <cell r="B134" t="str">
            <v>法国</v>
          </cell>
          <cell r="C134" t="str">
            <v>乳制品</v>
          </cell>
          <cell r="D134">
            <v>1032</v>
          </cell>
        </row>
        <row r="135">
          <cell r="A135">
            <v>34737</v>
          </cell>
          <cell r="B135" t="str">
            <v>英国</v>
          </cell>
          <cell r="C135" t="str">
            <v>乳制品</v>
          </cell>
          <cell r="D135">
            <v>504</v>
          </cell>
        </row>
        <row r="136">
          <cell r="A136">
            <v>34737</v>
          </cell>
          <cell r="B136" t="str">
            <v>英国</v>
          </cell>
          <cell r="C136" t="str">
            <v>乳制品</v>
          </cell>
          <cell r="D136">
            <v>432</v>
          </cell>
        </row>
        <row r="137">
          <cell r="A137">
            <v>34737</v>
          </cell>
          <cell r="B137" t="str">
            <v>英国</v>
          </cell>
          <cell r="C137" t="str">
            <v>乳制品</v>
          </cell>
          <cell r="D137">
            <v>258</v>
          </cell>
        </row>
        <row r="138">
          <cell r="A138">
            <v>34745</v>
          </cell>
          <cell r="B138" t="str">
            <v>法国</v>
          </cell>
          <cell r="C138" t="str">
            <v>肉/家禽</v>
          </cell>
          <cell r="D138">
            <v>62.4</v>
          </cell>
        </row>
        <row r="139">
          <cell r="A139">
            <v>34745</v>
          </cell>
          <cell r="B139" t="str">
            <v>法国</v>
          </cell>
          <cell r="C139" t="str">
            <v>乳制品</v>
          </cell>
          <cell r="D139">
            <v>40</v>
          </cell>
        </row>
        <row r="140">
          <cell r="A140">
            <v>34747</v>
          </cell>
          <cell r="B140" t="str">
            <v>英国</v>
          </cell>
          <cell r="C140" t="str">
            <v>饮料</v>
          </cell>
          <cell r="D140">
            <v>912</v>
          </cell>
        </row>
        <row r="141">
          <cell r="A141">
            <v>34747</v>
          </cell>
          <cell r="B141" t="str">
            <v>英国</v>
          </cell>
          <cell r="C141" t="str">
            <v>糖果</v>
          </cell>
          <cell r="D141">
            <v>418</v>
          </cell>
        </row>
        <row r="142">
          <cell r="A142">
            <v>34747</v>
          </cell>
          <cell r="B142" t="str">
            <v>英国</v>
          </cell>
          <cell r="C142" t="str">
            <v>香料</v>
          </cell>
          <cell r="D142">
            <v>364.8</v>
          </cell>
        </row>
        <row r="143">
          <cell r="A143">
            <v>34747</v>
          </cell>
          <cell r="B143" t="str">
            <v>英国</v>
          </cell>
          <cell r="C143" t="str">
            <v>农产品</v>
          </cell>
          <cell r="D143">
            <v>120</v>
          </cell>
        </row>
        <row r="144">
          <cell r="A144">
            <v>34761</v>
          </cell>
          <cell r="B144" t="str">
            <v>法国</v>
          </cell>
          <cell r="C144" t="str">
            <v>糖果</v>
          </cell>
          <cell r="D144">
            <v>249</v>
          </cell>
        </row>
        <row r="145">
          <cell r="A145">
            <v>34761</v>
          </cell>
          <cell r="B145" t="str">
            <v>法国</v>
          </cell>
          <cell r="C145" t="str">
            <v>肉/家禽</v>
          </cell>
          <cell r="D145">
            <v>236</v>
          </cell>
        </row>
        <row r="146">
          <cell r="A146">
            <v>34767</v>
          </cell>
          <cell r="B146" t="str">
            <v>英国</v>
          </cell>
          <cell r="C146" t="str">
            <v>糖果</v>
          </cell>
          <cell r="D146">
            <v>87.59999967366457</v>
          </cell>
        </row>
        <row r="147">
          <cell r="A147">
            <v>34767</v>
          </cell>
          <cell r="B147" t="str">
            <v>英国</v>
          </cell>
          <cell r="C147" t="str">
            <v>饮料</v>
          </cell>
          <cell r="D147">
            <v>179.19999933242798</v>
          </cell>
        </row>
        <row r="148">
          <cell r="A148">
            <v>34767</v>
          </cell>
          <cell r="B148" t="str">
            <v>英国</v>
          </cell>
          <cell r="C148" t="str">
            <v>面食/谷类</v>
          </cell>
          <cell r="D148">
            <v>187.19999930262566</v>
          </cell>
        </row>
        <row r="149">
          <cell r="A149">
            <v>34771</v>
          </cell>
          <cell r="B149" t="str">
            <v>法国</v>
          </cell>
          <cell r="C149" t="str">
            <v>饮料</v>
          </cell>
          <cell r="D149">
            <v>581.3999959230423</v>
          </cell>
        </row>
        <row r="150">
          <cell r="A150">
            <v>34771</v>
          </cell>
          <cell r="B150" t="str">
            <v>法国</v>
          </cell>
          <cell r="C150" t="str">
            <v>糖果</v>
          </cell>
          <cell r="D150">
            <v>578.93499594032767</v>
          </cell>
        </row>
        <row r="151">
          <cell r="A151">
            <v>34771</v>
          </cell>
          <cell r="B151" t="str">
            <v>法国</v>
          </cell>
          <cell r="C151" t="str">
            <v>肉/家禽</v>
          </cell>
          <cell r="D151">
            <v>2019.5999858379364</v>
          </cell>
        </row>
        <row r="152">
          <cell r="A152">
            <v>34771</v>
          </cell>
          <cell r="B152" t="str">
            <v>法国</v>
          </cell>
          <cell r="C152" t="str">
            <v>香料</v>
          </cell>
          <cell r="D152">
            <v>1744.1999877691269</v>
          </cell>
        </row>
        <row r="153">
          <cell r="A153">
            <v>34771</v>
          </cell>
          <cell r="B153" t="str">
            <v>法国</v>
          </cell>
          <cell r="C153" t="str">
            <v>糖果</v>
          </cell>
          <cell r="D153">
            <v>1755</v>
          </cell>
        </row>
        <row r="154">
          <cell r="A154">
            <v>34775</v>
          </cell>
          <cell r="B154" t="str">
            <v>英国</v>
          </cell>
          <cell r="C154" t="str">
            <v>糖果</v>
          </cell>
          <cell r="D154">
            <v>78.839999869465828</v>
          </cell>
        </row>
        <row r="155">
          <cell r="A155">
            <v>34775</v>
          </cell>
          <cell r="B155" t="str">
            <v>英国</v>
          </cell>
          <cell r="C155" t="str">
            <v>饮料</v>
          </cell>
          <cell r="D155">
            <v>64.799999892711639</v>
          </cell>
        </row>
        <row r="156">
          <cell r="A156">
            <v>34775</v>
          </cell>
          <cell r="B156" t="str">
            <v>英国</v>
          </cell>
          <cell r="C156" t="str">
            <v>乳制品</v>
          </cell>
          <cell r="D156">
            <v>26.999999955296516</v>
          </cell>
        </row>
        <row r="157">
          <cell r="A157">
            <v>34775</v>
          </cell>
          <cell r="B157" t="str">
            <v>英国</v>
          </cell>
          <cell r="C157" t="str">
            <v>面食/谷类</v>
          </cell>
          <cell r="D157">
            <v>75.599999874830246</v>
          </cell>
        </row>
        <row r="158">
          <cell r="A158">
            <v>34780</v>
          </cell>
          <cell r="B158" t="str">
            <v>英国</v>
          </cell>
          <cell r="C158" t="str">
            <v>肉/家禽</v>
          </cell>
          <cell r="D158">
            <v>2073.5999965667725</v>
          </cell>
        </row>
        <row r="159">
          <cell r="A159">
            <v>34780</v>
          </cell>
          <cell r="B159" t="str">
            <v>英国</v>
          </cell>
          <cell r="C159" t="str">
            <v>面食/谷类</v>
          </cell>
          <cell r="D159">
            <v>837.89999861270189</v>
          </cell>
        </row>
        <row r="160">
          <cell r="A160">
            <v>34780</v>
          </cell>
          <cell r="B160" t="str">
            <v>英国</v>
          </cell>
          <cell r="C160" t="str">
            <v>香料</v>
          </cell>
          <cell r="D160">
            <v>423.35999929904938</v>
          </cell>
        </row>
        <row r="161">
          <cell r="A161">
            <v>34780</v>
          </cell>
          <cell r="B161" t="str">
            <v>英国</v>
          </cell>
          <cell r="C161" t="str">
            <v>香料</v>
          </cell>
          <cell r="D161">
            <v>514.79999914765358</v>
          </cell>
        </row>
        <row r="162">
          <cell r="A162">
            <v>34781</v>
          </cell>
          <cell r="B162" t="str">
            <v>法国</v>
          </cell>
          <cell r="C162" t="str">
            <v>农产品</v>
          </cell>
          <cell r="D162">
            <v>546</v>
          </cell>
        </row>
        <row r="163">
          <cell r="A163">
            <v>34781</v>
          </cell>
          <cell r="B163" t="str">
            <v>法国</v>
          </cell>
          <cell r="C163" t="str">
            <v>香料</v>
          </cell>
          <cell r="D163">
            <v>1472.49999884516</v>
          </cell>
        </row>
        <row r="164">
          <cell r="A164">
            <v>34786</v>
          </cell>
          <cell r="B164" t="str">
            <v>英国</v>
          </cell>
          <cell r="C164" t="str">
            <v>糖果</v>
          </cell>
          <cell r="D164">
            <v>271.99999809265137</v>
          </cell>
        </row>
        <row r="165">
          <cell r="A165">
            <v>34786</v>
          </cell>
          <cell r="B165" t="str">
            <v>英国</v>
          </cell>
          <cell r="C165" t="str">
            <v>糖果</v>
          </cell>
          <cell r="D165">
            <v>285.59999799728394</v>
          </cell>
        </row>
        <row r="166">
          <cell r="A166">
            <v>34786</v>
          </cell>
          <cell r="B166" t="str">
            <v>英国</v>
          </cell>
          <cell r="C166" t="str">
            <v>乳制品</v>
          </cell>
          <cell r="D166">
            <v>1584</v>
          </cell>
        </row>
        <row r="167">
          <cell r="A167">
            <v>34796</v>
          </cell>
          <cell r="B167" t="str">
            <v>英国</v>
          </cell>
          <cell r="C167" t="str">
            <v>海洋食品</v>
          </cell>
          <cell r="D167">
            <v>165.6</v>
          </cell>
        </row>
        <row r="168">
          <cell r="A168">
            <v>34796</v>
          </cell>
          <cell r="B168" t="str">
            <v>英国</v>
          </cell>
          <cell r="C168" t="str">
            <v>饮料</v>
          </cell>
          <cell r="D168">
            <v>552</v>
          </cell>
        </row>
        <row r="169">
          <cell r="A169">
            <v>34799</v>
          </cell>
          <cell r="B169" t="str">
            <v>法国</v>
          </cell>
          <cell r="C169" t="str">
            <v>饮料</v>
          </cell>
          <cell r="D169">
            <v>516.7999963760376</v>
          </cell>
        </row>
        <row r="170">
          <cell r="A170">
            <v>34799</v>
          </cell>
          <cell r="B170" t="str">
            <v>法国</v>
          </cell>
          <cell r="C170" t="str">
            <v>糖果</v>
          </cell>
          <cell r="D170">
            <v>413.52499710023403</v>
          </cell>
        </row>
        <row r="171">
          <cell r="A171">
            <v>34799</v>
          </cell>
          <cell r="B171" t="str">
            <v>法国</v>
          </cell>
          <cell r="C171" t="str">
            <v>香料</v>
          </cell>
          <cell r="D171">
            <v>26.349999815225601</v>
          </cell>
        </row>
        <row r="172">
          <cell r="A172">
            <v>34808</v>
          </cell>
          <cell r="B172" t="str">
            <v>法国</v>
          </cell>
          <cell r="C172" t="str">
            <v>饮料</v>
          </cell>
          <cell r="D172">
            <v>6324</v>
          </cell>
        </row>
        <row r="173">
          <cell r="A173">
            <v>34808</v>
          </cell>
          <cell r="B173" t="str">
            <v>法国</v>
          </cell>
          <cell r="C173" t="str">
            <v>肉/家禽</v>
          </cell>
          <cell r="D173">
            <v>733.6</v>
          </cell>
        </row>
        <row r="174">
          <cell r="A174">
            <v>34808</v>
          </cell>
          <cell r="B174" t="str">
            <v>法国</v>
          </cell>
          <cell r="C174" t="str">
            <v>乳制品</v>
          </cell>
          <cell r="D174">
            <v>2640</v>
          </cell>
        </row>
        <row r="175">
          <cell r="A175">
            <v>34808</v>
          </cell>
          <cell r="B175" t="str">
            <v>法国</v>
          </cell>
          <cell r="C175" t="str">
            <v>面食/谷类</v>
          </cell>
          <cell r="D175">
            <v>798</v>
          </cell>
        </row>
        <row r="176">
          <cell r="A176">
            <v>34810</v>
          </cell>
          <cell r="B176" t="str">
            <v>法国</v>
          </cell>
          <cell r="C176" t="str">
            <v>海洋食品</v>
          </cell>
          <cell r="D176">
            <v>147</v>
          </cell>
        </row>
        <row r="177">
          <cell r="A177">
            <v>34813</v>
          </cell>
          <cell r="B177" t="str">
            <v>法国</v>
          </cell>
          <cell r="C177" t="str">
            <v>饮料</v>
          </cell>
          <cell r="D177">
            <v>372.39999970793724</v>
          </cell>
        </row>
        <row r="178">
          <cell r="A178">
            <v>34813</v>
          </cell>
          <cell r="B178" t="str">
            <v>法国</v>
          </cell>
          <cell r="C178" t="str">
            <v>香料</v>
          </cell>
          <cell r="D178">
            <v>296.39999976754189</v>
          </cell>
        </row>
        <row r="179">
          <cell r="A179">
            <v>34816</v>
          </cell>
          <cell r="B179" t="str">
            <v>英国</v>
          </cell>
          <cell r="C179" t="str">
            <v>乳制品</v>
          </cell>
          <cell r="D179">
            <v>1320</v>
          </cell>
        </row>
        <row r="180">
          <cell r="A180">
            <v>34816</v>
          </cell>
          <cell r="B180" t="str">
            <v>英国</v>
          </cell>
          <cell r="C180" t="str">
            <v>海洋食品</v>
          </cell>
          <cell r="D180">
            <v>191.99999928474426</v>
          </cell>
        </row>
        <row r="181">
          <cell r="A181">
            <v>34824</v>
          </cell>
          <cell r="B181" t="str">
            <v>英国</v>
          </cell>
          <cell r="C181" t="str">
            <v>面食/谷类</v>
          </cell>
          <cell r="D181">
            <v>425.6</v>
          </cell>
        </row>
        <row r="182">
          <cell r="A182">
            <v>34824</v>
          </cell>
          <cell r="B182" t="str">
            <v>英国</v>
          </cell>
          <cell r="C182" t="str">
            <v>乳制品</v>
          </cell>
          <cell r="D182">
            <v>695</v>
          </cell>
        </row>
        <row r="183">
          <cell r="A183">
            <v>34824</v>
          </cell>
          <cell r="B183" t="str">
            <v>英国</v>
          </cell>
          <cell r="C183" t="str">
            <v>香料</v>
          </cell>
          <cell r="D183">
            <v>260</v>
          </cell>
        </row>
        <row r="184">
          <cell r="A184">
            <v>34829</v>
          </cell>
          <cell r="B184" t="str">
            <v>英国</v>
          </cell>
          <cell r="C184" t="str">
            <v>肉/家禽</v>
          </cell>
          <cell r="D184">
            <v>149</v>
          </cell>
        </row>
        <row r="185">
          <cell r="A185">
            <v>34831</v>
          </cell>
          <cell r="B185" t="str">
            <v>法国</v>
          </cell>
          <cell r="C185" t="str">
            <v>饮料</v>
          </cell>
          <cell r="D185">
            <v>228</v>
          </cell>
        </row>
        <row r="186">
          <cell r="A186">
            <v>34831</v>
          </cell>
          <cell r="B186" t="str">
            <v>法国</v>
          </cell>
          <cell r="C186" t="str">
            <v>糖果</v>
          </cell>
          <cell r="D186">
            <v>120</v>
          </cell>
        </row>
        <row r="187">
          <cell r="A187">
            <v>34831</v>
          </cell>
          <cell r="B187" t="str">
            <v>法国</v>
          </cell>
          <cell r="C187" t="str">
            <v>肉/家禽</v>
          </cell>
          <cell r="D187">
            <v>328</v>
          </cell>
        </row>
        <row r="188">
          <cell r="A188">
            <v>34831</v>
          </cell>
          <cell r="B188" t="str">
            <v>法国</v>
          </cell>
          <cell r="C188" t="str">
            <v>香料</v>
          </cell>
          <cell r="D188">
            <v>712.5</v>
          </cell>
        </row>
        <row r="189">
          <cell r="A189">
            <v>34835</v>
          </cell>
          <cell r="B189" t="str">
            <v>英国</v>
          </cell>
          <cell r="C189" t="str">
            <v>糖果</v>
          </cell>
          <cell r="D189">
            <v>226.79999962449074</v>
          </cell>
        </row>
        <row r="190">
          <cell r="A190">
            <v>34835</v>
          </cell>
          <cell r="B190" t="str">
            <v>英国</v>
          </cell>
          <cell r="C190" t="str">
            <v>饮料</v>
          </cell>
          <cell r="D190">
            <v>188.99999968707561</v>
          </cell>
        </row>
        <row r="191">
          <cell r="A191">
            <v>34836</v>
          </cell>
          <cell r="B191" t="str">
            <v>英国</v>
          </cell>
          <cell r="C191" t="str">
            <v>海洋食品</v>
          </cell>
          <cell r="D191">
            <v>60</v>
          </cell>
        </row>
        <row r="192">
          <cell r="A192">
            <v>34836</v>
          </cell>
          <cell r="B192" t="str">
            <v>英国</v>
          </cell>
          <cell r="C192" t="str">
            <v>饮料</v>
          </cell>
          <cell r="D192">
            <v>180</v>
          </cell>
        </row>
        <row r="193">
          <cell r="A193">
            <v>34837</v>
          </cell>
          <cell r="B193" t="str">
            <v>英国</v>
          </cell>
          <cell r="C193" t="str">
            <v>农产品</v>
          </cell>
          <cell r="D193">
            <v>136.80000000000001</v>
          </cell>
        </row>
        <row r="194">
          <cell r="A194">
            <v>34838</v>
          </cell>
          <cell r="B194" t="str">
            <v>法国</v>
          </cell>
          <cell r="C194" t="str">
            <v>肉/家禽</v>
          </cell>
          <cell r="D194">
            <v>4456.4399999999996</v>
          </cell>
        </row>
        <row r="195">
          <cell r="A195">
            <v>34838</v>
          </cell>
          <cell r="B195" t="str">
            <v>法国</v>
          </cell>
          <cell r="C195" t="str">
            <v>饮料</v>
          </cell>
          <cell r="D195">
            <v>251.0999995842576</v>
          </cell>
        </row>
        <row r="196">
          <cell r="A196">
            <v>34842</v>
          </cell>
          <cell r="B196" t="str">
            <v>英国</v>
          </cell>
          <cell r="C196" t="str">
            <v>糖果</v>
          </cell>
          <cell r="D196">
            <v>319.9999988079071</v>
          </cell>
        </row>
        <row r="197">
          <cell r="A197">
            <v>34842</v>
          </cell>
          <cell r="B197" t="str">
            <v>英国</v>
          </cell>
          <cell r="C197" t="str">
            <v>乳制品</v>
          </cell>
          <cell r="D197">
            <v>1279.9999952316284</v>
          </cell>
        </row>
        <row r="198">
          <cell r="A198">
            <v>34842</v>
          </cell>
          <cell r="B198" t="str">
            <v>英国</v>
          </cell>
          <cell r="C198" t="str">
            <v>香料</v>
          </cell>
          <cell r="D198">
            <v>341.99999872595072</v>
          </cell>
        </row>
        <row r="199">
          <cell r="A199">
            <v>34843</v>
          </cell>
          <cell r="B199" t="str">
            <v>英国</v>
          </cell>
          <cell r="C199" t="str">
            <v>肉/家禽</v>
          </cell>
          <cell r="D199">
            <v>1319.1999907493591</v>
          </cell>
        </row>
        <row r="200">
          <cell r="A200">
            <v>34843</v>
          </cell>
          <cell r="B200" t="str">
            <v>英国</v>
          </cell>
          <cell r="C200" t="str">
            <v>糖果</v>
          </cell>
          <cell r="D200">
            <v>872.5</v>
          </cell>
        </row>
        <row r="201">
          <cell r="A201">
            <v>34843</v>
          </cell>
          <cell r="B201" t="str">
            <v>英国</v>
          </cell>
          <cell r="C201" t="str">
            <v>糖果</v>
          </cell>
          <cell r="D201">
            <v>5268</v>
          </cell>
        </row>
        <row r="202">
          <cell r="A202">
            <v>34843</v>
          </cell>
          <cell r="B202" t="str">
            <v>英国</v>
          </cell>
          <cell r="C202" t="str">
            <v>乳制品</v>
          </cell>
          <cell r="D202">
            <v>33.999999761581421</v>
          </cell>
        </row>
        <row r="203">
          <cell r="A203">
            <v>34843</v>
          </cell>
          <cell r="B203" t="str">
            <v>英国</v>
          </cell>
          <cell r="C203" t="str">
            <v>乳制品</v>
          </cell>
          <cell r="D203">
            <v>2427.5999829769135</v>
          </cell>
        </row>
        <row r="204">
          <cell r="A204">
            <v>34850</v>
          </cell>
          <cell r="B204" t="str">
            <v>英国</v>
          </cell>
          <cell r="C204" t="str">
            <v>饮料</v>
          </cell>
          <cell r="D204">
            <v>575.99999785423279</v>
          </cell>
        </row>
        <row r="205">
          <cell r="A205">
            <v>34850</v>
          </cell>
          <cell r="B205" t="str">
            <v>英国</v>
          </cell>
          <cell r="C205" t="str">
            <v>香料</v>
          </cell>
          <cell r="D205">
            <v>960</v>
          </cell>
        </row>
        <row r="206">
          <cell r="A206">
            <v>34850</v>
          </cell>
          <cell r="B206" t="str">
            <v>英国</v>
          </cell>
          <cell r="C206" t="str">
            <v>海洋食品</v>
          </cell>
          <cell r="D206">
            <v>414.23999845683574</v>
          </cell>
        </row>
        <row r="207">
          <cell r="A207">
            <v>34850</v>
          </cell>
          <cell r="B207" t="str">
            <v>英国</v>
          </cell>
          <cell r="C207" t="str">
            <v>海洋食品</v>
          </cell>
          <cell r="D207">
            <v>367.99999862909317</v>
          </cell>
        </row>
        <row r="208">
          <cell r="A208">
            <v>34855</v>
          </cell>
          <cell r="B208" t="str">
            <v>英国</v>
          </cell>
          <cell r="C208" t="str">
            <v>香料</v>
          </cell>
          <cell r="D208">
            <v>989.99999836087227</v>
          </cell>
        </row>
        <row r="209">
          <cell r="A209">
            <v>34855</v>
          </cell>
          <cell r="B209" t="str">
            <v>英国</v>
          </cell>
          <cell r="C209" t="str">
            <v>海洋食品</v>
          </cell>
          <cell r="D209">
            <v>512.99999915063381</v>
          </cell>
        </row>
        <row r="210">
          <cell r="A210">
            <v>34856</v>
          </cell>
          <cell r="B210" t="str">
            <v>法国</v>
          </cell>
          <cell r="C210" t="str">
            <v>乳制品</v>
          </cell>
          <cell r="D210">
            <v>63</v>
          </cell>
        </row>
        <row r="211">
          <cell r="A211">
            <v>34856</v>
          </cell>
          <cell r="B211" t="str">
            <v>法国</v>
          </cell>
          <cell r="C211" t="str">
            <v>乳制品</v>
          </cell>
          <cell r="D211">
            <v>15.999999940395355</v>
          </cell>
        </row>
        <row r="212">
          <cell r="A212">
            <v>34856</v>
          </cell>
          <cell r="B212" t="str">
            <v>法国</v>
          </cell>
          <cell r="C212" t="str">
            <v>乳制品</v>
          </cell>
          <cell r="D212">
            <v>313.2</v>
          </cell>
        </row>
        <row r="213">
          <cell r="A213">
            <v>34862</v>
          </cell>
          <cell r="B213" t="str">
            <v>英国</v>
          </cell>
          <cell r="C213" t="str">
            <v>海洋食品</v>
          </cell>
          <cell r="D213">
            <v>258.89999999999998</v>
          </cell>
        </row>
        <row r="214">
          <cell r="A214">
            <v>34862</v>
          </cell>
          <cell r="B214" t="str">
            <v>英国</v>
          </cell>
          <cell r="C214" t="str">
            <v>海洋食品</v>
          </cell>
          <cell r="D214">
            <v>147.19999945163727</v>
          </cell>
        </row>
        <row r="215">
          <cell r="A215">
            <v>34862</v>
          </cell>
          <cell r="B215" t="str">
            <v>英国</v>
          </cell>
          <cell r="C215" t="str">
            <v>肉/家禽</v>
          </cell>
          <cell r="D215">
            <v>59.599999777972698</v>
          </cell>
        </row>
        <row r="216">
          <cell r="A216">
            <v>34864</v>
          </cell>
          <cell r="B216" t="str">
            <v>英国</v>
          </cell>
          <cell r="C216" t="str">
            <v>乳制品</v>
          </cell>
          <cell r="D216">
            <v>427.5</v>
          </cell>
        </row>
        <row r="217">
          <cell r="A217">
            <v>34864</v>
          </cell>
          <cell r="B217" t="str">
            <v>英国</v>
          </cell>
          <cell r="C217" t="str">
            <v>乳制品</v>
          </cell>
          <cell r="D217">
            <v>250</v>
          </cell>
        </row>
        <row r="218">
          <cell r="A218">
            <v>34864</v>
          </cell>
          <cell r="B218" t="str">
            <v>英国</v>
          </cell>
          <cell r="C218" t="str">
            <v>乳制品</v>
          </cell>
          <cell r="D218">
            <v>75</v>
          </cell>
        </row>
        <row r="219">
          <cell r="A219">
            <v>34864</v>
          </cell>
          <cell r="B219" t="str">
            <v>英国</v>
          </cell>
          <cell r="C219" t="str">
            <v>乳制品</v>
          </cell>
          <cell r="D219">
            <v>892.5</v>
          </cell>
        </row>
        <row r="220">
          <cell r="A220">
            <v>34869</v>
          </cell>
          <cell r="B220" t="str">
            <v>英国</v>
          </cell>
          <cell r="C220" t="str">
            <v>香料</v>
          </cell>
          <cell r="D220">
            <v>600</v>
          </cell>
        </row>
        <row r="221">
          <cell r="A221">
            <v>34869</v>
          </cell>
          <cell r="B221" t="str">
            <v>英国</v>
          </cell>
          <cell r="C221" t="str">
            <v>糖果</v>
          </cell>
          <cell r="D221">
            <v>1249.2</v>
          </cell>
        </row>
        <row r="222">
          <cell r="A222">
            <v>34869</v>
          </cell>
          <cell r="B222" t="str">
            <v>英国</v>
          </cell>
          <cell r="C222" t="str">
            <v>饮料</v>
          </cell>
          <cell r="D222">
            <v>7905</v>
          </cell>
        </row>
        <row r="223">
          <cell r="A223">
            <v>34869</v>
          </cell>
          <cell r="B223" t="str">
            <v>英国</v>
          </cell>
          <cell r="C223" t="str">
            <v>糖果</v>
          </cell>
          <cell r="D223">
            <v>437.5</v>
          </cell>
        </row>
        <row r="224">
          <cell r="A224">
            <v>34870</v>
          </cell>
          <cell r="B224" t="str">
            <v>英国</v>
          </cell>
          <cell r="C224" t="str">
            <v>乳制品</v>
          </cell>
          <cell r="D224">
            <v>299.24999976530671</v>
          </cell>
        </row>
        <row r="225">
          <cell r="A225">
            <v>34870</v>
          </cell>
          <cell r="B225" t="str">
            <v>英国</v>
          </cell>
          <cell r="C225" t="str">
            <v>肉/家禽</v>
          </cell>
          <cell r="D225">
            <v>169.85999986678362</v>
          </cell>
        </row>
        <row r="226">
          <cell r="A226">
            <v>34871</v>
          </cell>
          <cell r="B226" t="str">
            <v>法国</v>
          </cell>
          <cell r="C226" t="str">
            <v>农产品</v>
          </cell>
          <cell r="D226">
            <v>319.2</v>
          </cell>
        </row>
        <row r="227">
          <cell r="A227">
            <v>34871</v>
          </cell>
          <cell r="B227" t="str">
            <v>法国</v>
          </cell>
          <cell r="C227" t="str">
            <v>饮料</v>
          </cell>
          <cell r="D227">
            <v>98</v>
          </cell>
        </row>
        <row r="228">
          <cell r="A228">
            <v>34872</v>
          </cell>
          <cell r="B228" t="str">
            <v>法国</v>
          </cell>
          <cell r="C228" t="str">
            <v>乳制品</v>
          </cell>
          <cell r="D228">
            <v>210</v>
          </cell>
        </row>
        <row r="229">
          <cell r="A229">
            <v>34876</v>
          </cell>
          <cell r="B229" t="str">
            <v>英国</v>
          </cell>
          <cell r="C229" t="str">
            <v>饮料</v>
          </cell>
          <cell r="D229">
            <v>105</v>
          </cell>
        </row>
        <row r="230">
          <cell r="A230">
            <v>34876</v>
          </cell>
          <cell r="B230" t="str">
            <v>英国</v>
          </cell>
          <cell r="C230" t="str">
            <v>海洋食品</v>
          </cell>
          <cell r="D230">
            <v>135.1</v>
          </cell>
        </row>
        <row r="231">
          <cell r="A231">
            <v>34877</v>
          </cell>
          <cell r="B231" t="str">
            <v>英国</v>
          </cell>
          <cell r="C231" t="str">
            <v>乳制品</v>
          </cell>
          <cell r="D231">
            <v>584.37499590218067</v>
          </cell>
        </row>
        <row r="232">
          <cell r="A232">
            <v>34877</v>
          </cell>
          <cell r="B232" t="str">
            <v>英国</v>
          </cell>
          <cell r="C232" t="str">
            <v>海洋食品</v>
          </cell>
          <cell r="D232">
            <v>807.49999433755875</v>
          </cell>
        </row>
        <row r="233">
          <cell r="A233">
            <v>34877</v>
          </cell>
          <cell r="B233" t="str">
            <v>英国</v>
          </cell>
          <cell r="C233" t="str">
            <v>农产品</v>
          </cell>
          <cell r="D233">
            <v>2162.3999848365784</v>
          </cell>
        </row>
        <row r="234">
          <cell r="A234">
            <v>34880</v>
          </cell>
          <cell r="B234" t="str">
            <v>英国</v>
          </cell>
          <cell r="C234" t="str">
            <v>糖果</v>
          </cell>
          <cell r="D234">
            <v>497.32499960996211</v>
          </cell>
        </row>
        <row r="235">
          <cell r="A235">
            <v>34880</v>
          </cell>
          <cell r="B235" t="str">
            <v>英国</v>
          </cell>
          <cell r="C235" t="str">
            <v>面食/谷类</v>
          </cell>
          <cell r="D235">
            <v>170.99999986588955</v>
          </cell>
        </row>
        <row r="236">
          <cell r="A236">
            <v>34880</v>
          </cell>
          <cell r="B236" t="str">
            <v>英国</v>
          </cell>
          <cell r="C236" t="str">
            <v>糖果</v>
          </cell>
          <cell r="D236">
            <v>936.69999926537275</v>
          </cell>
        </row>
        <row r="237">
          <cell r="A237">
            <v>34880</v>
          </cell>
          <cell r="B237" t="str">
            <v>英国</v>
          </cell>
          <cell r="C237" t="str">
            <v>香料</v>
          </cell>
          <cell r="D237">
            <v>123.49999990314245</v>
          </cell>
        </row>
        <row r="238">
          <cell r="A238">
            <v>34883</v>
          </cell>
          <cell r="B238" t="str">
            <v>法国</v>
          </cell>
          <cell r="C238" t="str">
            <v>农产品</v>
          </cell>
          <cell r="D238">
            <v>557.99999792128801</v>
          </cell>
        </row>
        <row r="239">
          <cell r="A239">
            <v>34883</v>
          </cell>
          <cell r="B239" t="str">
            <v>法国</v>
          </cell>
          <cell r="C239" t="str">
            <v>糖果</v>
          </cell>
          <cell r="D239">
            <v>257.59999904036522</v>
          </cell>
        </row>
        <row r="240">
          <cell r="A240">
            <v>34883</v>
          </cell>
          <cell r="B240" t="str">
            <v>法国</v>
          </cell>
          <cell r="C240" t="str">
            <v>饮料</v>
          </cell>
          <cell r="D240">
            <v>64.799999758601189</v>
          </cell>
        </row>
        <row r="241">
          <cell r="A241">
            <v>34883</v>
          </cell>
          <cell r="B241" t="str">
            <v>法国</v>
          </cell>
          <cell r="C241" t="str">
            <v>农产品</v>
          </cell>
          <cell r="D241">
            <v>847.99999684095383</v>
          </cell>
        </row>
        <row r="242">
          <cell r="A242">
            <v>34883</v>
          </cell>
          <cell r="B242" t="str">
            <v>法国</v>
          </cell>
          <cell r="C242" t="str">
            <v>面食/谷类</v>
          </cell>
          <cell r="D242">
            <v>1215.999995470047</v>
          </cell>
        </row>
        <row r="243">
          <cell r="A243">
            <v>34884</v>
          </cell>
          <cell r="B243" t="str">
            <v>英国</v>
          </cell>
          <cell r="C243" t="str">
            <v>面食/谷类</v>
          </cell>
          <cell r="D243">
            <v>997.5</v>
          </cell>
        </row>
        <row r="244">
          <cell r="A244">
            <v>34884</v>
          </cell>
          <cell r="B244" t="str">
            <v>英国</v>
          </cell>
          <cell r="C244" t="str">
            <v>饮料</v>
          </cell>
          <cell r="D244">
            <v>155</v>
          </cell>
        </row>
        <row r="245">
          <cell r="A245">
            <v>34887</v>
          </cell>
          <cell r="B245" t="str">
            <v>英国</v>
          </cell>
          <cell r="C245" t="str">
            <v>海洋食品</v>
          </cell>
          <cell r="D245">
            <v>517.79999999999995</v>
          </cell>
        </row>
        <row r="246">
          <cell r="A246">
            <v>34887</v>
          </cell>
          <cell r="B246" t="str">
            <v>英国</v>
          </cell>
          <cell r="C246" t="str">
            <v>糖果</v>
          </cell>
          <cell r="D246">
            <v>554.625</v>
          </cell>
        </row>
        <row r="247">
          <cell r="A247">
            <v>34891</v>
          </cell>
          <cell r="B247" t="str">
            <v>法国</v>
          </cell>
          <cell r="C247" t="str">
            <v>肉/家禽</v>
          </cell>
          <cell r="D247">
            <v>592.79999953508377</v>
          </cell>
        </row>
        <row r="248">
          <cell r="A248">
            <v>34891</v>
          </cell>
          <cell r="B248" t="str">
            <v>法国</v>
          </cell>
          <cell r="C248" t="str">
            <v>乳制品</v>
          </cell>
          <cell r="D248">
            <v>71.249999944120646</v>
          </cell>
        </row>
        <row r="249">
          <cell r="A249">
            <v>34891</v>
          </cell>
          <cell r="B249" t="str">
            <v>法国</v>
          </cell>
          <cell r="C249" t="str">
            <v>肉/家禽</v>
          </cell>
          <cell r="D249">
            <v>569.99999955296516</v>
          </cell>
        </row>
        <row r="250">
          <cell r="A250">
            <v>34897</v>
          </cell>
          <cell r="B250" t="str">
            <v>法国</v>
          </cell>
          <cell r="C250" t="str">
            <v>乳制品</v>
          </cell>
          <cell r="D250">
            <v>349.9999986961484</v>
          </cell>
        </row>
        <row r="251">
          <cell r="A251">
            <v>34897</v>
          </cell>
          <cell r="B251" t="str">
            <v>法国</v>
          </cell>
          <cell r="C251" t="str">
            <v>饮料</v>
          </cell>
          <cell r="D251">
            <v>540</v>
          </cell>
        </row>
        <row r="252">
          <cell r="A252">
            <v>34900</v>
          </cell>
          <cell r="B252" t="str">
            <v>法国</v>
          </cell>
          <cell r="C252" t="str">
            <v>乳制品</v>
          </cell>
          <cell r="D252">
            <v>35</v>
          </cell>
        </row>
        <row r="253">
          <cell r="A253">
            <v>34900</v>
          </cell>
          <cell r="B253" t="str">
            <v>法国</v>
          </cell>
          <cell r="C253" t="str">
            <v>海洋食品</v>
          </cell>
          <cell r="D253">
            <v>36.799999999999997</v>
          </cell>
        </row>
        <row r="254">
          <cell r="A254">
            <v>34900</v>
          </cell>
          <cell r="B254" t="str">
            <v>法国</v>
          </cell>
          <cell r="C254" t="str">
            <v>糖果</v>
          </cell>
          <cell r="D254">
            <v>493</v>
          </cell>
        </row>
        <row r="255">
          <cell r="A255">
            <v>34900</v>
          </cell>
          <cell r="B255" t="str">
            <v>法国</v>
          </cell>
          <cell r="C255" t="str">
            <v>面食/谷类</v>
          </cell>
          <cell r="D255">
            <v>199.5</v>
          </cell>
        </row>
        <row r="256">
          <cell r="A256">
            <v>34901</v>
          </cell>
          <cell r="B256" t="str">
            <v>英国</v>
          </cell>
          <cell r="C256" t="str">
            <v>乳制品</v>
          </cell>
          <cell r="D256">
            <v>660</v>
          </cell>
        </row>
        <row r="257">
          <cell r="A257">
            <v>34901</v>
          </cell>
          <cell r="B257" t="str">
            <v>英国</v>
          </cell>
          <cell r="C257" t="str">
            <v>香料</v>
          </cell>
          <cell r="D257">
            <v>263.39999999999998</v>
          </cell>
        </row>
        <row r="258">
          <cell r="A258">
            <v>34901</v>
          </cell>
          <cell r="B258" t="str">
            <v>英国</v>
          </cell>
          <cell r="C258" t="str">
            <v>乳制品</v>
          </cell>
          <cell r="D258">
            <v>1044</v>
          </cell>
        </row>
        <row r="259">
          <cell r="A259">
            <v>34901</v>
          </cell>
          <cell r="B259" t="str">
            <v>英国</v>
          </cell>
          <cell r="C259" t="str">
            <v>饮料</v>
          </cell>
          <cell r="D259">
            <v>180</v>
          </cell>
        </row>
        <row r="260">
          <cell r="A260">
            <v>34904</v>
          </cell>
          <cell r="B260" t="str">
            <v>法国</v>
          </cell>
          <cell r="C260" t="str">
            <v>饮料</v>
          </cell>
          <cell r="D260">
            <v>180</v>
          </cell>
        </row>
        <row r="261">
          <cell r="A261">
            <v>34904</v>
          </cell>
          <cell r="B261" t="str">
            <v>法国</v>
          </cell>
          <cell r="C261" t="str">
            <v>饮料</v>
          </cell>
          <cell r="D261">
            <v>155</v>
          </cell>
        </row>
        <row r="262">
          <cell r="A262">
            <v>34904</v>
          </cell>
          <cell r="B262" t="str">
            <v>法国</v>
          </cell>
          <cell r="C262" t="str">
            <v>香料</v>
          </cell>
          <cell r="D262">
            <v>234</v>
          </cell>
        </row>
        <row r="263">
          <cell r="A263">
            <v>34906</v>
          </cell>
          <cell r="B263" t="str">
            <v>法国</v>
          </cell>
          <cell r="C263" t="str">
            <v>香料</v>
          </cell>
          <cell r="D263">
            <v>155</v>
          </cell>
        </row>
        <row r="264">
          <cell r="A264">
            <v>34906</v>
          </cell>
          <cell r="B264" t="str">
            <v>法国</v>
          </cell>
          <cell r="C264" t="str">
            <v>饮料</v>
          </cell>
          <cell r="D264">
            <v>162.75</v>
          </cell>
        </row>
        <row r="265">
          <cell r="A265">
            <v>34907</v>
          </cell>
          <cell r="B265" t="str">
            <v>英国</v>
          </cell>
          <cell r="C265" t="str">
            <v>农产品</v>
          </cell>
          <cell r="D265">
            <v>331.312499740161</v>
          </cell>
        </row>
        <row r="266">
          <cell r="A266">
            <v>34907</v>
          </cell>
          <cell r="B266" t="str">
            <v>英国</v>
          </cell>
          <cell r="C266" t="str">
            <v>海洋食品</v>
          </cell>
          <cell r="D266">
            <v>82.507499935291705</v>
          </cell>
        </row>
        <row r="267">
          <cell r="A267">
            <v>34907</v>
          </cell>
          <cell r="B267" t="str">
            <v>英国</v>
          </cell>
          <cell r="C267" t="str">
            <v>香料</v>
          </cell>
          <cell r="D267">
            <v>599.92499952949584</v>
          </cell>
        </row>
        <row r="268">
          <cell r="A268">
            <v>34908</v>
          </cell>
          <cell r="B268" t="str">
            <v>英国</v>
          </cell>
          <cell r="C268" t="str">
            <v>面食/谷类</v>
          </cell>
          <cell r="D268">
            <v>78</v>
          </cell>
        </row>
        <row r="269">
          <cell r="A269">
            <v>34908</v>
          </cell>
          <cell r="B269" t="str">
            <v>英国</v>
          </cell>
          <cell r="C269" t="str">
            <v>饮料</v>
          </cell>
          <cell r="D269">
            <v>252</v>
          </cell>
        </row>
        <row r="270">
          <cell r="A270">
            <v>34914</v>
          </cell>
          <cell r="B270" t="str">
            <v>英国</v>
          </cell>
          <cell r="C270" t="str">
            <v>海洋食品</v>
          </cell>
          <cell r="D270">
            <v>1999.9999925494194</v>
          </cell>
        </row>
        <row r="271">
          <cell r="A271">
            <v>34914</v>
          </cell>
          <cell r="B271" t="str">
            <v>英国</v>
          </cell>
          <cell r="C271" t="str">
            <v>面食/谷类</v>
          </cell>
          <cell r="D271">
            <v>1119.9999958276749</v>
          </cell>
        </row>
        <row r="272">
          <cell r="A272">
            <v>34915</v>
          </cell>
          <cell r="B272" t="str">
            <v>法国</v>
          </cell>
          <cell r="C272" t="str">
            <v>饮料</v>
          </cell>
          <cell r="D272">
            <v>72</v>
          </cell>
        </row>
        <row r="273">
          <cell r="A273">
            <v>34919</v>
          </cell>
          <cell r="B273" t="str">
            <v>英国</v>
          </cell>
          <cell r="C273" t="str">
            <v>香料</v>
          </cell>
          <cell r="D273">
            <v>368.12499971129</v>
          </cell>
        </row>
        <row r="274">
          <cell r="A274">
            <v>34919</v>
          </cell>
          <cell r="B274" t="str">
            <v>英国</v>
          </cell>
          <cell r="C274" t="str">
            <v>糖果</v>
          </cell>
          <cell r="D274">
            <v>148.3424998836592</v>
          </cell>
        </row>
        <row r="275">
          <cell r="A275">
            <v>34920</v>
          </cell>
          <cell r="B275" t="str">
            <v>英国</v>
          </cell>
          <cell r="C275" t="str">
            <v>糖果</v>
          </cell>
          <cell r="D275">
            <v>1360.799994930625</v>
          </cell>
        </row>
        <row r="276">
          <cell r="A276">
            <v>34920</v>
          </cell>
          <cell r="B276" t="str">
            <v>英国</v>
          </cell>
          <cell r="C276" t="str">
            <v>乳制品</v>
          </cell>
          <cell r="D276">
            <v>575.99999785423279</v>
          </cell>
        </row>
        <row r="277">
          <cell r="A277">
            <v>34920</v>
          </cell>
          <cell r="B277" t="str">
            <v>英国</v>
          </cell>
          <cell r="C277" t="str">
            <v>饮料</v>
          </cell>
          <cell r="D277">
            <v>57.599999785423279</v>
          </cell>
        </row>
        <row r="278">
          <cell r="A278">
            <v>34920</v>
          </cell>
          <cell r="B278" t="str">
            <v>法国</v>
          </cell>
          <cell r="C278" t="str">
            <v>面食/谷类</v>
          </cell>
          <cell r="D278">
            <v>168</v>
          </cell>
        </row>
        <row r="279">
          <cell r="A279">
            <v>34920</v>
          </cell>
          <cell r="B279" t="str">
            <v>法国</v>
          </cell>
          <cell r="C279" t="str">
            <v>海洋食品</v>
          </cell>
          <cell r="D279">
            <v>397.5</v>
          </cell>
        </row>
        <row r="280">
          <cell r="A280">
            <v>34922</v>
          </cell>
          <cell r="B280" t="str">
            <v>法国</v>
          </cell>
          <cell r="C280" t="str">
            <v>面食/谷类</v>
          </cell>
          <cell r="D280">
            <v>151.99999943375587</v>
          </cell>
        </row>
        <row r="281">
          <cell r="A281">
            <v>34922</v>
          </cell>
          <cell r="B281" t="str">
            <v>法国</v>
          </cell>
          <cell r="C281" t="str">
            <v>香料</v>
          </cell>
          <cell r="D281">
            <v>842.87999686002729</v>
          </cell>
        </row>
        <row r="282">
          <cell r="A282">
            <v>34922</v>
          </cell>
          <cell r="B282" t="str">
            <v>法国</v>
          </cell>
          <cell r="C282" t="str">
            <v>饮料</v>
          </cell>
          <cell r="D282">
            <v>185.999999307096</v>
          </cell>
        </row>
        <row r="283">
          <cell r="A283">
            <v>34925</v>
          </cell>
          <cell r="B283" t="str">
            <v>法国</v>
          </cell>
          <cell r="C283" t="str">
            <v>糖果</v>
          </cell>
          <cell r="D283">
            <v>2195</v>
          </cell>
        </row>
        <row r="284">
          <cell r="A284">
            <v>34925</v>
          </cell>
          <cell r="B284" t="str">
            <v>法国</v>
          </cell>
          <cell r="C284" t="str">
            <v>乳制品</v>
          </cell>
          <cell r="D284">
            <v>193.5</v>
          </cell>
        </row>
        <row r="285">
          <cell r="A285">
            <v>34927</v>
          </cell>
          <cell r="B285" t="str">
            <v>法国</v>
          </cell>
          <cell r="C285" t="str">
            <v>肉/家禽</v>
          </cell>
          <cell r="D285">
            <v>29.8</v>
          </cell>
        </row>
        <row r="286">
          <cell r="A286">
            <v>34927</v>
          </cell>
          <cell r="B286" t="str">
            <v>法国</v>
          </cell>
          <cell r="C286" t="str">
            <v>海洋食品</v>
          </cell>
          <cell r="D286">
            <v>450</v>
          </cell>
        </row>
        <row r="287">
          <cell r="A287">
            <v>34929</v>
          </cell>
          <cell r="B287" t="str">
            <v>法国</v>
          </cell>
          <cell r="C287" t="str">
            <v>面食/谷类</v>
          </cell>
          <cell r="D287">
            <v>1008</v>
          </cell>
        </row>
        <row r="288">
          <cell r="A288">
            <v>34929</v>
          </cell>
          <cell r="B288" t="str">
            <v>法国</v>
          </cell>
          <cell r="C288" t="str">
            <v>糖果</v>
          </cell>
          <cell r="D288">
            <v>474.99999962747097</v>
          </cell>
        </row>
        <row r="289">
          <cell r="A289">
            <v>34933</v>
          </cell>
          <cell r="B289" t="str">
            <v>法国</v>
          </cell>
          <cell r="C289" t="str">
            <v>农产品</v>
          </cell>
          <cell r="D289">
            <v>1350</v>
          </cell>
        </row>
        <row r="290">
          <cell r="A290">
            <v>34933</v>
          </cell>
          <cell r="B290" t="str">
            <v>法国</v>
          </cell>
          <cell r="C290" t="str">
            <v>肉/家禽</v>
          </cell>
          <cell r="D290">
            <v>3900</v>
          </cell>
        </row>
        <row r="291">
          <cell r="A291">
            <v>34933</v>
          </cell>
          <cell r="B291" t="str">
            <v>法国</v>
          </cell>
          <cell r="C291" t="str">
            <v>乳制品</v>
          </cell>
          <cell r="D291">
            <v>35</v>
          </cell>
        </row>
        <row r="292">
          <cell r="A292">
            <v>34933</v>
          </cell>
          <cell r="B292" t="str">
            <v>法国</v>
          </cell>
          <cell r="C292" t="str">
            <v>海洋食品</v>
          </cell>
          <cell r="D292">
            <v>772.8</v>
          </cell>
        </row>
        <row r="293">
          <cell r="A293">
            <v>34933</v>
          </cell>
          <cell r="B293" t="str">
            <v>法国</v>
          </cell>
          <cell r="C293" t="str">
            <v>乳制品</v>
          </cell>
          <cell r="D293">
            <v>417.6</v>
          </cell>
        </row>
        <row r="294">
          <cell r="A294">
            <v>34934</v>
          </cell>
          <cell r="B294" t="str">
            <v>英国</v>
          </cell>
          <cell r="C294" t="str">
            <v>面食/谷类</v>
          </cell>
          <cell r="D294">
            <v>1064</v>
          </cell>
        </row>
        <row r="295">
          <cell r="A295">
            <v>34939</v>
          </cell>
          <cell r="B295" t="str">
            <v>法国</v>
          </cell>
          <cell r="C295" t="str">
            <v>海洋食品</v>
          </cell>
          <cell r="D295">
            <v>2170</v>
          </cell>
        </row>
        <row r="296">
          <cell r="A296">
            <v>34939</v>
          </cell>
          <cell r="B296" t="str">
            <v>法国</v>
          </cell>
          <cell r="C296" t="str">
            <v>海洋食品</v>
          </cell>
          <cell r="D296">
            <v>1045</v>
          </cell>
        </row>
        <row r="297">
          <cell r="A297">
            <v>34939</v>
          </cell>
          <cell r="B297" t="str">
            <v>法国</v>
          </cell>
          <cell r="C297" t="str">
            <v>糖果</v>
          </cell>
          <cell r="D297">
            <v>360</v>
          </cell>
        </row>
        <row r="298">
          <cell r="A298">
            <v>34939</v>
          </cell>
          <cell r="B298" t="str">
            <v>法国</v>
          </cell>
          <cell r="C298" t="str">
            <v>乳制品</v>
          </cell>
          <cell r="D298">
            <v>1360</v>
          </cell>
        </row>
        <row r="299">
          <cell r="A299">
            <v>34939</v>
          </cell>
          <cell r="B299" t="str">
            <v>法国</v>
          </cell>
          <cell r="C299" t="str">
            <v>饮料</v>
          </cell>
          <cell r="D299">
            <v>1440</v>
          </cell>
        </row>
        <row r="300">
          <cell r="A300">
            <v>34940</v>
          </cell>
          <cell r="B300" t="str">
            <v>英国</v>
          </cell>
          <cell r="C300" t="str">
            <v>乳制品</v>
          </cell>
          <cell r="D300">
            <v>294</v>
          </cell>
        </row>
        <row r="301">
          <cell r="A301">
            <v>34940</v>
          </cell>
          <cell r="B301" t="str">
            <v>英国</v>
          </cell>
          <cell r="C301" t="str">
            <v>糖果</v>
          </cell>
          <cell r="D301">
            <v>80</v>
          </cell>
        </row>
        <row r="302">
          <cell r="A302">
            <v>34940</v>
          </cell>
          <cell r="B302" t="str">
            <v>英国</v>
          </cell>
          <cell r="C302" t="str">
            <v>饮料</v>
          </cell>
          <cell r="D302">
            <v>90</v>
          </cell>
        </row>
        <row r="303">
          <cell r="A303">
            <v>34942</v>
          </cell>
          <cell r="B303" t="str">
            <v>法国</v>
          </cell>
          <cell r="C303" t="str">
            <v>饮料</v>
          </cell>
          <cell r="D303">
            <v>3754.874997055158</v>
          </cell>
        </row>
        <row r="304">
          <cell r="A304">
            <v>34942</v>
          </cell>
          <cell r="B304" t="str">
            <v>法国</v>
          </cell>
          <cell r="C304" t="str">
            <v>面食/谷类</v>
          </cell>
          <cell r="D304">
            <v>532</v>
          </cell>
        </row>
        <row r="305">
          <cell r="A305">
            <v>34942</v>
          </cell>
          <cell r="B305" t="str">
            <v>法国</v>
          </cell>
          <cell r="C305" t="str">
            <v>饮料</v>
          </cell>
          <cell r="D305">
            <v>213.74999983236194</v>
          </cell>
        </row>
        <row r="306">
          <cell r="A306">
            <v>34942</v>
          </cell>
          <cell r="B306" t="str">
            <v>法国</v>
          </cell>
          <cell r="C306" t="str">
            <v>乳制品</v>
          </cell>
          <cell r="D306">
            <v>306.37499975971878</v>
          </cell>
        </row>
        <row r="307">
          <cell r="A307">
            <v>34942</v>
          </cell>
          <cell r="B307" t="str">
            <v>法国</v>
          </cell>
          <cell r="C307" t="str">
            <v>乳制品</v>
          </cell>
          <cell r="D307">
            <v>1402.4999901652336</v>
          </cell>
        </row>
        <row r="308">
          <cell r="A308">
            <v>34949</v>
          </cell>
          <cell r="B308" t="str">
            <v>英国</v>
          </cell>
          <cell r="C308" t="str">
            <v>农产品</v>
          </cell>
          <cell r="D308">
            <v>488.25</v>
          </cell>
        </row>
        <row r="309">
          <cell r="A309">
            <v>34949</v>
          </cell>
          <cell r="B309" t="str">
            <v>英国</v>
          </cell>
          <cell r="C309" t="str">
            <v>糖果</v>
          </cell>
          <cell r="D309">
            <v>124.19999979436398</v>
          </cell>
        </row>
        <row r="310">
          <cell r="A310">
            <v>34949</v>
          </cell>
          <cell r="B310" t="str">
            <v>英国</v>
          </cell>
          <cell r="C310" t="str">
            <v>糖果</v>
          </cell>
          <cell r="D310">
            <v>224.99999962747097</v>
          </cell>
        </row>
        <row r="311">
          <cell r="A311">
            <v>34949</v>
          </cell>
          <cell r="B311" t="str">
            <v>英国</v>
          </cell>
          <cell r="C311" t="str">
            <v>饮料</v>
          </cell>
          <cell r="D311">
            <v>13.5</v>
          </cell>
        </row>
        <row r="312">
          <cell r="A312">
            <v>34949</v>
          </cell>
          <cell r="B312" t="str">
            <v>英国</v>
          </cell>
          <cell r="C312" t="str">
            <v>饮料</v>
          </cell>
          <cell r="D312">
            <v>485.9999991953373</v>
          </cell>
        </row>
        <row r="313">
          <cell r="A313">
            <v>34949</v>
          </cell>
          <cell r="B313" t="str">
            <v>法国</v>
          </cell>
          <cell r="C313" t="str">
            <v>农产品</v>
          </cell>
          <cell r="D313">
            <v>456</v>
          </cell>
        </row>
        <row r="314">
          <cell r="A314">
            <v>34949</v>
          </cell>
          <cell r="B314" t="str">
            <v>法国</v>
          </cell>
          <cell r="C314" t="str">
            <v>肉/家禽</v>
          </cell>
          <cell r="D314">
            <v>742.74</v>
          </cell>
        </row>
        <row r="315">
          <cell r="A315">
            <v>34949</v>
          </cell>
          <cell r="B315" t="str">
            <v>法国</v>
          </cell>
          <cell r="C315" t="str">
            <v>香料</v>
          </cell>
          <cell r="D315">
            <v>194.5</v>
          </cell>
        </row>
        <row r="316">
          <cell r="A316">
            <v>34953</v>
          </cell>
          <cell r="B316" t="str">
            <v>法国</v>
          </cell>
          <cell r="C316" t="str">
            <v>糖果</v>
          </cell>
          <cell r="D316">
            <v>739.5</v>
          </cell>
        </row>
        <row r="317">
          <cell r="A317">
            <v>34953</v>
          </cell>
          <cell r="B317" t="str">
            <v>法国</v>
          </cell>
          <cell r="C317" t="str">
            <v>海洋食品</v>
          </cell>
          <cell r="D317">
            <v>446.24999687075615</v>
          </cell>
        </row>
        <row r="318">
          <cell r="A318">
            <v>34955</v>
          </cell>
          <cell r="B318" t="str">
            <v>英国</v>
          </cell>
          <cell r="C318" t="str">
            <v>肉/家禽</v>
          </cell>
          <cell r="D318">
            <v>273.59999978542328</v>
          </cell>
        </row>
        <row r="319">
          <cell r="A319">
            <v>34955</v>
          </cell>
          <cell r="B319" t="str">
            <v>英国</v>
          </cell>
          <cell r="C319" t="str">
            <v>饮料</v>
          </cell>
          <cell r="D319">
            <v>630</v>
          </cell>
        </row>
        <row r="320">
          <cell r="A320">
            <v>34956</v>
          </cell>
          <cell r="B320" t="str">
            <v>英国</v>
          </cell>
          <cell r="C320" t="str">
            <v>饮料</v>
          </cell>
          <cell r="D320">
            <v>541.49999957531691</v>
          </cell>
        </row>
        <row r="321">
          <cell r="A321">
            <v>34956</v>
          </cell>
          <cell r="B321" t="str">
            <v>英国</v>
          </cell>
          <cell r="C321" t="str">
            <v>乳制品</v>
          </cell>
          <cell r="D321">
            <v>47.499999962747097</v>
          </cell>
        </row>
        <row r="322">
          <cell r="A322">
            <v>34963</v>
          </cell>
          <cell r="B322" t="str">
            <v>英国</v>
          </cell>
          <cell r="C322" t="str">
            <v>乳制品</v>
          </cell>
          <cell r="D322">
            <v>540</v>
          </cell>
        </row>
        <row r="323">
          <cell r="A323">
            <v>34963</v>
          </cell>
          <cell r="B323" t="str">
            <v>英国</v>
          </cell>
          <cell r="C323" t="str">
            <v>饮料</v>
          </cell>
          <cell r="D323">
            <v>168.75</v>
          </cell>
        </row>
        <row r="324">
          <cell r="A324">
            <v>34974</v>
          </cell>
          <cell r="B324" t="str">
            <v>英国</v>
          </cell>
          <cell r="C324" t="str">
            <v>糖果</v>
          </cell>
          <cell r="D324">
            <v>82.8</v>
          </cell>
        </row>
        <row r="325">
          <cell r="A325">
            <v>34974</v>
          </cell>
          <cell r="B325" t="str">
            <v>英国</v>
          </cell>
          <cell r="C325" t="str">
            <v>面食/谷类</v>
          </cell>
          <cell r="D325">
            <v>315</v>
          </cell>
        </row>
        <row r="326">
          <cell r="A326">
            <v>34975</v>
          </cell>
          <cell r="B326" t="str">
            <v>英国</v>
          </cell>
          <cell r="C326" t="str">
            <v>糖果</v>
          </cell>
          <cell r="D326">
            <v>471.14999921992421</v>
          </cell>
        </row>
        <row r="327">
          <cell r="A327">
            <v>34975</v>
          </cell>
          <cell r="B327" t="str">
            <v>英国</v>
          </cell>
          <cell r="C327" t="str">
            <v>乳制品</v>
          </cell>
          <cell r="D327">
            <v>611.99999898672104</v>
          </cell>
        </row>
        <row r="328">
          <cell r="A328">
            <v>34977</v>
          </cell>
          <cell r="B328" t="str">
            <v>法国</v>
          </cell>
          <cell r="C328" t="str">
            <v>农产品</v>
          </cell>
          <cell r="D328">
            <v>62.774999896064401</v>
          </cell>
        </row>
        <row r="329">
          <cell r="A329">
            <v>34977</v>
          </cell>
          <cell r="B329" t="str">
            <v>法国</v>
          </cell>
          <cell r="C329" t="str">
            <v>香料</v>
          </cell>
          <cell r="D329">
            <v>490.13999918848276</v>
          </cell>
        </row>
        <row r="330">
          <cell r="A330">
            <v>34977</v>
          </cell>
          <cell r="B330" t="str">
            <v>法国</v>
          </cell>
          <cell r="C330" t="str">
            <v>糖果</v>
          </cell>
          <cell r="D330">
            <v>51.299999915063381</v>
          </cell>
        </row>
        <row r="331">
          <cell r="A331">
            <v>34977</v>
          </cell>
          <cell r="B331" t="str">
            <v>法国</v>
          </cell>
          <cell r="C331" t="str">
            <v>香料</v>
          </cell>
          <cell r="D331">
            <v>775</v>
          </cell>
        </row>
        <row r="332">
          <cell r="A332">
            <v>34977</v>
          </cell>
          <cell r="B332" t="str">
            <v>法国</v>
          </cell>
          <cell r="C332" t="str">
            <v>海洋食品</v>
          </cell>
          <cell r="D332">
            <v>231.6</v>
          </cell>
        </row>
        <row r="333">
          <cell r="A333">
            <v>34977</v>
          </cell>
          <cell r="B333" t="str">
            <v>法国</v>
          </cell>
          <cell r="C333" t="str">
            <v>海洋食品</v>
          </cell>
          <cell r="D333">
            <v>540</v>
          </cell>
        </row>
        <row r="334">
          <cell r="A334">
            <v>34977</v>
          </cell>
          <cell r="B334" t="str">
            <v>法国</v>
          </cell>
          <cell r="C334" t="str">
            <v>糖果</v>
          </cell>
          <cell r="D334">
            <v>95</v>
          </cell>
        </row>
        <row r="335">
          <cell r="A335">
            <v>34977</v>
          </cell>
          <cell r="B335" t="str">
            <v>法国</v>
          </cell>
          <cell r="C335" t="str">
            <v>面食/谷类</v>
          </cell>
          <cell r="D335">
            <v>1710</v>
          </cell>
        </row>
        <row r="336">
          <cell r="A336">
            <v>34977</v>
          </cell>
          <cell r="B336" t="str">
            <v>法国</v>
          </cell>
          <cell r="C336" t="str">
            <v>乳制品</v>
          </cell>
          <cell r="D336">
            <v>1020</v>
          </cell>
        </row>
        <row r="337">
          <cell r="A337">
            <v>34978</v>
          </cell>
          <cell r="B337" t="str">
            <v>英国</v>
          </cell>
          <cell r="C337" t="str">
            <v>糖果</v>
          </cell>
          <cell r="D337">
            <v>600</v>
          </cell>
        </row>
        <row r="338">
          <cell r="A338">
            <v>34978</v>
          </cell>
          <cell r="B338" t="str">
            <v>英国</v>
          </cell>
          <cell r="C338" t="str">
            <v>海洋食品</v>
          </cell>
          <cell r="D338">
            <v>1223.5999990403652</v>
          </cell>
        </row>
        <row r="339">
          <cell r="A339">
            <v>34978</v>
          </cell>
          <cell r="B339" t="str">
            <v>英国</v>
          </cell>
          <cell r="C339" t="str">
            <v>乳制品</v>
          </cell>
          <cell r="D339">
            <v>1776.4999986067414</v>
          </cell>
        </row>
        <row r="340">
          <cell r="A340">
            <v>34978</v>
          </cell>
          <cell r="B340" t="str">
            <v>英国</v>
          </cell>
          <cell r="C340" t="str">
            <v>香料</v>
          </cell>
          <cell r="D340">
            <v>864.49999932199717</v>
          </cell>
        </row>
        <row r="341">
          <cell r="A341">
            <v>34981</v>
          </cell>
          <cell r="B341" t="str">
            <v>法国</v>
          </cell>
          <cell r="C341" t="str">
            <v>糖果</v>
          </cell>
          <cell r="D341">
            <v>1701</v>
          </cell>
        </row>
        <row r="342">
          <cell r="A342">
            <v>34982</v>
          </cell>
          <cell r="B342" t="str">
            <v>法国</v>
          </cell>
          <cell r="C342" t="str">
            <v>糖果</v>
          </cell>
          <cell r="D342">
            <v>125</v>
          </cell>
        </row>
        <row r="343">
          <cell r="A343">
            <v>34984</v>
          </cell>
          <cell r="B343" t="str">
            <v>法国</v>
          </cell>
          <cell r="C343" t="str">
            <v>农产品</v>
          </cell>
          <cell r="D343">
            <v>1060</v>
          </cell>
        </row>
        <row r="344">
          <cell r="A344">
            <v>34984</v>
          </cell>
          <cell r="B344" t="str">
            <v>法国</v>
          </cell>
          <cell r="C344" t="str">
            <v>乳制品</v>
          </cell>
          <cell r="D344">
            <v>55</v>
          </cell>
        </row>
        <row r="345">
          <cell r="A345">
            <v>34984</v>
          </cell>
          <cell r="B345" t="str">
            <v>法国</v>
          </cell>
          <cell r="C345" t="str">
            <v>饮料</v>
          </cell>
          <cell r="D345">
            <v>180</v>
          </cell>
        </row>
        <row r="346">
          <cell r="A346">
            <v>34988</v>
          </cell>
          <cell r="B346" t="str">
            <v>英国</v>
          </cell>
          <cell r="C346" t="str">
            <v>乳制品</v>
          </cell>
          <cell r="D346">
            <v>89.999999850988388</v>
          </cell>
        </row>
        <row r="347">
          <cell r="A347">
            <v>34988</v>
          </cell>
          <cell r="B347" t="str">
            <v>英国</v>
          </cell>
          <cell r="C347" t="str">
            <v>肉/家禽</v>
          </cell>
          <cell r="D347">
            <v>86.399999856948853</v>
          </cell>
        </row>
        <row r="348">
          <cell r="A348">
            <v>34988</v>
          </cell>
          <cell r="B348" t="str">
            <v>英国</v>
          </cell>
          <cell r="C348" t="str">
            <v>面食/谷类</v>
          </cell>
          <cell r="D348">
            <v>448.87499925680459</v>
          </cell>
        </row>
        <row r="349">
          <cell r="A349">
            <v>34989</v>
          </cell>
          <cell r="B349" t="str">
            <v>英国</v>
          </cell>
          <cell r="C349" t="str">
            <v>面食/谷类</v>
          </cell>
          <cell r="D349">
            <v>288</v>
          </cell>
        </row>
        <row r="350">
          <cell r="A350">
            <v>34989</v>
          </cell>
          <cell r="B350" t="str">
            <v>英国</v>
          </cell>
          <cell r="C350" t="str">
            <v>海洋食品</v>
          </cell>
          <cell r="D350">
            <v>720</v>
          </cell>
        </row>
        <row r="351">
          <cell r="A351">
            <v>34989</v>
          </cell>
          <cell r="B351" t="str">
            <v>英国</v>
          </cell>
          <cell r="C351" t="str">
            <v>饮料</v>
          </cell>
          <cell r="D351">
            <v>350</v>
          </cell>
        </row>
        <row r="352">
          <cell r="A352">
            <v>34989</v>
          </cell>
          <cell r="B352" t="str">
            <v>英国</v>
          </cell>
          <cell r="C352" t="str">
            <v>海洋食品</v>
          </cell>
          <cell r="D352">
            <v>750</v>
          </cell>
        </row>
        <row r="353">
          <cell r="A353">
            <v>34989</v>
          </cell>
          <cell r="B353" t="str">
            <v>英国</v>
          </cell>
          <cell r="C353" t="str">
            <v>饮料</v>
          </cell>
          <cell r="D353">
            <v>193.75</v>
          </cell>
        </row>
        <row r="354">
          <cell r="A354">
            <v>34992</v>
          </cell>
          <cell r="B354" t="str">
            <v>英国</v>
          </cell>
          <cell r="C354" t="str">
            <v>农产品</v>
          </cell>
          <cell r="D354">
            <v>697.5</v>
          </cell>
        </row>
        <row r="355">
          <cell r="A355">
            <v>34992</v>
          </cell>
          <cell r="B355" t="str">
            <v>英国</v>
          </cell>
          <cell r="C355" t="str">
            <v>肉/家禽</v>
          </cell>
          <cell r="D355">
            <v>328</v>
          </cell>
        </row>
        <row r="356">
          <cell r="A356">
            <v>34992</v>
          </cell>
          <cell r="B356" t="str">
            <v>英国</v>
          </cell>
          <cell r="C356" t="str">
            <v>海洋食品</v>
          </cell>
          <cell r="D356">
            <v>397.5</v>
          </cell>
        </row>
        <row r="357">
          <cell r="A357">
            <v>34996</v>
          </cell>
          <cell r="B357" t="str">
            <v>法国</v>
          </cell>
          <cell r="C357" t="str">
            <v>乳制品</v>
          </cell>
          <cell r="D357">
            <v>3800</v>
          </cell>
        </row>
        <row r="358">
          <cell r="A358">
            <v>34996</v>
          </cell>
          <cell r="B358" t="str">
            <v>法国</v>
          </cell>
          <cell r="C358" t="str">
            <v>乳制品</v>
          </cell>
          <cell r="D358">
            <v>75</v>
          </cell>
        </row>
        <row r="359">
          <cell r="A359">
            <v>34996</v>
          </cell>
          <cell r="B359" t="str">
            <v>法国</v>
          </cell>
          <cell r="C359" t="str">
            <v>海洋食品</v>
          </cell>
          <cell r="D359">
            <v>1158</v>
          </cell>
        </row>
        <row r="360">
          <cell r="A360">
            <v>34996</v>
          </cell>
          <cell r="B360" t="str">
            <v>法国</v>
          </cell>
          <cell r="C360" t="str">
            <v>肉/家禽</v>
          </cell>
          <cell r="D360">
            <v>223.5</v>
          </cell>
        </row>
        <row r="361">
          <cell r="A361">
            <v>34997</v>
          </cell>
          <cell r="B361" t="str">
            <v>法国</v>
          </cell>
          <cell r="C361" t="str">
            <v>糖果</v>
          </cell>
          <cell r="D361">
            <v>654.375</v>
          </cell>
        </row>
        <row r="362">
          <cell r="A362">
            <v>34997</v>
          </cell>
          <cell r="B362" t="str">
            <v>法国</v>
          </cell>
          <cell r="C362" t="str">
            <v>乳制品</v>
          </cell>
          <cell r="D362">
            <v>187.5</v>
          </cell>
        </row>
        <row r="363">
          <cell r="A363">
            <v>34997</v>
          </cell>
          <cell r="B363" t="str">
            <v>法国</v>
          </cell>
          <cell r="C363" t="str">
            <v>面食/谷类</v>
          </cell>
          <cell r="D363">
            <v>420</v>
          </cell>
        </row>
        <row r="364">
          <cell r="A364">
            <v>34998</v>
          </cell>
          <cell r="B364" t="str">
            <v>法国</v>
          </cell>
          <cell r="C364" t="str">
            <v>糖果</v>
          </cell>
          <cell r="D364">
            <v>248.39999958872795</v>
          </cell>
        </row>
        <row r="365">
          <cell r="A365">
            <v>34998</v>
          </cell>
          <cell r="B365" t="str">
            <v>法国</v>
          </cell>
          <cell r="C365" t="str">
            <v>糖果</v>
          </cell>
          <cell r="D365">
            <v>107.99999982118607</v>
          </cell>
        </row>
        <row r="366">
          <cell r="A366">
            <v>34998</v>
          </cell>
          <cell r="B366" t="str">
            <v>法国</v>
          </cell>
          <cell r="C366" t="str">
            <v>面食/谷类</v>
          </cell>
          <cell r="D366">
            <v>931</v>
          </cell>
        </row>
        <row r="367">
          <cell r="A367">
            <v>34999</v>
          </cell>
          <cell r="B367" t="str">
            <v>英国</v>
          </cell>
          <cell r="C367" t="str">
            <v>海洋食品</v>
          </cell>
          <cell r="D367">
            <v>368</v>
          </cell>
        </row>
        <row r="368">
          <cell r="A368">
            <v>34999</v>
          </cell>
          <cell r="B368" t="str">
            <v>英国</v>
          </cell>
          <cell r="C368" t="str">
            <v>糖果</v>
          </cell>
          <cell r="D368">
            <v>380</v>
          </cell>
        </row>
        <row r="369">
          <cell r="A369">
            <v>34999</v>
          </cell>
          <cell r="B369" t="str">
            <v>英国</v>
          </cell>
          <cell r="C369" t="str">
            <v>乳制品</v>
          </cell>
          <cell r="D369">
            <v>1020</v>
          </cell>
        </row>
        <row r="370">
          <cell r="A370">
            <v>35006</v>
          </cell>
          <cell r="B370" t="str">
            <v>英国</v>
          </cell>
          <cell r="C370" t="str">
            <v>饮料</v>
          </cell>
          <cell r="D370">
            <v>540</v>
          </cell>
        </row>
        <row r="371">
          <cell r="A371">
            <v>35006</v>
          </cell>
          <cell r="B371" t="str">
            <v>英国</v>
          </cell>
          <cell r="C371" t="str">
            <v>肉/家禽</v>
          </cell>
          <cell r="D371">
            <v>4951.6000000000004</v>
          </cell>
        </row>
        <row r="372">
          <cell r="A372">
            <v>35006</v>
          </cell>
          <cell r="B372" t="str">
            <v>英国</v>
          </cell>
          <cell r="C372" t="str">
            <v>饮料</v>
          </cell>
          <cell r="D372">
            <v>1840</v>
          </cell>
        </row>
        <row r="373">
          <cell r="A373">
            <v>35006</v>
          </cell>
          <cell r="B373" t="str">
            <v>英国</v>
          </cell>
          <cell r="C373" t="str">
            <v>香料</v>
          </cell>
          <cell r="D373">
            <v>466.8</v>
          </cell>
        </row>
        <row r="374">
          <cell r="A374">
            <v>35006</v>
          </cell>
          <cell r="B374" t="str">
            <v>英国</v>
          </cell>
          <cell r="C374" t="str">
            <v>糖果</v>
          </cell>
          <cell r="D374">
            <v>2366.4</v>
          </cell>
        </row>
        <row r="375">
          <cell r="A375">
            <v>35009</v>
          </cell>
          <cell r="B375" t="str">
            <v>法国</v>
          </cell>
          <cell r="C375" t="str">
            <v>肉/家禽</v>
          </cell>
          <cell r="D375">
            <v>582</v>
          </cell>
        </row>
        <row r="376">
          <cell r="A376">
            <v>35009</v>
          </cell>
          <cell r="B376" t="str">
            <v>法国</v>
          </cell>
          <cell r="C376" t="str">
            <v>肉/家禽</v>
          </cell>
          <cell r="D376">
            <v>379.94999733567238</v>
          </cell>
        </row>
        <row r="377">
          <cell r="A377">
            <v>35009</v>
          </cell>
          <cell r="B377" t="str">
            <v>法国</v>
          </cell>
          <cell r="C377" t="str">
            <v>乳制品</v>
          </cell>
          <cell r="D377">
            <v>917.99999356269836</v>
          </cell>
        </row>
        <row r="378">
          <cell r="A378">
            <v>35009</v>
          </cell>
          <cell r="B378" t="str">
            <v>法国</v>
          </cell>
          <cell r="C378" t="str">
            <v>海洋食品</v>
          </cell>
          <cell r="D378">
            <v>191.24999865889549</v>
          </cell>
        </row>
        <row r="379">
          <cell r="A379">
            <v>35009</v>
          </cell>
          <cell r="B379" t="str">
            <v>英国</v>
          </cell>
          <cell r="C379" t="str">
            <v>农产品</v>
          </cell>
          <cell r="D379">
            <v>2700</v>
          </cell>
        </row>
        <row r="380">
          <cell r="A380">
            <v>35009</v>
          </cell>
          <cell r="B380" t="str">
            <v>英国</v>
          </cell>
          <cell r="C380" t="str">
            <v>乳制品</v>
          </cell>
          <cell r="D380">
            <v>1375</v>
          </cell>
        </row>
        <row r="381">
          <cell r="A381">
            <v>35009</v>
          </cell>
          <cell r="B381" t="str">
            <v>英国</v>
          </cell>
          <cell r="C381" t="str">
            <v>饮料</v>
          </cell>
          <cell r="D381">
            <v>750</v>
          </cell>
        </row>
        <row r="382">
          <cell r="A382">
            <v>35011</v>
          </cell>
          <cell r="B382" t="str">
            <v>法国</v>
          </cell>
          <cell r="C382" t="str">
            <v>肉/家禽</v>
          </cell>
          <cell r="D382">
            <v>780</v>
          </cell>
        </row>
        <row r="383">
          <cell r="A383">
            <v>35011</v>
          </cell>
          <cell r="B383" t="str">
            <v>法国</v>
          </cell>
          <cell r="C383" t="str">
            <v>海洋食品</v>
          </cell>
          <cell r="D383">
            <v>216</v>
          </cell>
        </row>
        <row r="384">
          <cell r="A384">
            <v>35012</v>
          </cell>
          <cell r="B384" t="str">
            <v>英国</v>
          </cell>
          <cell r="C384" t="str">
            <v>糖果</v>
          </cell>
          <cell r="D384">
            <v>114</v>
          </cell>
        </row>
        <row r="385">
          <cell r="A385">
            <v>35013</v>
          </cell>
          <cell r="B385" t="str">
            <v>法国</v>
          </cell>
          <cell r="C385" t="str">
            <v>饮料</v>
          </cell>
          <cell r="D385">
            <v>71.999999731779099</v>
          </cell>
        </row>
        <row r="386">
          <cell r="A386">
            <v>35013</v>
          </cell>
          <cell r="B386" t="str">
            <v>法国</v>
          </cell>
          <cell r="C386" t="str">
            <v>饮料</v>
          </cell>
          <cell r="D386">
            <v>134.39999949932098</v>
          </cell>
        </row>
        <row r="387">
          <cell r="A387">
            <v>35013</v>
          </cell>
          <cell r="B387" t="str">
            <v>法国</v>
          </cell>
          <cell r="C387" t="str">
            <v>糖果</v>
          </cell>
          <cell r="D387">
            <v>399.99999850988388</v>
          </cell>
        </row>
        <row r="388">
          <cell r="A388">
            <v>35013</v>
          </cell>
          <cell r="B388" t="str">
            <v>法国</v>
          </cell>
          <cell r="C388" t="str">
            <v>乳制品</v>
          </cell>
          <cell r="D388">
            <v>1031.9999961555004</v>
          </cell>
        </row>
        <row r="389">
          <cell r="A389">
            <v>35019</v>
          </cell>
          <cell r="B389" t="str">
            <v>法国</v>
          </cell>
          <cell r="C389" t="str">
            <v>糖果</v>
          </cell>
          <cell r="D389">
            <v>349</v>
          </cell>
        </row>
        <row r="390">
          <cell r="A390">
            <v>35019</v>
          </cell>
          <cell r="B390" t="str">
            <v>法国</v>
          </cell>
          <cell r="C390" t="str">
            <v>饮料</v>
          </cell>
          <cell r="D390">
            <v>1104</v>
          </cell>
        </row>
        <row r="391">
          <cell r="A391">
            <v>35019</v>
          </cell>
          <cell r="B391" t="str">
            <v>法国</v>
          </cell>
          <cell r="C391" t="str">
            <v>乳制品</v>
          </cell>
          <cell r="D391">
            <v>440</v>
          </cell>
        </row>
        <row r="392">
          <cell r="A392">
            <v>35020</v>
          </cell>
          <cell r="B392" t="str">
            <v>法国</v>
          </cell>
          <cell r="C392" t="str">
            <v>香料</v>
          </cell>
          <cell r="D392">
            <v>85.4</v>
          </cell>
        </row>
        <row r="393">
          <cell r="A393">
            <v>35020</v>
          </cell>
          <cell r="B393" t="str">
            <v>法国</v>
          </cell>
          <cell r="C393" t="str">
            <v>海洋食品</v>
          </cell>
          <cell r="D393">
            <v>95</v>
          </cell>
        </row>
        <row r="394">
          <cell r="A394">
            <v>35024</v>
          </cell>
          <cell r="B394" t="str">
            <v>法国</v>
          </cell>
          <cell r="C394" t="str">
            <v>糖果</v>
          </cell>
          <cell r="D394">
            <v>110.4</v>
          </cell>
        </row>
        <row r="395">
          <cell r="A395">
            <v>35024</v>
          </cell>
          <cell r="B395" t="str">
            <v>法国</v>
          </cell>
          <cell r="C395" t="str">
            <v>海洋食品</v>
          </cell>
          <cell r="D395">
            <v>405.3</v>
          </cell>
        </row>
        <row r="396">
          <cell r="A396">
            <v>35024</v>
          </cell>
          <cell r="B396" t="str">
            <v>法国</v>
          </cell>
          <cell r="C396" t="str">
            <v>肉/家禽</v>
          </cell>
          <cell r="D396">
            <v>3936</v>
          </cell>
        </row>
        <row r="397">
          <cell r="A397">
            <v>35025</v>
          </cell>
          <cell r="B397" t="str">
            <v>法国</v>
          </cell>
          <cell r="C397" t="str">
            <v>海洋食品</v>
          </cell>
          <cell r="D397">
            <v>558</v>
          </cell>
        </row>
        <row r="398">
          <cell r="A398">
            <v>35025</v>
          </cell>
          <cell r="B398" t="str">
            <v>法国</v>
          </cell>
          <cell r="C398" t="str">
            <v>糖果</v>
          </cell>
          <cell r="D398">
            <v>936.9</v>
          </cell>
        </row>
        <row r="399">
          <cell r="A399">
            <v>35025</v>
          </cell>
          <cell r="B399" t="str">
            <v>法国</v>
          </cell>
          <cell r="C399" t="str">
            <v>海洋食品</v>
          </cell>
          <cell r="D399">
            <v>1045</v>
          </cell>
        </row>
        <row r="400">
          <cell r="A400">
            <v>35025</v>
          </cell>
          <cell r="B400" t="str">
            <v>法国</v>
          </cell>
          <cell r="C400" t="str">
            <v>海洋食品</v>
          </cell>
          <cell r="D400">
            <v>288</v>
          </cell>
        </row>
        <row r="401">
          <cell r="A401">
            <v>35025</v>
          </cell>
          <cell r="B401" t="str">
            <v>法国</v>
          </cell>
          <cell r="C401" t="str">
            <v>饮料</v>
          </cell>
          <cell r="D401">
            <v>427.5</v>
          </cell>
        </row>
        <row r="402">
          <cell r="A402">
            <v>35025</v>
          </cell>
          <cell r="B402" t="str">
            <v>法国</v>
          </cell>
          <cell r="C402" t="str">
            <v>肉/家禽</v>
          </cell>
          <cell r="D402">
            <v>789.75</v>
          </cell>
        </row>
        <row r="403">
          <cell r="A403">
            <v>35025</v>
          </cell>
          <cell r="B403" t="str">
            <v>法国</v>
          </cell>
          <cell r="C403" t="str">
            <v>糖果</v>
          </cell>
          <cell r="D403">
            <v>356.25</v>
          </cell>
        </row>
        <row r="404">
          <cell r="A404">
            <v>35025</v>
          </cell>
          <cell r="B404" t="str">
            <v>法国</v>
          </cell>
          <cell r="C404" t="str">
            <v>面食/谷类</v>
          </cell>
          <cell r="D404">
            <v>513</v>
          </cell>
        </row>
        <row r="405">
          <cell r="A405">
            <v>35025</v>
          </cell>
          <cell r="B405" t="str">
            <v>法国</v>
          </cell>
          <cell r="C405" t="str">
            <v>海洋食品</v>
          </cell>
          <cell r="D405">
            <v>119.25</v>
          </cell>
        </row>
        <row r="406">
          <cell r="A406">
            <v>35027</v>
          </cell>
          <cell r="B406" t="str">
            <v>英国</v>
          </cell>
          <cell r="C406" t="str">
            <v>糖果</v>
          </cell>
          <cell r="D406">
            <v>303.99999976158142</v>
          </cell>
        </row>
        <row r="407">
          <cell r="A407">
            <v>35027</v>
          </cell>
          <cell r="B407" t="str">
            <v>英国</v>
          </cell>
          <cell r="C407" t="str">
            <v>肉/家禽</v>
          </cell>
          <cell r="D407">
            <v>111.75</v>
          </cell>
        </row>
        <row r="408">
          <cell r="A408">
            <v>35027</v>
          </cell>
          <cell r="B408" t="str">
            <v>英国</v>
          </cell>
          <cell r="C408" t="str">
            <v>乳制品</v>
          </cell>
          <cell r="D408">
            <v>854.99999932944775</v>
          </cell>
        </row>
        <row r="409">
          <cell r="A409">
            <v>35030</v>
          </cell>
          <cell r="B409" t="str">
            <v>英国</v>
          </cell>
          <cell r="C409" t="str">
            <v>乳制品</v>
          </cell>
          <cell r="D409">
            <v>1368</v>
          </cell>
        </row>
        <row r="410">
          <cell r="A410">
            <v>35030</v>
          </cell>
          <cell r="B410" t="str">
            <v>英国</v>
          </cell>
          <cell r="C410" t="str">
            <v>糖果</v>
          </cell>
          <cell r="D410">
            <v>349</v>
          </cell>
        </row>
        <row r="411">
          <cell r="A411">
            <v>35030</v>
          </cell>
          <cell r="B411" t="str">
            <v>英国</v>
          </cell>
          <cell r="C411" t="str">
            <v>海洋食品</v>
          </cell>
          <cell r="D411">
            <v>760</v>
          </cell>
        </row>
        <row r="412">
          <cell r="A412">
            <v>35030</v>
          </cell>
          <cell r="B412" t="str">
            <v>英国</v>
          </cell>
          <cell r="C412" t="str">
            <v>糖果</v>
          </cell>
          <cell r="D412">
            <v>986</v>
          </cell>
        </row>
        <row r="413">
          <cell r="A413">
            <v>35030</v>
          </cell>
          <cell r="B413" t="str">
            <v>法国</v>
          </cell>
          <cell r="C413" t="str">
            <v>海洋食品</v>
          </cell>
          <cell r="D413">
            <v>562.5</v>
          </cell>
        </row>
        <row r="414">
          <cell r="A414">
            <v>35030</v>
          </cell>
          <cell r="B414" t="str">
            <v>法国</v>
          </cell>
          <cell r="C414" t="str">
            <v>海洋食品</v>
          </cell>
          <cell r="D414">
            <v>58.252499999999998</v>
          </cell>
        </row>
        <row r="415">
          <cell r="A415">
            <v>35030</v>
          </cell>
          <cell r="B415" t="str">
            <v>法国</v>
          </cell>
          <cell r="C415" t="str">
            <v>肉/家禽</v>
          </cell>
          <cell r="D415">
            <v>223.5</v>
          </cell>
        </row>
        <row r="416">
          <cell r="A416">
            <v>35032</v>
          </cell>
          <cell r="B416" t="str">
            <v>英国</v>
          </cell>
          <cell r="C416" t="str">
            <v>香料</v>
          </cell>
          <cell r="D416">
            <v>923.87499927543104</v>
          </cell>
        </row>
        <row r="417">
          <cell r="A417">
            <v>35032</v>
          </cell>
          <cell r="B417" t="str">
            <v>法国</v>
          </cell>
          <cell r="C417" t="str">
            <v>饮料</v>
          </cell>
          <cell r="D417">
            <v>57</v>
          </cell>
        </row>
        <row r="418">
          <cell r="A418">
            <v>35032</v>
          </cell>
          <cell r="B418" t="str">
            <v>法国</v>
          </cell>
          <cell r="C418" t="str">
            <v>乳制品</v>
          </cell>
          <cell r="D418">
            <v>625</v>
          </cell>
        </row>
        <row r="419">
          <cell r="A419">
            <v>35032</v>
          </cell>
          <cell r="B419" t="str">
            <v>法国</v>
          </cell>
          <cell r="C419" t="str">
            <v>糖果</v>
          </cell>
          <cell r="D419">
            <v>562.5</v>
          </cell>
        </row>
        <row r="420">
          <cell r="A420">
            <v>35032</v>
          </cell>
          <cell r="B420" t="str">
            <v>法国</v>
          </cell>
          <cell r="C420" t="str">
            <v>饮料</v>
          </cell>
          <cell r="D420">
            <v>325.5</v>
          </cell>
        </row>
        <row r="421">
          <cell r="A421">
            <v>35033</v>
          </cell>
          <cell r="B421" t="str">
            <v>法国</v>
          </cell>
          <cell r="C421" t="str">
            <v>糖果</v>
          </cell>
          <cell r="D421">
            <v>468.45</v>
          </cell>
        </row>
        <row r="422">
          <cell r="A422">
            <v>35044</v>
          </cell>
          <cell r="B422" t="str">
            <v>法国</v>
          </cell>
          <cell r="C422" t="str">
            <v>香料</v>
          </cell>
          <cell r="D422">
            <v>512.99999915063381</v>
          </cell>
        </row>
        <row r="423">
          <cell r="A423">
            <v>35044</v>
          </cell>
          <cell r="B423" t="str">
            <v>法国</v>
          </cell>
          <cell r="C423" t="str">
            <v>香料</v>
          </cell>
          <cell r="D423">
            <v>23.399999961256981</v>
          </cell>
        </row>
        <row r="424">
          <cell r="A424">
            <v>35047</v>
          </cell>
          <cell r="B424" t="str">
            <v>法国</v>
          </cell>
          <cell r="C424" t="str">
            <v>农产品</v>
          </cell>
          <cell r="D424">
            <v>182.39999932050705</v>
          </cell>
        </row>
        <row r="425">
          <cell r="A425">
            <v>35047</v>
          </cell>
          <cell r="B425" t="str">
            <v>法国</v>
          </cell>
          <cell r="C425" t="str">
            <v>饮料</v>
          </cell>
          <cell r="D425">
            <v>503.99999812245369</v>
          </cell>
        </row>
        <row r="426">
          <cell r="A426">
            <v>35047</v>
          </cell>
          <cell r="B426" t="str">
            <v>法国</v>
          </cell>
          <cell r="C426" t="str">
            <v>海洋食品</v>
          </cell>
          <cell r="D426">
            <v>303.99999886751175</v>
          </cell>
        </row>
        <row r="427">
          <cell r="A427">
            <v>35047</v>
          </cell>
          <cell r="B427" t="str">
            <v>法国</v>
          </cell>
          <cell r="C427" t="str">
            <v>面食/谷类</v>
          </cell>
          <cell r="D427">
            <v>425.59999841451645</v>
          </cell>
        </row>
        <row r="428">
          <cell r="A428">
            <v>35052</v>
          </cell>
          <cell r="B428" t="str">
            <v>英国</v>
          </cell>
          <cell r="C428" t="str">
            <v>海洋食品</v>
          </cell>
          <cell r="D428">
            <v>1500</v>
          </cell>
        </row>
        <row r="429">
          <cell r="A429">
            <v>35052</v>
          </cell>
          <cell r="B429" t="str">
            <v>英国</v>
          </cell>
          <cell r="C429" t="str">
            <v>香料</v>
          </cell>
          <cell r="D429">
            <v>311.2</v>
          </cell>
        </row>
        <row r="430">
          <cell r="A430">
            <v>35052</v>
          </cell>
          <cell r="B430" t="str">
            <v>英国</v>
          </cell>
          <cell r="C430" t="str">
            <v>乳制品</v>
          </cell>
          <cell r="D430">
            <v>2475</v>
          </cell>
        </row>
        <row r="431">
          <cell r="A431">
            <v>35052</v>
          </cell>
          <cell r="B431" t="str">
            <v>英国</v>
          </cell>
          <cell r="C431" t="str">
            <v>乳制品</v>
          </cell>
          <cell r="D431">
            <v>243.6</v>
          </cell>
        </row>
        <row r="432">
          <cell r="A432">
            <v>35054</v>
          </cell>
          <cell r="B432" t="str">
            <v>法国</v>
          </cell>
          <cell r="C432" t="str">
            <v>面食/谷类</v>
          </cell>
          <cell r="D432">
            <v>396</v>
          </cell>
        </row>
        <row r="433">
          <cell r="A433">
            <v>35054</v>
          </cell>
          <cell r="B433" t="str">
            <v>法国</v>
          </cell>
          <cell r="C433" t="str">
            <v>海洋食品</v>
          </cell>
          <cell r="D433">
            <v>736</v>
          </cell>
        </row>
        <row r="434">
          <cell r="A434">
            <v>35054</v>
          </cell>
          <cell r="B434" t="str">
            <v>法国</v>
          </cell>
          <cell r="C434" t="str">
            <v>面食/谷类</v>
          </cell>
          <cell r="D434">
            <v>1064</v>
          </cell>
        </row>
        <row r="435">
          <cell r="A435">
            <v>35061</v>
          </cell>
          <cell r="B435" t="str">
            <v>法国</v>
          </cell>
          <cell r="C435" t="str">
            <v>海洋食品</v>
          </cell>
          <cell r="D435">
            <v>1049.9999960884452</v>
          </cell>
        </row>
        <row r="436">
          <cell r="A436">
            <v>35061</v>
          </cell>
          <cell r="B436" t="str">
            <v>法国</v>
          </cell>
          <cell r="C436" t="str">
            <v>海洋食品</v>
          </cell>
          <cell r="D436">
            <v>303.99999886751175</v>
          </cell>
        </row>
        <row r="437">
          <cell r="A437">
            <v>35061</v>
          </cell>
          <cell r="B437" t="str">
            <v>法国</v>
          </cell>
          <cell r="C437" t="str">
            <v>糖果</v>
          </cell>
          <cell r="D437">
            <v>59.999999776482582</v>
          </cell>
        </row>
        <row r="438">
          <cell r="A438">
            <v>35061</v>
          </cell>
          <cell r="B438" t="str">
            <v>法国</v>
          </cell>
          <cell r="C438" t="str">
            <v>乳制品</v>
          </cell>
          <cell r="D438">
            <v>575.99999785423279</v>
          </cell>
        </row>
        <row r="439">
          <cell r="A439">
            <v>35061</v>
          </cell>
          <cell r="B439" t="str">
            <v>法国</v>
          </cell>
          <cell r="C439" t="str">
            <v>饮料</v>
          </cell>
          <cell r="D439">
            <v>420</v>
          </cell>
        </row>
        <row r="440">
          <cell r="A440">
            <v>35061</v>
          </cell>
          <cell r="B440" t="str">
            <v>法国</v>
          </cell>
          <cell r="C440" t="str">
            <v>乳制品</v>
          </cell>
          <cell r="D440">
            <v>385</v>
          </cell>
        </row>
        <row r="441">
          <cell r="A441">
            <v>35061</v>
          </cell>
          <cell r="B441" t="str">
            <v>法国</v>
          </cell>
          <cell r="C441" t="str">
            <v>糖果</v>
          </cell>
          <cell r="D441">
            <v>1479</v>
          </cell>
        </row>
        <row r="442">
          <cell r="A442">
            <v>35061</v>
          </cell>
          <cell r="B442" t="str">
            <v>法国</v>
          </cell>
          <cell r="C442" t="str">
            <v>面食/谷类</v>
          </cell>
          <cell r="D442">
            <v>798</v>
          </cell>
        </row>
        <row r="443">
          <cell r="A443">
            <v>35066</v>
          </cell>
          <cell r="B443" t="str">
            <v>法国</v>
          </cell>
          <cell r="C443" t="str">
            <v>糖果</v>
          </cell>
          <cell r="D443">
            <v>367.5</v>
          </cell>
        </row>
        <row r="444">
          <cell r="A444">
            <v>35066</v>
          </cell>
          <cell r="B444" t="str">
            <v>法国</v>
          </cell>
          <cell r="C444" t="str">
            <v>饮料</v>
          </cell>
          <cell r="D444">
            <v>139.5</v>
          </cell>
        </row>
        <row r="445">
          <cell r="A445">
            <v>35068</v>
          </cell>
          <cell r="B445" t="str">
            <v>英国</v>
          </cell>
          <cell r="C445" t="str">
            <v>香料</v>
          </cell>
          <cell r="D445">
            <v>1515.5999974906445</v>
          </cell>
        </row>
        <row r="446">
          <cell r="A446">
            <v>35069</v>
          </cell>
          <cell r="B446" t="str">
            <v>英国</v>
          </cell>
          <cell r="C446" t="str">
            <v>饮料</v>
          </cell>
          <cell r="D446">
            <v>760</v>
          </cell>
        </row>
        <row r="447">
          <cell r="A447">
            <v>35069</v>
          </cell>
          <cell r="B447" t="str">
            <v>英国</v>
          </cell>
          <cell r="C447" t="str">
            <v>农产品</v>
          </cell>
          <cell r="D447">
            <v>1050</v>
          </cell>
        </row>
        <row r="448">
          <cell r="A448">
            <v>35069</v>
          </cell>
          <cell r="B448" t="str">
            <v>英国</v>
          </cell>
          <cell r="C448" t="str">
            <v>糖果</v>
          </cell>
          <cell r="D448">
            <v>500</v>
          </cell>
        </row>
        <row r="449">
          <cell r="A449">
            <v>35074</v>
          </cell>
          <cell r="B449" t="str">
            <v>英国</v>
          </cell>
          <cell r="C449" t="str">
            <v>肉/家禽</v>
          </cell>
          <cell r="D449">
            <v>2228.2199999999998</v>
          </cell>
        </row>
        <row r="450">
          <cell r="A450">
            <v>35074</v>
          </cell>
          <cell r="B450" t="str">
            <v>英国</v>
          </cell>
          <cell r="C450" t="str">
            <v>乳制品</v>
          </cell>
          <cell r="D450">
            <v>1375</v>
          </cell>
        </row>
        <row r="451">
          <cell r="A451">
            <v>35076</v>
          </cell>
          <cell r="B451" t="str">
            <v>法国</v>
          </cell>
          <cell r="C451" t="str">
            <v>海洋食品</v>
          </cell>
          <cell r="D451">
            <v>186</v>
          </cell>
        </row>
        <row r="452">
          <cell r="A452">
            <v>35076</v>
          </cell>
          <cell r="B452" t="str">
            <v>法国</v>
          </cell>
          <cell r="C452" t="str">
            <v>饮料</v>
          </cell>
          <cell r="D452">
            <v>42</v>
          </cell>
        </row>
        <row r="453">
          <cell r="A453">
            <v>35080</v>
          </cell>
          <cell r="B453" t="str">
            <v>英国</v>
          </cell>
          <cell r="C453" t="str">
            <v>糖果</v>
          </cell>
          <cell r="D453">
            <v>349</v>
          </cell>
        </row>
        <row r="454">
          <cell r="A454">
            <v>35080</v>
          </cell>
          <cell r="B454" t="str">
            <v>英国</v>
          </cell>
          <cell r="C454" t="str">
            <v>糖果</v>
          </cell>
          <cell r="D454">
            <v>986</v>
          </cell>
        </row>
        <row r="455">
          <cell r="A455">
            <v>35086</v>
          </cell>
          <cell r="B455" t="str">
            <v>英国</v>
          </cell>
          <cell r="C455" t="str">
            <v>糖果</v>
          </cell>
          <cell r="D455">
            <v>436.99999965727329</v>
          </cell>
        </row>
        <row r="456">
          <cell r="A456">
            <v>35086</v>
          </cell>
          <cell r="B456" t="str">
            <v>英国</v>
          </cell>
          <cell r="C456" t="str">
            <v>饮料</v>
          </cell>
          <cell r="D456">
            <v>294.499999769032</v>
          </cell>
        </row>
        <row r="457">
          <cell r="A457">
            <v>35087</v>
          </cell>
          <cell r="B457" t="str">
            <v>英国</v>
          </cell>
          <cell r="C457" t="str">
            <v>肉/家禽</v>
          </cell>
          <cell r="D457">
            <v>1646.4069987087696</v>
          </cell>
        </row>
        <row r="458">
          <cell r="A458">
            <v>35087</v>
          </cell>
          <cell r="B458" t="str">
            <v>英国</v>
          </cell>
          <cell r="C458" t="str">
            <v>海洋食品</v>
          </cell>
          <cell r="D458">
            <v>183.34999985620379</v>
          </cell>
        </row>
        <row r="459">
          <cell r="A459">
            <v>35089</v>
          </cell>
          <cell r="B459" t="str">
            <v>英国</v>
          </cell>
          <cell r="C459" t="str">
            <v>乳制品</v>
          </cell>
          <cell r="D459">
            <v>420</v>
          </cell>
        </row>
        <row r="460">
          <cell r="A460">
            <v>35090</v>
          </cell>
          <cell r="B460" t="str">
            <v>英国</v>
          </cell>
          <cell r="C460" t="str">
            <v>海洋食品</v>
          </cell>
          <cell r="D460">
            <v>101.99999928474426</v>
          </cell>
        </row>
        <row r="461">
          <cell r="A461">
            <v>35090</v>
          </cell>
          <cell r="B461" t="str">
            <v>英国</v>
          </cell>
          <cell r="C461" t="str">
            <v>饮料</v>
          </cell>
          <cell r="D461">
            <v>76.499999463558197</v>
          </cell>
        </row>
        <row r="462">
          <cell r="A462">
            <v>35090</v>
          </cell>
          <cell r="B462" t="str">
            <v>英国</v>
          </cell>
          <cell r="C462" t="str">
            <v>乳制品</v>
          </cell>
          <cell r="D462">
            <v>1375</v>
          </cell>
        </row>
        <row r="463">
          <cell r="A463">
            <v>35094</v>
          </cell>
          <cell r="B463" t="str">
            <v>法国</v>
          </cell>
          <cell r="C463" t="str">
            <v>饮料</v>
          </cell>
          <cell r="D463">
            <v>140</v>
          </cell>
        </row>
        <row r="464">
          <cell r="A464">
            <v>35094</v>
          </cell>
          <cell r="B464" t="str">
            <v>法国</v>
          </cell>
          <cell r="C464" t="str">
            <v>饮料</v>
          </cell>
          <cell r="D464">
            <v>2635</v>
          </cell>
        </row>
        <row r="465">
          <cell r="A465">
            <v>35096</v>
          </cell>
          <cell r="B465" t="str">
            <v>法国</v>
          </cell>
          <cell r="C465" t="str">
            <v>面食/谷类</v>
          </cell>
          <cell r="D465">
            <v>645.999995470047</v>
          </cell>
        </row>
        <row r="466">
          <cell r="A466">
            <v>35096</v>
          </cell>
          <cell r="B466" t="str">
            <v>法国</v>
          </cell>
          <cell r="C466" t="str">
            <v>饮料</v>
          </cell>
          <cell r="D466">
            <v>764.99999463558197</v>
          </cell>
        </row>
        <row r="467">
          <cell r="A467">
            <v>35100</v>
          </cell>
          <cell r="B467" t="str">
            <v>法国</v>
          </cell>
          <cell r="C467" t="str">
            <v>乳制品</v>
          </cell>
          <cell r="D467">
            <v>40</v>
          </cell>
        </row>
        <row r="468">
          <cell r="A468">
            <v>35101</v>
          </cell>
          <cell r="B468" t="str">
            <v>法国</v>
          </cell>
          <cell r="C468" t="str">
            <v>饮料</v>
          </cell>
          <cell r="D468">
            <v>7509.749994110316</v>
          </cell>
        </row>
        <row r="469">
          <cell r="A469">
            <v>35101</v>
          </cell>
          <cell r="B469" t="str">
            <v>法国</v>
          </cell>
          <cell r="C469" t="str">
            <v>糖果</v>
          </cell>
          <cell r="D469">
            <v>936.69999926537275</v>
          </cell>
        </row>
        <row r="470">
          <cell r="A470">
            <v>35101</v>
          </cell>
          <cell r="B470" t="str">
            <v>英国</v>
          </cell>
          <cell r="C470" t="str">
            <v>糖果</v>
          </cell>
          <cell r="D470">
            <v>1061.8199925541878</v>
          </cell>
        </row>
        <row r="471">
          <cell r="A471">
            <v>35101</v>
          </cell>
          <cell r="B471" t="str">
            <v>英国</v>
          </cell>
          <cell r="C471" t="str">
            <v>饮料</v>
          </cell>
          <cell r="D471">
            <v>7905</v>
          </cell>
        </row>
        <row r="472">
          <cell r="A472">
            <v>35101</v>
          </cell>
          <cell r="B472" t="str">
            <v>英国</v>
          </cell>
          <cell r="C472" t="str">
            <v>海洋食品</v>
          </cell>
          <cell r="D472">
            <v>938.39999341964722</v>
          </cell>
        </row>
        <row r="473">
          <cell r="A473">
            <v>35101</v>
          </cell>
          <cell r="B473" t="str">
            <v>英国</v>
          </cell>
          <cell r="C473" t="str">
            <v>糖果</v>
          </cell>
          <cell r="D473">
            <v>1047.6249926537275</v>
          </cell>
        </row>
        <row r="474">
          <cell r="A474">
            <v>35102</v>
          </cell>
          <cell r="B474" t="str">
            <v>法国</v>
          </cell>
          <cell r="C474" t="str">
            <v>面食/谷类</v>
          </cell>
          <cell r="D474">
            <v>1140</v>
          </cell>
        </row>
        <row r="475">
          <cell r="A475">
            <v>35103</v>
          </cell>
          <cell r="B475" t="str">
            <v>法国</v>
          </cell>
          <cell r="C475" t="str">
            <v>饮料</v>
          </cell>
          <cell r="D475">
            <v>360</v>
          </cell>
        </row>
        <row r="476">
          <cell r="A476">
            <v>35103</v>
          </cell>
          <cell r="B476" t="str">
            <v>法国</v>
          </cell>
          <cell r="C476" t="str">
            <v>农产品</v>
          </cell>
          <cell r="D476">
            <v>318</v>
          </cell>
        </row>
        <row r="477">
          <cell r="A477">
            <v>35103</v>
          </cell>
          <cell r="B477" t="str">
            <v>法国</v>
          </cell>
          <cell r="C477" t="str">
            <v>糖果</v>
          </cell>
          <cell r="D477">
            <v>147.9</v>
          </cell>
        </row>
        <row r="478">
          <cell r="A478">
            <v>35103</v>
          </cell>
          <cell r="B478" t="str">
            <v>法国</v>
          </cell>
          <cell r="C478" t="str">
            <v>饮料</v>
          </cell>
          <cell r="D478">
            <v>90</v>
          </cell>
        </row>
        <row r="479">
          <cell r="A479">
            <v>35104</v>
          </cell>
          <cell r="B479" t="str">
            <v>英国</v>
          </cell>
          <cell r="C479" t="str">
            <v>糖果</v>
          </cell>
          <cell r="D479">
            <v>374.76</v>
          </cell>
        </row>
        <row r="480">
          <cell r="A480">
            <v>35104</v>
          </cell>
          <cell r="B480" t="str">
            <v>英国</v>
          </cell>
          <cell r="C480" t="str">
            <v>肉/家禽</v>
          </cell>
          <cell r="D480">
            <v>656</v>
          </cell>
        </row>
        <row r="481">
          <cell r="A481">
            <v>35110</v>
          </cell>
          <cell r="B481" t="str">
            <v>英国</v>
          </cell>
          <cell r="C481" t="str">
            <v>农产品</v>
          </cell>
          <cell r="D481">
            <v>539.99999910593033</v>
          </cell>
        </row>
        <row r="482">
          <cell r="A482">
            <v>35110</v>
          </cell>
          <cell r="B482" t="str">
            <v>英国</v>
          </cell>
          <cell r="C482" t="str">
            <v>乳制品</v>
          </cell>
          <cell r="D482">
            <v>101.24999983236194</v>
          </cell>
        </row>
        <row r="483">
          <cell r="A483">
            <v>35110</v>
          </cell>
          <cell r="B483" t="str">
            <v>英国</v>
          </cell>
          <cell r="C483" t="str">
            <v>肉/家禽</v>
          </cell>
          <cell r="D483">
            <v>265.67999956011772</v>
          </cell>
        </row>
        <row r="484">
          <cell r="A484">
            <v>35116</v>
          </cell>
          <cell r="B484" t="str">
            <v>英国</v>
          </cell>
          <cell r="C484" t="str">
            <v>面食/谷类</v>
          </cell>
          <cell r="D484">
            <v>566.99999906122684</v>
          </cell>
        </row>
        <row r="485">
          <cell r="A485">
            <v>35116</v>
          </cell>
          <cell r="B485" t="str">
            <v>英国</v>
          </cell>
          <cell r="C485" t="str">
            <v>饮料</v>
          </cell>
          <cell r="D485">
            <v>404.99999932944775</v>
          </cell>
        </row>
        <row r="486">
          <cell r="A486">
            <v>35116</v>
          </cell>
          <cell r="B486" t="str">
            <v>英国</v>
          </cell>
          <cell r="C486" t="str">
            <v>面食/谷类</v>
          </cell>
          <cell r="D486">
            <v>529.19999912381172</v>
          </cell>
        </row>
        <row r="487">
          <cell r="A487">
            <v>35116</v>
          </cell>
          <cell r="B487" t="str">
            <v>英国</v>
          </cell>
          <cell r="C487" t="str">
            <v>海洋食品</v>
          </cell>
          <cell r="D487">
            <v>715.49999881535769</v>
          </cell>
        </row>
        <row r="488">
          <cell r="A488">
            <v>35116</v>
          </cell>
          <cell r="B488" t="str">
            <v>英国</v>
          </cell>
          <cell r="C488" t="str">
            <v>面食/谷类</v>
          </cell>
          <cell r="D488">
            <v>1596</v>
          </cell>
        </row>
        <row r="489">
          <cell r="A489">
            <v>35117</v>
          </cell>
          <cell r="B489" t="str">
            <v>法国</v>
          </cell>
          <cell r="C489" t="str">
            <v>饮料</v>
          </cell>
          <cell r="D489">
            <v>1151.9999957084656</v>
          </cell>
        </row>
        <row r="490">
          <cell r="A490">
            <v>35117</v>
          </cell>
          <cell r="B490" t="str">
            <v>法国</v>
          </cell>
          <cell r="C490" t="str">
            <v>糖果</v>
          </cell>
          <cell r="D490">
            <v>88.319999670982369</v>
          </cell>
        </row>
        <row r="491">
          <cell r="A491">
            <v>35117</v>
          </cell>
          <cell r="B491" t="str">
            <v>法国</v>
          </cell>
          <cell r="C491" t="str">
            <v>海洋食品</v>
          </cell>
          <cell r="D491">
            <v>1247.9999953508377</v>
          </cell>
        </row>
        <row r="492">
          <cell r="A492">
            <v>35117</v>
          </cell>
          <cell r="B492" t="str">
            <v>法国</v>
          </cell>
          <cell r="C492" t="str">
            <v>海洋食品</v>
          </cell>
          <cell r="D492">
            <v>273.59999898076057</v>
          </cell>
        </row>
        <row r="493">
          <cell r="A493">
            <v>35117</v>
          </cell>
          <cell r="B493" t="str">
            <v>法国</v>
          </cell>
          <cell r="C493" t="str">
            <v>乳制品</v>
          </cell>
          <cell r="D493">
            <v>1223.9999954402447</v>
          </cell>
        </row>
        <row r="494">
          <cell r="A494">
            <v>35117</v>
          </cell>
          <cell r="B494" t="str">
            <v>法国</v>
          </cell>
          <cell r="C494" t="str">
            <v>乳制品</v>
          </cell>
          <cell r="D494">
            <v>945.99999647587538</v>
          </cell>
        </row>
        <row r="495">
          <cell r="A495">
            <v>35118</v>
          </cell>
          <cell r="B495" t="str">
            <v>英国</v>
          </cell>
          <cell r="C495" t="str">
            <v>香料</v>
          </cell>
          <cell r="D495">
            <v>490</v>
          </cell>
        </row>
        <row r="496">
          <cell r="A496">
            <v>35118</v>
          </cell>
          <cell r="B496" t="str">
            <v>英国</v>
          </cell>
          <cell r="C496" t="str">
            <v>糖果</v>
          </cell>
          <cell r="D496">
            <v>477.81899664938447</v>
          </cell>
        </row>
        <row r="497">
          <cell r="A497">
            <v>35121</v>
          </cell>
          <cell r="B497" t="str">
            <v>法国</v>
          </cell>
          <cell r="C497" t="str">
            <v>饮料</v>
          </cell>
          <cell r="D497">
            <v>285</v>
          </cell>
        </row>
        <row r="498">
          <cell r="A498">
            <v>35121</v>
          </cell>
          <cell r="B498" t="str">
            <v>法国</v>
          </cell>
          <cell r="C498" t="str">
            <v>肉/家禽</v>
          </cell>
          <cell r="D498">
            <v>234</v>
          </cell>
        </row>
        <row r="499">
          <cell r="A499">
            <v>35121</v>
          </cell>
          <cell r="B499" t="str">
            <v>法国</v>
          </cell>
          <cell r="C499" t="str">
            <v>糖果</v>
          </cell>
          <cell r="D499">
            <v>2465</v>
          </cell>
        </row>
        <row r="500">
          <cell r="A500">
            <v>35122</v>
          </cell>
          <cell r="B500" t="str">
            <v>英国</v>
          </cell>
          <cell r="C500" t="str">
            <v>海洋食品</v>
          </cell>
          <cell r="D500">
            <v>625</v>
          </cell>
        </row>
        <row r="501">
          <cell r="A501">
            <v>35122</v>
          </cell>
          <cell r="B501" t="str">
            <v>法国</v>
          </cell>
          <cell r="C501" t="str">
            <v>糖果</v>
          </cell>
          <cell r="D501">
            <v>872.5</v>
          </cell>
        </row>
        <row r="502">
          <cell r="A502">
            <v>35122</v>
          </cell>
          <cell r="B502" t="str">
            <v>法国</v>
          </cell>
          <cell r="C502" t="str">
            <v>乳制品</v>
          </cell>
          <cell r="D502">
            <v>175</v>
          </cell>
        </row>
        <row r="503">
          <cell r="A503">
            <v>35122</v>
          </cell>
          <cell r="B503" t="str">
            <v>法国</v>
          </cell>
          <cell r="C503" t="str">
            <v>面食/谷类</v>
          </cell>
          <cell r="D503">
            <v>912</v>
          </cell>
        </row>
        <row r="504">
          <cell r="A504">
            <v>35122</v>
          </cell>
          <cell r="B504" t="str">
            <v>法国</v>
          </cell>
          <cell r="C504" t="str">
            <v>香料</v>
          </cell>
          <cell r="D504">
            <v>268.38749811798334</v>
          </cell>
        </row>
        <row r="505">
          <cell r="A505">
            <v>35124</v>
          </cell>
          <cell r="B505" t="str">
            <v>英国</v>
          </cell>
          <cell r="C505" t="str">
            <v>饮料</v>
          </cell>
          <cell r="D505">
            <v>135</v>
          </cell>
        </row>
        <row r="506">
          <cell r="A506">
            <v>35124</v>
          </cell>
          <cell r="B506" t="str">
            <v>英国</v>
          </cell>
          <cell r="C506" t="str">
            <v>肉/家禽</v>
          </cell>
          <cell r="D506">
            <v>195.5625</v>
          </cell>
        </row>
        <row r="507">
          <cell r="A507">
            <v>35124</v>
          </cell>
          <cell r="B507" t="str">
            <v>英国</v>
          </cell>
          <cell r="C507" t="str">
            <v>面食/谷类</v>
          </cell>
          <cell r="D507">
            <v>748.125</v>
          </cell>
        </row>
        <row r="508">
          <cell r="A508">
            <v>35125</v>
          </cell>
          <cell r="B508" t="str">
            <v>法国</v>
          </cell>
          <cell r="C508" t="str">
            <v>肉/家禽</v>
          </cell>
          <cell r="D508">
            <v>1638</v>
          </cell>
        </row>
        <row r="509">
          <cell r="A509">
            <v>35125</v>
          </cell>
          <cell r="B509" t="str">
            <v>法国</v>
          </cell>
          <cell r="C509" t="str">
            <v>海洋食品</v>
          </cell>
          <cell r="D509">
            <v>1250</v>
          </cell>
        </row>
        <row r="510">
          <cell r="A510">
            <v>35125</v>
          </cell>
          <cell r="B510" t="str">
            <v>法国</v>
          </cell>
          <cell r="C510" t="str">
            <v>糖果</v>
          </cell>
          <cell r="D510">
            <v>400</v>
          </cell>
        </row>
        <row r="511">
          <cell r="A511">
            <v>35125</v>
          </cell>
          <cell r="B511" t="str">
            <v>法国</v>
          </cell>
          <cell r="C511" t="str">
            <v>乳制品</v>
          </cell>
          <cell r="D511">
            <v>87.5</v>
          </cell>
        </row>
        <row r="512">
          <cell r="A512">
            <v>35125</v>
          </cell>
          <cell r="B512" t="str">
            <v>法国</v>
          </cell>
          <cell r="C512" t="str">
            <v>糖果</v>
          </cell>
          <cell r="D512">
            <v>147.9</v>
          </cell>
        </row>
        <row r="513">
          <cell r="A513">
            <v>35125</v>
          </cell>
          <cell r="B513" t="str">
            <v>英国</v>
          </cell>
          <cell r="C513" t="str">
            <v>乳制品</v>
          </cell>
          <cell r="D513">
            <v>525</v>
          </cell>
        </row>
        <row r="514">
          <cell r="A514">
            <v>35125</v>
          </cell>
          <cell r="B514" t="str">
            <v>英国</v>
          </cell>
          <cell r="C514" t="str">
            <v>面食/谷类</v>
          </cell>
          <cell r="D514">
            <v>56</v>
          </cell>
        </row>
        <row r="515">
          <cell r="A515">
            <v>35128</v>
          </cell>
          <cell r="B515" t="str">
            <v>英国</v>
          </cell>
          <cell r="C515" t="str">
            <v>饮料</v>
          </cell>
          <cell r="D515">
            <v>15019.499988220632</v>
          </cell>
        </row>
        <row r="516">
          <cell r="A516">
            <v>35128</v>
          </cell>
          <cell r="B516" t="str">
            <v>英国</v>
          </cell>
          <cell r="C516" t="str">
            <v>饮料</v>
          </cell>
          <cell r="D516">
            <v>1367.9999989271164</v>
          </cell>
        </row>
        <row r="517">
          <cell r="A517">
            <v>35129</v>
          </cell>
          <cell r="B517" t="str">
            <v>法国</v>
          </cell>
          <cell r="C517" t="str">
            <v>肉/家禽</v>
          </cell>
          <cell r="D517">
            <v>98.4</v>
          </cell>
        </row>
        <row r="518">
          <cell r="A518">
            <v>35136</v>
          </cell>
          <cell r="B518" t="str">
            <v>英国</v>
          </cell>
          <cell r="C518" t="str">
            <v>糖果</v>
          </cell>
          <cell r="D518">
            <v>1538.9999987930059</v>
          </cell>
        </row>
        <row r="519">
          <cell r="A519">
            <v>35137</v>
          </cell>
          <cell r="B519" t="str">
            <v>法国</v>
          </cell>
          <cell r="C519" t="str">
            <v>面食/谷类</v>
          </cell>
          <cell r="D519">
            <v>350</v>
          </cell>
        </row>
        <row r="520">
          <cell r="A520">
            <v>35137</v>
          </cell>
          <cell r="B520" t="str">
            <v>法国</v>
          </cell>
          <cell r="C520" t="str">
            <v>糖果</v>
          </cell>
          <cell r="D520">
            <v>339.99999761581421</v>
          </cell>
        </row>
        <row r="521">
          <cell r="A521">
            <v>35137</v>
          </cell>
          <cell r="B521" t="str">
            <v>法国</v>
          </cell>
          <cell r="C521" t="str">
            <v>肉/家禽</v>
          </cell>
          <cell r="D521">
            <v>202.63999857902527</v>
          </cell>
        </row>
        <row r="522">
          <cell r="A522">
            <v>35138</v>
          </cell>
          <cell r="B522" t="str">
            <v>法国</v>
          </cell>
          <cell r="C522" t="str">
            <v>饮料</v>
          </cell>
          <cell r="D522">
            <v>36</v>
          </cell>
        </row>
        <row r="523">
          <cell r="A523">
            <v>35138</v>
          </cell>
          <cell r="B523" t="str">
            <v>法国</v>
          </cell>
          <cell r="C523" t="str">
            <v>糖果</v>
          </cell>
          <cell r="D523">
            <v>379.99999970197678</v>
          </cell>
        </row>
        <row r="524">
          <cell r="A524">
            <v>35138</v>
          </cell>
          <cell r="B524" t="str">
            <v>法国</v>
          </cell>
          <cell r="C524" t="str">
            <v>面食/谷类</v>
          </cell>
          <cell r="D524">
            <v>758.09999940544367</v>
          </cell>
        </row>
        <row r="525">
          <cell r="A525">
            <v>35138</v>
          </cell>
          <cell r="B525" t="str">
            <v>法国</v>
          </cell>
          <cell r="C525" t="str">
            <v>香料</v>
          </cell>
          <cell r="D525">
            <v>239.96999981179832</v>
          </cell>
        </row>
        <row r="526">
          <cell r="A526">
            <v>35142</v>
          </cell>
          <cell r="B526" t="str">
            <v>法国</v>
          </cell>
          <cell r="C526" t="str">
            <v>乳制品</v>
          </cell>
          <cell r="D526">
            <v>840</v>
          </cell>
        </row>
        <row r="527">
          <cell r="A527">
            <v>35142</v>
          </cell>
          <cell r="B527" t="str">
            <v>法国</v>
          </cell>
          <cell r="C527" t="str">
            <v>饮料</v>
          </cell>
          <cell r="D527">
            <v>10540</v>
          </cell>
        </row>
        <row r="528">
          <cell r="A528">
            <v>35143</v>
          </cell>
          <cell r="B528" t="str">
            <v>英国</v>
          </cell>
          <cell r="C528" t="str">
            <v>海洋食品</v>
          </cell>
          <cell r="D528">
            <v>368.93249971065671</v>
          </cell>
        </row>
        <row r="529">
          <cell r="A529">
            <v>35144</v>
          </cell>
          <cell r="B529" t="str">
            <v>英国</v>
          </cell>
          <cell r="C529" t="str">
            <v>香料</v>
          </cell>
          <cell r="D529">
            <v>1200</v>
          </cell>
        </row>
        <row r="530">
          <cell r="A530">
            <v>35144</v>
          </cell>
          <cell r="B530" t="str">
            <v>英国</v>
          </cell>
          <cell r="C530" t="str">
            <v>饮料</v>
          </cell>
          <cell r="D530">
            <v>45</v>
          </cell>
        </row>
        <row r="531">
          <cell r="A531">
            <v>35144</v>
          </cell>
          <cell r="B531" t="str">
            <v>英国</v>
          </cell>
          <cell r="C531" t="str">
            <v>肉/家禽</v>
          </cell>
          <cell r="D531">
            <v>2970.96</v>
          </cell>
        </row>
        <row r="532">
          <cell r="A532">
            <v>35144</v>
          </cell>
          <cell r="B532" t="str">
            <v>英国</v>
          </cell>
          <cell r="C532" t="str">
            <v>海洋食品</v>
          </cell>
          <cell r="D532">
            <v>906.15</v>
          </cell>
        </row>
        <row r="533">
          <cell r="A533">
            <v>35144</v>
          </cell>
          <cell r="B533" t="str">
            <v>英国</v>
          </cell>
          <cell r="C533" t="str">
            <v>海洋食品</v>
          </cell>
          <cell r="D533">
            <v>380</v>
          </cell>
        </row>
        <row r="534">
          <cell r="A534">
            <v>35144</v>
          </cell>
          <cell r="B534" t="str">
            <v>法国</v>
          </cell>
          <cell r="C534" t="str">
            <v>海洋食品</v>
          </cell>
          <cell r="D534">
            <v>159.59999987483025</v>
          </cell>
        </row>
        <row r="535">
          <cell r="A535">
            <v>35144</v>
          </cell>
          <cell r="B535" t="str">
            <v>法国</v>
          </cell>
          <cell r="C535" t="str">
            <v>乳制品</v>
          </cell>
          <cell r="D535">
            <v>1709.9999986588955</v>
          </cell>
        </row>
        <row r="536">
          <cell r="A536">
            <v>35144</v>
          </cell>
          <cell r="B536" t="str">
            <v>法国</v>
          </cell>
          <cell r="C536" t="str">
            <v>饮料</v>
          </cell>
          <cell r="D536">
            <v>883.499999307096</v>
          </cell>
        </row>
        <row r="537">
          <cell r="A537">
            <v>35150</v>
          </cell>
          <cell r="B537" t="str">
            <v>法国</v>
          </cell>
          <cell r="C537" t="str">
            <v>海洋食品</v>
          </cell>
          <cell r="D537">
            <v>198.75</v>
          </cell>
        </row>
        <row r="538">
          <cell r="A538">
            <v>35150</v>
          </cell>
          <cell r="B538" t="str">
            <v>法国</v>
          </cell>
          <cell r="C538" t="str">
            <v>糖果</v>
          </cell>
          <cell r="D538">
            <v>1725.5</v>
          </cell>
        </row>
        <row r="539">
          <cell r="A539">
            <v>35159</v>
          </cell>
          <cell r="B539" t="str">
            <v>英国</v>
          </cell>
          <cell r="C539" t="str">
            <v>糖果</v>
          </cell>
          <cell r="D539">
            <v>600</v>
          </cell>
        </row>
        <row r="540">
          <cell r="A540">
            <v>35159</v>
          </cell>
          <cell r="B540" t="str">
            <v>英国</v>
          </cell>
          <cell r="C540" t="str">
            <v>饮料</v>
          </cell>
          <cell r="D540">
            <v>379.75</v>
          </cell>
        </row>
        <row r="541">
          <cell r="A541">
            <v>35159</v>
          </cell>
          <cell r="B541" t="str">
            <v>英国</v>
          </cell>
          <cell r="C541" t="str">
            <v>香料</v>
          </cell>
          <cell r="D541">
            <v>195</v>
          </cell>
        </row>
        <row r="542">
          <cell r="A542">
            <v>35163</v>
          </cell>
          <cell r="B542" t="str">
            <v>英国</v>
          </cell>
          <cell r="C542" t="str">
            <v>香料</v>
          </cell>
          <cell r="D542">
            <v>500</v>
          </cell>
        </row>
        <row r="543">
          <cell r="A543">
            <v>35163</v>
          </cell>
          <cell r="B543" t="str">
            <v>法国</v>
          </cell>
          <cell r="C543" t="str">
            <v>海洋食品</v>
          </cell>
          <cell r="D543">
            <v>455.99999830126762</v>
          </cell>
        </row>
        <row r="544">
          <cell r="A544">
            <v>35164</v>
          </cell>
          <cell r="B544" t="str">
            <v>英国</v>
          </cell>
          <cell r="C544" t="str">
            <v>海洋食品</v>
          </cell>
          <cell r="D544">
            <v>90</v>
          </cell>
        </row>
        <row r="545">
          <cell r="A545">
            <v>35164</v>
          </cell>
          <cell r="B545" t="str">
            <v>英国</v>
          </cell>
          <cell r="C545" t="str">
            <v>饮料</v>
          </cell>
          <cell r="D545">
            <v>828</v>
          </cell>
        </row>
        <row r="546">
          <cell r="A546">
            <v>35164</v>
          </cell>
          <cell r="B546" t="str">
            <v>英国</v>
          </cell>
          <cell r="C546" t="str">
            <v>乳制品</v>
          </cell>
          <cell r="D546">
            <v>1249.5</v>
          </cell>
        </row>
        <row r="547">
          <cell r="A547">
            <v>35164</v>
          </cell>
          <cell r="B547" t="str">
            <v>英国</v>
          </cell>
          <cell r="C547" t="str">
            <v>乳制品</v>
          </cell>
          <cell r="D547">
            <v>564.375</v>
          </cell>
        </row>
        <row r="548">
          <cell r="A548">
            <v>35165</v>
          </cell>
          <cell r="B548" t="str">
            <v>法国</v>
          </cell>
          <cell r="C548" t="str">
            <v>乳制品</v>
          </cell>
          <cell r="D548">
            <v>412.5</v>
          </cell>
        </row>
        <row r="549">
          <cell r="A549">
            <v>35165</v>
          </cell>
          <cell r="B549" t="str">
            <v>法国</v>
          </cell>
          <cell r="C549" t="str">
            <v>糖果</v>
          </cell>
          <cell r="D549">
            <v>1109.25</v>
          </cell>
        </row>
        <row r="550">
          <cell r="A550">
            <v>35165</v>
          </cell>
          <cell r="B550" t="str">
            <v>法国</v>
          </cell>
          <cell r="C550" t="str">
            <v>糖果</v>
          </cell>
          <cell r="D550">
            <v>750</v>
          </cell>
        </row>
        <row r="551">
          <cell r="A551">
            <v>35165</v>
          </cell>
          <cell r="B551" t="str">
            <v>法国</v>
          </cell>
          <cell r="C551" t="str">
            <v>乳制品</v>
          </cell>
          <cell r="D551">
            <v>1740</v>
          </cell>
        </row>
        <row r="552">
          <cell r="A552">
            <v>35166</v>
          </cell>
          <cell r="B552" t="str">
            <v>英国</v>
          </cell>
          <cell r="C552" t="str">
            <v>海洋食品</v>
          </cell>
          <cell r="D552">
            <v>120</v>
          </cell>
        </row>
        <row r="553">
          <cell r="A553">
            <v>35166</v>
          </cell>
          <cell r="B553" t="str">
            <v>英国</v>
          </cell>
          <cell r="C553" t="str">
            <v>乳制品</v>
          </cell>
          <cell r="D553">
            <v>125</v>
          </cell>
        </row>
        <row r="554">
          <cell r="A554">
            <v>35170</v>
          </cell>
          <cell r="B554" t="str">
            <v>英国</v>
          </cell>
          <cell r="C554" t="str">
            <v>香料</v>
          </cell>
          <cell r="D554">
            <v>379.99999970197678</v>
          </cell>
        </row>
        <row r="555">
          <cell r="A555">
            <v>35170</v>
          </cell>
          <cell r="B555" t="str">
            <v>英国</v>
          </cell>
          <cell r="C555" t="str">
            <v>农产品</v>
          </cell>
          <cell r="D555">
            <v>91.2</v>
          </cell>
        </row>
        <row r="556">
          <cell r="A556">
            <v>35171</v>
          </cell>
          <cell r="B556" t="str">
            <v>英国</v>
          </cell>
          <cell r="C556" t="str">
            <v>糖果</v>
          </cell>
          <cell r="D556">
            <v>120</v>
          </cell>
        </row>
        <row r="557">
          <cell r="A557">
            <v>35171</v>
          </cell>
          <cell r="B557" t="str">
            <v>英国</v>
          </cell>
          <cell r="C557" t="str">
            <v>糖果</v>
          </cell>
          <cell r="D557">
            <v>133</v>
          </cell>
        </row>
        <row r="558">
          <cell r="A558">
            <v>35171</v>
          </cell>
          <cell r="B558" t="str">
            <v>英国</v>
          </cell>
          <cell r="C558" t="str">
            <v>农产品</v>
          </cell>
          <cell r="D558">
            <v>424</v>
          </cell>
        </row>
        <row r="559">
          <cell r="A559">
            <v>35173</v>
          </cell>
          <cell r="B559" t="str">
            <v>英国</v>
          </cell>
          <cell r="C559" t="str">
            <v>农产品</v>
          </cell>
          <cell r="D559">
            <v>1350</v>
          </cell>
        </row>
        <row r="560">
          <cell r="A560">
            <v>35173</v>
          </cell>
          <cell r="B560" t="str">
            <v>英国</v>
          </cell>
          <cell r="C560" t="str">
            <v>海洋食品</v>
          </cell>
          <cell r="D560">
            <v>462</v>
          </cell>
        </row>
        <row r="561">
          <cell r="A561">
            <v>35173</v>
          </cell>
          <cell r="B561" t="str">
            <v>英国</v>
          </cell>
          <cell r="C561" t="str">
            <v>肉/家禽</v>
          </cell>
          <cell r="D561">
            <v>656</v>
          </cell>
        </row>
        <row r="562">
          <cell r="A562">
            <v>35173</v>
          </cell>
          <cell r="B562" t="str">
            <v>英国</v>
          </cell>
          <cell r="C562" t="str">
            <v>乳制品</v>
          </cell>
          <cell r="D562">
            <v>324</v>
          </cell>
        </row>
        <row r="563">
          <cell r="A563">
            <v>35173</v>
          </cell>
          <cell r="B563" t="str">
            <v>英国</v>
          </cell>
          <cell r="C563" t="str">
            <v>饮料</v>
          </cell>
          <cell r="D563">
            <v>792</v>
          </cell>
        </row>
        <row r="564">
          <cell r="A564">
            <v>35174</v>
          </cell>
          <cell r="B564" t="str">
            <v>法国</v>
          </cell>
          <cell r="C564" t="str">
            <v>农产品</v>
          </cell>
          <cell r="D564">
            <v>848</v>
          </cell>
        </row>
        <row r="565">
          <cell r="A565">
            <v>35177</v>
          </cell>
          <cell r="B565" t="str">
            <v>英国</v>
          </cell>
          <cell r="C565" t="str">
            <v>糖果</v>
          </cell>
          <cell r="D565">
            <v>110.4</v>
          </cell>
        </row>
        <row r="566">
          <cell r="A566">
            <v>35177</v>
          </cell>
          <cell r="B566" t="str">
            <v>英国</v>
          </cell>
          <cell r="C566" t="str">
            <v>糖果</v>
          </cell>
          <cell r="D566">
            <v>800</v>
          </cell>
        </row>
        <row r="567">
          <cell r="A567">
            <v>35179</v>
          </cell>
          <cell r="B567" t="str">
            <v>法国</v>
          </cell>
          <cell r="C567" t="str">
            <v>香料</v>
          </cell>
          <cell r="D567">
            <v>439</v>
          </cell>
        </row>
        <row r="568">
          <cell r="A568">
            <v>35181</v>
          </cell>
          <cell r="B568" t="str">
            <v>法国</v>
          </cell>
          <cell r="C568" t="str">
            <v>海洋食品</v>
          </cell>
          <cell r="D568">
            <v>428.3999969959259</v>
          </cell>
        </row>
        <row r="569">
          <cell r="A569">
            <v>35181</v>
          </cell>
          <cell r="B569" t="str">
            <v>法国</v>
          </cell>
          <cell r="C569" t="str">
            <v>面食/谷类</v>
          </cell>
          <cell r="D569">
            <v>292.5</v>
          </cell>
        </row>
        <row r="570">
          <cell r="A570">
            <v>35184</v>
          </cell>
          <cell r="B570" t="str">
            <v>法国</v>
          </cell>
          <cell r="C570" t="str">
            <v>糖果</v>
          </cell>
          <cell r="D570">
            <v>959.75</v>
          </cell>
        </row>
        <row r="571">
          <cell r="A571">
            <v>35184</v>
          </cell>
          <cell r="B571" t="str">
            <v>法国</v>
          </cell>
          <cell r="C571" t="str">
            <v>饮料</v>
          </cell>
          <cell r="D571">
            <v>90</v>
          </cell>
        </row>
        <row r="572">
          <cell r="A572">
            <v>35184</v>
          </cell>
          <cell r="B572" t="str">
            <v>法国</v>
          </cell>
          <cell r="C572" t="str">
            <v>海洋食品</v>
          </cell>
          <cell r="D572">
            <v>760</v>
          </cell>
        </row>
        <row r="573">
          <cell r="A573">
            <v>35185</v>
          </cell>
          <cell r="B573" t="str">
            <v>法国</v>
          </cell>
          <cell r="C573" t="str">
            <v>农产品</v>
          </cell>
          <cell r="D573">
            <v>1800</v>
          </cell>
        </row>
        <row r="574">
          <cell r="A574">
            <v>35185</v>
          </cell>
          <cell r="B574" t="str">
            <v>法国</v>
          </cell>
          <cell r="C574" t="str">
            <v>糖果</v>
          </cell>
          <cell r="D574">
            <v>1774.799997061491</v>
          </cell>
        </row>
        <row r="575">
          <cell r="A575">
            <v>35186</v>
          </cell>
          <cell r="B575" t="str">
            <v>英国</v>
          </cell>
          <cell r="C575" t="str">
            <v>饮料</v>
          </cell>
          <cell r="D575">
            <v>759.99999716877937</v>
          </cell>
        </row>
        <row r="576">
          <cell r="A576">
            <v>35186</v>
          </cell>
          <cell r="B576" t="str">
            <v>英国</v>
          </cell>
          <cell r="C576" t="str">
            <v>饮料</v>
          </cell>
          <cell r="D576">
            <v>239.99999910593033</v>
          </cell>
        </row>
        <row r="577">
          <cell r="A577">
            <v>35186</v>
          </cell>
          <cell r="B577" t="str">
            <v>英国</v>
          </cell>
          <cell r="C577" t="str">
            <v>饮料</v>
          </cell>
          <cell r="D577">
            <v>1295.9999951720238</v>
          </cell>
        </row>
        <row r="578">
          <cell r="A578">
            <v>35186</v>
          </cell>
          <cell r="B578" t="str">
            <v>法国</v>
          </cell>
          <cell r="C578" t="str">
            <v>乳制品</v>
          </cell>
          <cell r="D578">
            <v>69.599999999999994</v>
          </cell>
        </row>
        <row r="579">
          <cell r="A579">
            <v>35187</v>
          </cell>
          <cell r="B579" t="str">
            <v>英国</v>
          </cell>
          <cell r="C579" t="str">
            <v>面食/谷类</v>
          </cell>
          <cell r="D579">
            <v>560</v>
          </cell>
        </row>
        <row r="580">
          <cell r="A580">
            <v>35188</v>
          </cell>
          <cell r="B580" t="str">
            <v>英国</v>
          </cell>
          <cell r="C580" t="str">
            <v>海洋食品</v>
          </cell>
          <cell r="D580">
            <v>183.34999985620379</v>
          </cell>
        </row>
        <row r="581">
          <cell r="A581">
            <v>35188</v>
          </cell>
          <cell r="B581" t="str">
            <v>英国</v>
          </cell>
          <cell r="C581" t="str">
            <v>农产品</v>
          </cell>
          <cell r="D581">
            <v>755.24999940767884</v>
          </cell>
        </row>
        <row r="582">
          <cell r="A582">
            <v>35188</v>
          </cell>
          <cell r="B582" t="str">
            <v>英国</v>
          </cell>
          <cell r="C582" t="str">
            <v>香料</v>
          </cell>
          <cell r="D582">
            <v>259.34999979659915</v>
          </cell>
        </row>
        <row r="583">
          <cell r="A583">
            <v>35191</v>
          </cell>
          <cell r="B583" t="str">
            <v>法国</v>
          </cell>
          <cell r="C583" t="str">
            <v>香料</v>
          </cell>
          <cell r="D583">
            <v>412.5</v>
          </cell>
        </row>
        <row r="584">
          <cell r="A584">
            <v>35191</v>
          </cell>
          <cell r="B584" t="str">
            <v>法国</v>
          </cell>
          <cell r="C584" t="str">
            <v>饮料</v>
          </cell>
          <cell r="D584">
            <v>101.25</v>
          </cell>
        </row>
        <row r="585">
          <cell r="A585">
            <v>35191</v>
          </cell>
          <cell r="B585" t="str">
            <v>法国</v>
          </cell>
          <cell r="C585" t="str">
            <v>香料</v>
          </cell>
          <cell r="D585">
            <v>390</v>
          </cell>
        </row>
        <row r="586">
          <cell r="A586">
            <v>35191</v>
          </cell>
          <cell r="B586" t="str">
            <v>法国</v>
          </cell>
          <cell r="C586" t="str">
            <v>海洋食品</v>
          </cell>
          <cell r="D586">
            <v>336</v>
          </cell>
        </row>
        <row r="587">
          <cell r="A587">
            <v>35191</v>
          </cell>
          <cell r="B587" t="str">
            <v>法国</v>
          </cell>
          <cell r="C587" t="str">
            <v>饮料</v>
          </cell>
          <cell r="D587">
            <v>229.49999839067459</v>
          </cell>
        </row>
        <row r="588">
          <cell r="A588">
            <v>35191</v>
          </cell>
          <cell r="B588" t="str">
            <v>法国</v>
          </cell>
          <cell r="C588" t="str">
            <v>面食/谷类</v>
          </cell>
          <cell r="D588">
            <v>285.59999799728394</v>
          </cell>
        </row>
        <row r="589">
          <cell r="A589">
            <v>35191</v>
          </cell>
          <cell r="B589" t="str">
            <v>法国</v>
          </cell>
          <cell r="C589" t="str">
            <v>肉/家禽</v>
          </cell>
          <cell r="D589">
            <v>960</v>
          </cell>
        </row>
        <row r="590">
          <cell r="A590">
            <v>35191</v>
          </cell>
          <cell r="B590" t="str">
            <v>法国</v>
          </cell>
          <cell r="C590" t="str">
            <v>饮料</v>
          </cell>
          <cell r="D590">
            <v>72</v>
          </cell>
        </row>
        <row r="591">
          <cell r="A591">
            <v>35191</v>
          </cell>
          <cell r="B591" t="str">
            <v>法国</v>
          </cell>
          <cell r="C591" t="str">
            <v>海洋食品</v>
          </cell>
          <cell r="D591">
            <v>184</v>
          </cell>
        </row>
        <row r="592">
          <cell r="A592">
            <v>35191</v>
          </cell>
          <cell r="B592" t="str">
            <v>法国</v>
          </cell>
          <cell r="C592" t="str">
            <v>面食/谷类</v>
          </cell>
          <cell r="D592">
            <v>70</v>
          </cell>
        </row>
        <row r="593">
          <cell r="A593">
            <v>35192</v>
          </cell>
          <cell r="B593" t="str">
            <v>法国</v>
          </cell>
          <cell r="C593" t="str">
            <v>饮料</v>
          </cell>
          <cell r="D593">
            <v>144</v>
          </cell>
        </row>
        <row r="594">
          <cell r="A594">
            <v>35192</v>
          </cell>
          <cell r="B594" t="str">
            <v>法国</v>
          </cell>
          <cell r="C594" t="str">
            <v>肉/家禽</v>
          </cell>
          <cell r="D594">
            <v>185.685</v>
          </cell>
        </row>
        <row r="595">
          <cell r="A595">
            <v>35194</v>
          </cell>
          <cell r="B595" t="str">
            <v>英国</v>
          </cell>
          <cell r="C595" t="str">
            <v>糖果</v>
          </cell>
          <cell r="D595">
            <v>436.99999965727329</v>
          </cell>
        </row>
        <row r="596">
          <cell r="A596">
            <v>35194</v>
          </cell>
          <cell r="B596" t="str">
            <v>英国</v>
          </cell>
          <cell r="C596" t="str">
            <v>乳制品</v>
          </cell>
          <cell r="D596">
            <v>1162.7999990880489</v>
          </cell>
        </row>
        <row r="597">
          <cell r="A597">
            <v>35194</v>
          </cell>
          <cell r="B597" t="str">
            <v>英国</v>
          </cell>
          <cell r="C597" t="str">
            <v>乳制品</v>
          </cell>
          <cell r="D597">
            <v>1225.4999990388751</v>
          </cell>
        </row>
        <row r="598">
          <cell r="A598">
            <v>35198</v>
          </cell>
          <cell r="B598" t="str">
            <v>法国</v>
          </cell>
          <cell r="C598" t="str">
            <v>乳制品</v>
          </cell>
          <cell r="D598">
            <v>760</v>
          </cell>
        </row>
        <row r="599">
          <cell r="A599">
            <v>35198</v>
          </cell>
          <cell r="B599" t="str">
            <v>法国</v>
          </cell>
          <cell r="C599" t="str">
            <v>海洋食品</v>
          </cell>
          <cell r="D599">
            <v>625</v>
          </cell>
        </row>
        <row r="600">
          <cell r="A600">
            <v>35198</v>
          </cell>
          <cell r="B600" t="str">
            <v>法国</v>
          </cell>
          <cell r="C600" t="str">
            <v>面食/谷类</v>
          </cell>
          <cell r="D600">
            <v>190</v>
          </cell>
        </row>
        <row r="601">
          <cell r="A601">
            <v>35199</v>
          </cell>
          <cell r="B601" t="str">
            <v>英国</v>
          </cell>
          <cell r="C601" t="str">
            <v>海洋食品</v>
          </cell>
          <cell r="D601">
            <v>632.39999556541443</v>
          </cell>
        </row>
        <row r="602">
          <cell r="A602">
            <v>35199</v>
          </cell>
          <cell r="B602" t="str">
            <v>英国</v>
          </cell>
          <cell r="C602" t="str">
            <v>饮料</v>
          </cell>
          <cell r="D602">
            <v>156.75</v>
          </cell>
        </row>
        <row r="603">
          <cell r="A603">
            <v>35199</v>
          </cell>
          <cell r="B603" t="str">
            <v>英国</v>
          </cell>
          <cell r="C603" t="str">
            <v>糖果</v>
          </cell>
          <cell r="D603">
            <v>1215</v>
          </cell>
        </row>
        <row r="604">
          <cell r="A604">
            <v>35199</v>
          </cell>
          <cell r="B604" t="str">
            <v>英国</v>
          </cell>
          <cell r="C604" t="str">
            <v>糖果</v>
          </cell>
          <cell r="D604">
            <v>1967.49</v>
          </cell>
        </row>
        <row r="605">
          <cell r="A605">
            <v>35199</v>
          </cell>
          <cell r="B605" t="str">
            <v>英国</v>
          </cell>
          <cell r="C605" t="str">
            <v>农产品</v>
          </cell>
          <cell r="D605">
            <v>1749</v>
          </cell>
        </row>
        <row r="606">
          <cell r="A606">
            <v>35199</v>
          </cell>
          <cell r="B606" t="str">
            <v>英国</v>
          </cell>
          <cell r="C606" t="str">
            <v>乳制品</v>
          </cell>
          <cell r="D606">
            <v>1218</v>
          </cell>
        </row>
        <row r="607">
          <cell r="A607">
            <v>35201</v>
          </cell>
          <cell r="B607" t="str">
            <v>英国</v>
          </cell>
          <cell r="C607" t="str">
            <v>肉/家禽</v>
          </cell>
          <cell r="D607">
            <v>840</v>
          </cell>
        </row>
        <row r="608">
          <cell r="A608">
            <v>35201</v>
          </cell>
          <cell r="B608" t="str">
            <v>英国</v>
          </cell>
          <cell r="C608" t="str">
            <v>乳制品</v>
          </cell>
          <cell r="D608">
            <v>1320</v>
          </cell>
        </row>
        <row r="609">
          <cell r="A609">
            <v>35202</v>
          </cell>
          <cell r="B609" t="str">
            <v>法国</v>
          </cell>
          <cell r="C609" t="str">
            <v>饮料</v>
          </cell>
          <cell r="D609">
            <v>1425</v>
          </cell>
        </row>
        <row r="610">
          <cell r="A610">
            <v>35202</v>
          </cell>
          <cell r="B610" t="str">
            <v>法国</v>
          </cell>
          <cell r="C610" t="str">
            <v>香料</v>
          </cell>
          <cell r="D610">
            <v>1494.5</v>
          </cell>
        </row>
        <row r="611">
          <cell r="A611">
            <v>35202</v>
          </cell>
          <cell r="B611" t="str">
            <v>法国</v>
          </cell>
          <cell r="C611" t="str">
            <v>肉/家禽</v>
          </cell>
          <cell r="D611">
            <v>5570.55</v>
          </cell>
        </row>
        <row r="612">
          <cell r="A612">
            <v>35202</v>
          </cell>
          <cell r="B612" t="str">
            <v>法国</v>
          </cell>
          <cell r="C612" t="str">
            <v>乳制品</v>
          </cell>
          <cell r="D612">
            <v>4125</v>
          </cell>
        </row>
        <row r="613">
          <cell r="A613">
            <v>35202</v>
          </cell>
          <cell r="B613" t="str">
            <v>法国</v>
          </cell>
          <cell r="C613" t="str">
            <v>饮料</v>
          </cell>
          <cell r="D613">
            <v>810</v>
          </cell>
        </row>
        <row r="614">
          <cell r="A614">
            <v>35202</v>
          </cell>
          <cell r="B614" t="str">
            <v>法国</v>
          </cell>
          <cell r="C614" t="str">
            <v>海洋食品</v>
          </cell>
          <cell r="D614">
            <v>480</v>
          </cell>
        </row>
        <row r="615">
          <cell r="A615">
            <v>35202</v>
          </cell>
          <cell r="B615" t="str">
            <v>法国</v>
          </cell>
          <cell r="C615" t="str">
            <v>饮料</v>
          </cell>
          <cell r="D615">
            <v>94.5</v>
          </cell>
        </row>
        <row r="616">
          <cell r="A616">
            <v>35202</v>
          </cell>
          <cell r="B616" t="str">
            <v>法国</v>
          </cell>
          <cell r="C616" t="str">
            <v>面食/谷类</v>
          </cell>
          <cell r="D616">
            <v>665</v>
          </cell>
        </row>
        <row r="617">
          <cell r="A617">
            <v>35202</v>
          </cell>
          <cell r="B617" t="str">
            <v>法国</v>
          </cell>
          <cell r="C617" t="str">
            <v>乳制品</v>
          </cell>
          <cell r="D617">
            <v>344</v>
          </cell>
        </row>
        <row r="618">
          <cell r="A618">
            <v>35202</v>
          </cell>
          <cell r="B618" t="str">
            <v>法国</v>
          </cell>
          <cell r="C618" t="str">
            <v>海洋食品</v>
          </cell>
          <cell r="D618">
            <v>665</v>
          </cell>
        </row>
        <row r="619">
          <cell r="A619">
            <v>35202</v>
          </cell>
          <cell r="B619" t="str">
            <v>法国</v>
          </cell>
          <cell r="C619" t="str">
            <v>饮料</v>
          </cell>
          <cell r="D619">
            <v>6587.5</v>
          </cell>
        </row>
        <row r="620">
          <cell r="A620">
            <v>35202</v>
          </cell>
          <cell r="B620" t="str">
            <v>法国</v>
          </cell>
          <cell r="C620" t="str">
            <v>乳制品</v>
          </cell>
          <cell r="D620">
            <v>1650</v>
          </cell>
        </row>
        <row r="621">
          <cell r="A621">
            <v>35205</v>
          </cell>
          <cell r="B621" t="str">
            <v>法国</v>
          </cell>
          <cell r="C621" t="str">
            <v>糖果</v>
          </cell>
          <cell r="D621">
            <v>134.99999977648258</v>
          </cell>
        </row>
        <row r="622">
          <cell r="A622">
            <v>35205</v>
          </cell>
          <cell r="B622" t="str">
            <v>法国</v>
          </cell>
          <cell r="C622" t="str">
            <v>香料</v>
          </cell>
          <cell r="D622">
            <v>233.4</v>
          </cell>
        </row>
        <row r="623">
          <cell r="A623">
            <v>35205</v>
          </cell>
          <cell r="B623" t="str">
            <v>法国</v>
          </cell>
          <cell r="C623" t="str">
            <v>香料</v>
          </cell>
          <cell r="D623">
            <v>171</v>
          </cell>
        </row>
        <row r="624">
          <cell r="A624">
            <v>35205</v>
          </cell>
          <cell r="B624" t="str">
            <v>英国</v>
          </cell>
          <cell r="C624" t="str">
            <v>海洋食品</v>
          </cell>
          <cell r="D624">
            <v>42</v>
          </cell>
        </row>
        <row r="625">
          <cell r="A625">
            <v>35205</v>
          </cell>
          <cell r="B625" t="str">
            <v>英国</v>
          </cell>
          <cell r="C625" t="str">
            <v>乳制品</v>
          </cell>
          <cell r="D625">
            <v>1650</v>
          </cell>
        </row>
        <row r="626">
          <cell r="A626">
            <v>35207</v>
          </cell>
          <cell r="B626" t="str">
            <v>法国</v>
          </cell>
          <cell r="C626" t="str">
            <v>糖果</v>
          </cell>
          <cell r="D626">
            <v>200</v>
          </cell>
        </row>
        <row r="627">
          <cell r="A627">
            <v>35208</v>
          </cell>
          <cell r="B627" t="str">
            <v>英国</v>
          </cell>
          <cell r="C627" t="str">
            <v>乳制品</v>
          </cell>
          <cell r="D627">
            <v>721.99999943375587</v>
          </cell>
        </row>
        <row r="628">
          <cell r="A628">
            <v>35208</v>
          </cell>
          <cell r="B628" t="str">
            <v>英国</v>
          </cell>
          <cell r="C628" t="str">
            <v>乳制品</v>
          </cell>
          <cell r="D628">
            <v>455.99999964237213</v>
          </cell>
        </row>
        <row r="629">
          <cell r="A629">
            <v>35208</v>
          </cell>
          <cell r="B629" t="str">
            <v>英国</v>
          </cell>
          <cell r="C629" t="str">
            <v>饮料</v>
          </cell>
          <cell r="D629">
            <v>307.79999975860119</v>
          </cell>
        </row>
        <row r="630">
          <cell r="A630">
            <v>35214</v>
          </cell>
          <cell r="B630" t="str">
            <v>英国</v>
          </cell>
          <cell r="C630" t="str">
            <v>糖果</v>
          </cell>
          <cell r="D630">
            <v>30</v>
          </cell>
        </row>
        <row r="631">
          <cell r="A631">
            <v>35214</v>
          </cell>
          <cell r="B631" t="str">
            <v>英国</v>
          </cell>
          <cell r="C631" t="str">
            <v>乳制品</v>
          </cell>
          <cell r="D631">
            <v>714</v>
          </cell>
        </row>
        <row r="632">
          <cell r="A632">
            <v>35214</v>
          </cell>
          <cell r="B632" t="str">
            <v>英国</v>
          </cell>
          <cell r="C632" t="str">
            <v>香料</v>
          </cell>
          <cell r="D632">
            <v>114</v>
          </cell>
        </row>
        <row r="633">
          <cell r="A633">
            <v>35215</v>
          </cell>
          <cell r="B633" t="str">
            <v>法国</v>
          </cell>
          <cell r="C633" t="str">
            <v>乳制品</v>
          </cell>
          <cell r="D633">
            <v>510</v>
          </cell>
        </row>
        <row r="634">
          <cell r="A634">
            <v>35216</v>
          </cell>
          <cell r="B634" t="str">
            <v>法国</v>
          </cell>
          <cell r="C634" t="str">
            <v>肉/家禽</v>
          </cell>
          <cell r="D634">
            <v>2702.6999955251813</v>
          </cell>
        </row>
        <row r="635">
          <cell r="A635">
            <v>35216</v>
          </cell>
          <cell r="B635" t="str">
            <v>法国</v>
          </cell>
          <cell r="C635" t="str">
            <v>海洋食品</v>
          </cell>
          <cell r="D635">
            <v>115.8</v>
          </cell>
        </row>
        <row r="636">
          <cell r="A636">
            <v>35216</v>
          </cell>
          <cell r="B636" t="str">
            <v>法国</v>
          </cell>
          <cell r="C636" t="str">
            <v>肉/家禽</v>
          </cell>
          <cell r="D636">
            <v>737.99999877810478</v>
          </cell>
        </row>
        <row r="637">
          <cell r="A637">
            <v>35216</v>
          </cell>
          <cell r="B637" t="str">
            <v>法国</v>
          </cell>
          <cell r="C637" t="str">
            <v>肉/家禽</v>
          </cell>
          <cell r="D637">
            <v>86.399999856948853</v>
          </cell>
        </row>
        <row r="638">
          <cell r="A638">
            <v>35216</v>
          </cell>
          <cell r="B638" t="str">
            <v>法国</v>
          </cell>
          <cell r="C638" t="str">
            <v>糖果</v>
          </cell>
          <cell r="D638">
            <v>687.5</v>
          </cell>
        </row>
        <row r="639">
          <cell r="A639">
            <v>35216</v>
          </cell>
          <cell r="B639" t="str">
            <v>法国</v>
          </cell>
          <cell r="C639" t="str">
            <v>糖果</v>
          </cell>
          <cell r="D639">
            <v>52.35</v>
          </cell>
        </row>
        <row r="640">
          <cell r="A640">
            <v>35216</v>
          </cell>
          <cell r="B640" t="str">
            <v>法国</v>
          </cell>
          <cell r="C640" t="str">
            <v>糖果</v>
          </cell>
          <cell r="D640">
            <v>386.4</v>
          </cell>
        </row>
        <row r="641">
          <cell r="A641">
            <v>35216</v>
          </cell>
          <cell r="B641" t="str">
            <v>法国</v>
          </cell>
          <cell r="C641" t="str">
            <v>饮料</v>
          </cell>
          <cell r="D641">
            <v>490</v>
          </cell>
        </row>
        <row r="642">
          <cell r="A642">
            <v>35219</v>
          </cell>
          <cell r="B642" t="str">
            <v>英国</v>
          </cell>
          <cell r="C642" t="str">
            <v>海洋食品</v>
          </cell>
          <cell r="D642">
            <v>86.85</v>
          </cell>
        </row>
        <row r="643">
          <cell r="A643">
            <v>35220</v>
          </cell>
          <cell r="B643" t="str">
            <v>英国</v>
          </cell>
          <cell r="C643" t="str">
            <v>饮料</v>
          </cell>
          <cell r="D643">
            <v>611.99999570846558</v>
          </cell>
        </row>
        <row r="644">
          <cell r="A644">
            <v>35220</v>
          </cell>
          <cell r="B644" t="str">
            <v>英国</v>
          </cell>
          <cell r="C644" t="str">
            <v>饮料</v>
          </cell>
          <cell r="D644">
            <v>322.9999977350235</v>
          </cell>
        </row>
        <row r="645">
          <cell r="A645">
            <v>35220</v>
          </cell>
          <cell r="B645" t="str">
            <v>英国</v>
          </cell>
          <cell r="C645" t="str">
            <v>糖果</v>
          </cell>
          <cell r="D645">
            <v>444.97499687969685</v>
          </cell>
        </row>
        <row r="646">
          <cell r="A646">
            <v>35220</v>
          </cell>
          <cell r="B646" t="str">
            <v>英国</v>
          </cell>
          <cell r="C646" t="str">
            <v>乳制品</v>
          </cell>
          <cell r="D646">
            <v>250</v>
          </cell>
        </row>
        <row r="647">
          <cell r="A647">
            <v>35221</v>
          </cell>
          <cell r="B647" t="str">
            <v>法国</v>
          </cell>
          <cell r="C647" t="str">
            <v>饮料</v>
          </cell>
          <cell r="D647">
            <v>364.7999986410141</v>
          </cell>
        </row>
        <row r="648">
          <cell r="A648">
            <v>35221</v>
          </cell>
          <cell r="B648" t="str">
            <v>法国</v>
          </cell>
          <cell r="C648" t="str">
            <v>香料</v>
          </cell>
          <cell r="D648">
            <v>40</v>
          </cell>
        </row>
        <row r="649">
          <cell r="A649">
            <v>35221</v>
          </cell>
          <cell r="B649" t="str">
            <v>法国</v>
          </cell>
          <cell r="C649" t="str">
            <v>香料</v>
          </cell>
          <cell r="D649">
            <v>22</v>
          </cell>
        </row>
        <row r="650">
          <cell r="A650">
            <v>35221</v>
          </cell>
          <cell r="B650" t="str">
            <v>法国</v>
          </cell>
          <cell r="C650" t="str">
            <v>香料</v>
          </cell>
          <cell r="D650">
            <v>24.500000011175871</v>
          </cell>
        </row>
        <row r="651">
          <cell r="A651">
            <v>35221</v>
          </cell>
          <cell r="B651" t="str">
            <v>法国</v>
          </cell>
          <cell r="C651" t="str">
            <v>农产品</v>
          </cell>
          <cell r="D651">
            <v>28.499999977648258</v>
          </cell>
        </row>
        <row r="652">
          <cell r="A652">
            <v>35221</v>
          </cell>
          <cell r="B652" t="str">
            <v>法国</v>
          </cell>
          <cell r="C652" t="str">
            <v>香料</v>
          </cell>
          <cell r="D652">
            <v>71.99999988079071</v>
          </cell>
        </row>
        <row r="653">
          <cell r="A653">
            <v>35221</v>
          </cell>
          <cell r="B653" t="str">
            <v>法国</v>
          </cell>
          <cell r="C653" t="str">
            <v>海洋食品</v>
          </cell>
          <cell r="D653">
            <v>31</v>
          </cell>
        </row>
        <row r="654">
          <cell r="A654">
            <v>35221</v>
          </cell>
          <cell r="B654" t="str">
            <v>法国</v>
          </cell>
          <cell r="C654" t="str">
            <v>乳制品</v>
          </cell>
          <cell r="D654">
            <v>72.199999943375587</v>
          </cell>
        </row>
        <row r="655">
          <cell r="A655">
            <v>35221</v>
          </cell>
          <cell r="B655" t="str">
            <v>法国</v>
          </cell>
          <cell r="C655" t="str">
            <v>海洋食品</v>
          </cell>
          <cell r="D655">
            <v>24</v>
          </cell>
        </row>
        <row r="656">
          <cell r="A656">
            <v>35221</v>
          </cell>
          <cell r="B656" t="str">
            <v>法国</v>
          </cell>
          <cell r="C656" t="str">
            <v>农产品</v>
          </cell>
          <cell r="D656">
            <v>22.55250001559034</v>
          </cell>
        </row>
        <row r="657">
          <cell r="A657">
            <v>35221</v>
          </cell>
          <cell r="B657" t="str">
            <v>法国</v>
          </cell>
          <cell r="C657" t="str">
            <v>糖果</v>
          </cell>
          <cell r="D657">
            <v>33.853000023402274</v>
          </cell>
        </row>
        <row r="658">
          <cell r="A658">
            <v>35221</v>
          </cell>
          <cell r="B658" t="str">
            <v>法国</v>
          </cell>
          <cell r="C658" t="str">
            <v>糖果</v>
          </cell>
          <cell r="D658">
            <v>77.760000072419643</v>
          </cell>
        </row>
        <row r="659">
          <cell r="A659">
            <v>35221</v>
          </cell>
          <cell r="B659" t="str">
            <v>法国</v>
          </cell>
          <cell r="C659" t="str">
            <v>面食/谷类</v>
          </cell>
          <cell r="D659">
            <v>18</v>
          </cell>
        </row>
        <row r="660">
          <cell r="A660">
            <v>35221</v>
          </cell>
          <cell r="B660" t="str">
            <v>法国</v>
          </cell>
          <cell r="C660" t="str">
            <v>乳制品</v>
          </cell>
          <cell r="D660">
            <v>32</v>
          </cell>
        </row>
        <row r="661">
          <cell r="A661">
            <v>35221</v>
          </cell>
          <cell r="B661" t="str">
            <v>法国</v>
          </cell>
          <cell r="C661" t="str">
            <v>饮料</v>
          </cell>
          <cell r="D661">
            <v>34.19999997317791</v>
          </cell>
        </row>
        <row r="662">
          <cell r="A662">
            <v>35221</v>
          </cell>
          <cell r="B662" t="str">
            <v>法国</v>
          </cell>
          <cell r="C662" t="str">
            <v>海洋食品</v>
          </cell>
          <cell r="D662">
            <v>28.95</v>
          </cell>
        </row>
        <row r="663">
          <cell r="A663">
            <v>35221</v>
          </cell>
          <cell r="B663" t="str">
            <v>法国</v>
          </cell>
          <cell r="C663" t="str">
            <v>海洋食品</v>
          </cell>
          <cell r="D663">
            <v>35.280000016093254</v>
          </cell>
        </row>
        <row r="664">
          <cell r="A664">
            <v>35221</v>
          </cell>
          <cell r="B664" t="str">
            <v>法国</v>
          </cell>
          <cell r="C664" t="str">
            <v>面食/谷类</v>
          </cell>
          <cell r="D664">
            <v>14</v>
          </cell>
        </row>
        <row r="665">
          <cell r="A665">
            <v>35221</v>
          </cell>
          <cell r="B665" t="str">
            <v>法国</v>
          </cell>
          <cell r="C665" t="str">
            <v>肉/家禽</v>
          </cell>
          <cell r="D665">
            <v>48</v>
          </cell>
        </row>
        <row r="666">
          <cell r="A666">
            <v>35221</v>
          </cell>
          <cell r="B666" t="str">
            <v>法国</v>
          </cell>
          <cell r="C666" t="str">
            <v>乳制品</v>
          </cell>
          <cell r="D666">
            <v>63.920000091195107</v>
          </cell>
        </row>
        <row r="667">
          <cell r="A667">
            <v>35221</v>
          </cell>
          <cell r="B667" t="str">
            <v>法国</v>
          </cell>
          <cell r="C667" t="str">
            <v>面食/谷类</v>
          </cell>
          <cell r="D667">
            <v>64.505000044591725</v>
          </cell>
        </row>
        <row r="668">
          <cell r="A668">
            <v>35221</v>
          </cell>
          <cell r="B668" t="str">
            <v>法国</v>
          </cell>
          <cell r="C668" t="str">
            <v>香料</v>
          </cell>
          <cell r="D668">
            <v>17</v>
          </cell>
        </row>
        <row r="669">
          <cell r="A669">
            <v>35221</v>
          </cell>
          <cell r="B669" t="str">
            <v>法国</v>
          </cell>
          <cell r="C669" t="str">
            <v>海洋食品</v>
          </cell>
          <cell r="D669">
            <v>29.700000006705523</v>
          </cell>
        </row>
        <row r="670">
          <cell r="A670">
            <v>35221</v>
          </cell>
          <cell r="B670" t="str">
            <v>法国</v>
          </cell>
          <cell r="C670" t="str">
            <v>饮料</v>
          </cell>
          <cell r="D670">
            <v>31</v>
          </cell>
        </row>
        <row r="671">
          <cell r="A671">
            <v>35221</v>
          </cell>
          <cell r="B671" t="str">
            <v>法国</v>
          </cell>
          <cell r="C671" t="str">
            <v>香料</v>
          </cell>
          <cell r="D671">
            <v>26</v>
          </cell>
        </row>
      </sheetData>
      <sheetData sheetId="3"/>
      <sheetData sheetId="4"/>
      <sheetData sheetId="5"/>
      <sheetData sheetId="6"/>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透视表题1"/>
      <sheetName val="透视表题2"/>
      <sheetName val="D函数2"/>
      <sheetName val="D函数第2题透视表"/>
      <sheetName val="D函数2答案"/>
      <sheetName val="D函数1"/>
      <sheetName val="D函数1答案"/>
    </sheetNames>
    <sheetDataSet>
      <sheetData sheetId="0"/>
      <sheetData sheetId="1"/>
      <sheetData sheetId="2">
        <row r="1">
          <cell r="A1" t="str">
            <v>订购日期</v>
          </cell>
          <cell r="B1" t="str">
            <v>货主国家</v>
          </cell>
          <cell r="C1" t="str">
            <v>类别名称</v>
          </cell>
          <cell r="D1" t="str">
            <v>销售额</v>
          </cell>
        </row>
        <row r="2">
          <cell r="A2">
            <v>34551</v>
          </cell>
          <cell r="B2" t="str">
            <v>英国</v>
          </cell>
          <cell r="C2" t="str">
            <v>农产品</v>
          </cell>
          <cell r="D2">
            <v>167.4</v>
          </cell>
        </row>
        <row r="3">
          <cell r="A3">
            <v>34551</v>
          </cell>
          <cell r="B3" t="str">
            <v>英国</v>
          </cell>
          <cell r="C3" t="str">
            <v>农产品</v>
          </cell>
          <cell r="D3">
            <v>1696</v>
          </cell>
        </row>
        <row r="4">
          <cell r="A4">
            <v>34565</v>
          </cell>
          <cell r="B4" t="str">
            <v>英国</v>
          </cell>
          <cell r="C4" t="str">
            <v>海洋食品</v>
          </cell>
          <cell r="D4">
            <v>92.4</v>
          </cell>
        </row>
        <row r="5">
          <cell r="A5">
            <v>34565</v>
          </cell>
          <cell r="B5" t="str">
            <v>英国</v>
          </cell>
          <cell r="C5" t="str">
            <v>面食/谷类</v>
          </cell>
          <cell r="D5">
            <v>780</v>
          </cell>
        </row>
        <row r="6">
          <cell r="A6">
            <v>34565</v>
          </cell>
          <cell r="B6" t="str">
            <v>英国</v>
          </cell>
          <cell r="C6" t="str">
            <v>糖果</v>
          </cell>
          <cell r="D6">
            <v>443.25</v>
          </cell>
        </row>
        <row r="7">
          <cell r="A7">
            <v>34565</v>
          </cell>
          <cell r="B7" t="str">
            <v>英国</v>
          </cell>
          <cell r="C7" t="str">
            <v>饮料</v>
          </cell>
          <cell r="D7">
            <v>189</v>
          </cell>
        </row>
        <row r="8">
          <cell r="A8">
            <v>34568</v>
          </cell>
          <cell r="B8" t="str">
            <v>法国</v>
          </cell>
          <cell r="C8" t="str">
            <v>香料</v>
          </cell>
          <cell r="D8">
            <v>163.19999939203262</v>
          </cell>
        </row>
        <row r="9">
          <cell r="A9">
            <v>34568</v>
          </cell>
          <cell r="B9" t="str">
            <v>法国</v>
          </cell>
          <cell r="C9" t="str">
            <v>农产品</v>
          </cell>
          <cell r="D9">
            <v>360</v>
          </cell>
        </row>
        <row r="10">
          <cell r="A10">
            <v>34568</v>
          </cell>
          <cell r="B10" t="str">
            <v>法国</v>
          </cell>
          <cell r="C10" t="str">
            <v>面食/谷类</v>
          </cell>
          <cell r="D10">
            <v>60.8</v>
          </cell>
        </row>
        <row r="11">
          <cell r="A11">
            <v>34575</v>
          </cell>
          <cell r="B11" t="str">
            <v>英国</v>
          </cell>
          <cell r="C11" t="str">
            <v>海洋食品</v>
          </cell>
          <cell r="D11">
            <v>735</v>
          </cell>
        </row>
        <row r="12">
          <cell r="A12">
            <v>34575</v>
          </cell>
          <cell r="B12" t="str">
            <v>英国</v>
          </cell>
          <cell r="C12" t="str">
            <v>乳制品</v>
          </cell>
          <cell r="D12">
            <v>2617.9999816417694</v>
          </cell>
        </row>
        <row r="13">
          <cell r="A13">
            <v>34575</v>
          </cell>
          <cell r="B13" t="str">
            <v>英国</v>
          </cell>
          <cell r="C13" t="str">
            <v>饮料</v>
          </cell>
          <cell r="D13">
            <v>183.59999871253967</v>
          </cell>
        </row>
        <row r="14">
          <cell r="A14">
            <v>34577</v>
          </cell>
          <cell r="B14" t="str">
            <v>法国</v>
          </cell>
          <cell r="C14" t="str">
            <v>乳制品</v>
          </cell>
          <cell r="D14">
            <v>113.99999991059303</v>
          </cell>
        </row>
        <row r="15">
          <cell r="A15">
            <v>34577</v>
          </cell>
          <cell r="B15" t="str">
            <v>法国</v>
          </cell>
          <cell r="C15" t="str">
            <v>乳制品</v>
          </cell>
          <cell r="D15">
            <v>528.19999958574772</v>
          </cell>
        </row>
        <row r="16">
          <cell r="A16">
            <v>34578</v>
          </cell>
          <cell r="B16" t="str">
            <v>法国</v>
          </cell>
          <cell r="C16" t="str">
            <v>乳制品</v>
          </cell>
          <cell r="D16">
            <v>48</v>
          </cell>
        </row>
        <row r="17">
          <cell r="A17">
            <v>34579</v>
          </cell>
          <cell r="B17" t="str">
            <v>法国</v>
          </cell>
          <cell r="C17" t="str">
            <v>糖果</v>
          </cell>
          <cell r="D17">
            <v>388.8</v>
          </cell>
        </row>
        <row r="18">
          <cell r="A18">
            <v>34579</v>
          </cell>
          <cell r="B18" t="str">
            <v>法国</v>
          </cell>
          <cell r="C18" t="str">
            <v>乳制品</v>
          </cell>
          <cell r="D18">
            <v>400</v>
          </cell>
        </row>
        <row r="19">
          <cell r="A19">
            <v>34579</v>
          </cell>
          <cell r="B19" t="str">
            <v>法国</v>
          </cell>
          <cell r="C19" t="str">
            <v>乳制品</v>
          </cell>
          <cell r="D19">
            <v>667.2</v>
          </cell>
        </row>
        <row r="20">
          <cell r="A20">
            <v>34582</v>
          </cell>
          <cell r="B20" t="str">
            <v>英国</v>
          </cell>
          <cell r="C20" t="str">
            <v>海洋食品</v>
          </cell>
          <cell r="D20">
            <v>565.43999955654147</v>
          </cell>
        </row>
        <row r="21">
          <cell r="A21">
            <v>34582</v>
          </cell>
          <cell r="B21" t="str">
            <v>英国</v>
          </cell>
          <cell r="C21" t="str">
            <v>乳制品</v>
          </cell>
          <cell r="D21">
            <v>142.49999988824129</v>
          </cell>
        </row>
        <row r="22">
          <cell r="A22">
            <v>34582</v>
          </cell>
          <cell r="B22" t="str">
            <v>英国</v>
          </cell>
          <cell r="C22" t="str">
            <v>乳制品</v>
          </cell>
          <cell r="D22">
            <v>40</v>
          </cell>
        </row>
        <row r="23">
          <cell r="A23">
            <v>34582</v>
          </cell>
          <cell r="B23" t="str">
            <v>英国</v>
          </cell>
          <cell r="C23" t="str">
            <v>海洋食品</v>
          </cell>
          <cell r="D23">
            <v>837.89999934285879</v>
          </cell>
        </row>
        <row r="24">
          <cell r="A24">
            <v>34582</v>
          </cell>
          <cell r="B24" t="str">
            <v>英国</v>
          </cell>
          <cell r="C24" t="str">
            <v>饮料</v>
          </cell>
          <cell r="D24">
            <v>451.43999964594838</v>
          </cell>
        </row>
        <row r="25">
          <cell r="A25">
            <v>34586</v>
          </cell>
          <cell r="B25" t="str">
            <v>英国</v>
          </cell>
          <cell r="C25" t="str">
            <v>农产品</v>
          </cell>
          <cell r="D25">
            <v>728</v>
          </cell>
        </row>
        <row r="26">
          <cell r="A26">
            <v>34586</v>
          </cell>
          <cell r="B26" t="str">
            <v>英国</v>
          </cell>
          <cell r="C26" t="str">
            <v>糖果</v>
          </cell>
          <cell r="D26">
            <v>472.8</v>
          </cell>
        </row>
        <row r="27">
          <cell r="A27">
            <v>34590</v>
          </cell>
          <cell r="B27" t="str">
            <v>英国</v>
          </cell>
          <cell r="C27" t="str">
            <v>肉/家禽</v>
          </cell>
          <cell r="D27">
            <v>351</v>
          </cell>
        </row>
        <row r="28">
          <cell r="A28">
            <v>34596</v>
          </cell>
          <cell r="B28" t="str">
            <v>英国</v>
          </cell>
          <cell r="C28" t="str">
            <v>糖果</v>
          </cell>
          <cell r="D28">
            <v>394.875</v>
          </cell>
        </row>
        <row r="29">
          <cell r="A29">
            <v>34596</v>
          </cell>
          <cell r="B29" t="str">
            <v>英国</v>
          </cell>
          <cell r="C29" t="str">
            <v>香料</v>
          </cell>
          <cell r="D29">
            <v>325.5</v>
          </cell>
        </row>
        <row r="30">
          <cell r="A30">
            <v>34596</v>
          </cell>
          <cell r="B30" t="str">
            <v>英国</v>
          </cell>
          <cell r="C30" t="str">
            <v>乳制品</v>
          </cell>
          <cell r="D30">
            <v>408</v>
          </cell>
        </row>
        <row r="31">
          <cell r="A31">
            <v>34596</v>
          </cell>
          <cell r="B31" t="str">
            <v>英国</v>
          </cell>
          <cell r="C31" t="str">
            <v>饮料</v>
          </cell>
          <cell r="D31">
            <v>42</v>
          </cell>
        </row>
        <row r="32">
          <cell r="A32">
            <v>34597</v>
          </cell>
          <cell r="B32" t="str">
            <v>英国</v>
          </cell>
          <cell r="C32" t="str">
            <v>饮料</v>
          </cell>
          <cell r="D32">
            <v>518.39999806880951</v>
          </cell>
        </row>
        <row r="33">
          <cell r="A33">
            <v>34597</v>
          </cell>
          <cell r="B33" t="str">
            <v>英国</v>
          </cell>
          <cell r="C33" t="str">
            <v>海洋食品</v>
          </cell>
          <cell r="D33">
            <v>470.39999824762344</v>
          </cell>
        </row>
        <row r="34">
          <cell r="A34">
            <v>34597</v>
          </cell>
          <cell r="B34" t="str">
            <v>英国</v>
          </cell>
          <cell r="C34" t="str">
            <v>肉/家禽</v>
          </cell>
          <cell r="D34">
            <v>754.55999718904502</v>
          </cell>
        </row>
        <row r="35">
          <cell r="A35">
            <v>34598</v>
          </cell>
          <cell r="B35" t="str">
            <v>英国</v>
          </cell>
          <cell r="C35" t="str">
            <v>饮料</v>
          </cell>
          <cell r="D35">
            <v>1440</v>
          </cell>
        </row>
        <row r="36">
          <cell r="A36">
            <v>34598</v>
          </cell>
          <cell r="B36" t="str">
            <v>英国</v>
          </cell>
          <cell r="C36" t="str">
            <v>糖果</v>
          </cell>
          <cell r="D36">
            <v>1576</v>
          </cell>
        </row>
        <row r="37">
          <cell r="A37">
            <v>34607</v>
          </cell>
          <cell r="B37" t="str">
            <v>法国</v>
          </cell>
          <cell r="C37" t="str">
            <v>饮料</v>
          </cell>
          <cell r="D37">
            <v>259.2</v>
          </cell>
        </row>
        <row r="38">
          <cell r="A38">
            <v>34607</v>
          </cell>
          <cell r="B38" t="str">
            <v>法国</v>
          </cell>
          <cell r="C38" t="str">
            <v>肉/家禽</v>
          </cell>
          <cell r="D38">
            <v>468</v>
          </cell>
        </row>
        <row r="39">
          <cell r="A39">
            <v>34607</v>
          </cell>
          <cell r="B39" t="str">
            <v>法国</v>
          </cell>
          <cell r="C39" t="str">
            <v>饮料</v>
          </cell>
          <cell r="D39">
            <v>552</v>
          </cell>
        </row>
        <row r="40">
          <cell r="A40">
            <v>34607</v>
          </cell>
          <cell r="B40" t="str">
            <v>法国</v>
          </cell>
          <cell r="C40" t="str">
            <v>乳制品</v>
          </cell>
          <cell r="D40">
            <v>571.20000000000005</v>
          </cell>
        </row>
        <row r="41">
          <cell r="A41">
            <v>34607</v>
          </cell>
          <cell r="B41" t="str">
            <v>法国</v>
          </cell>
          <cell r="C41" t="str">
            <v>饮料</v>
          </cell>
          <cell r="D41">
            <v>37.200000000000003</v>
          </cell>
        </row>
        <row r="42">
          <cell r="A42">
            <v>34617</v>
          </cell>
          <cell r="B42" t="str">
            <v>英国</v>
          </cell>
          <cell r="C42" t="str">
            <v>海洋食品</v>
          </cell>
          <cell r="D42">
            <v>147</v>
          </cell>
        </row>
        <row r="43">
          <cell r="A43">
            <v>34617</v>
          </cell>
          <cell r="B43" t="str">
            <v>英国</v>
          </cell>
          <cell r="C43" t="str">
            <v>面食/谷类</v>
          </cell>
          <cell r="D43">
            <v>608</v>
          </cell>
        </row>
        <row r="44">
          <cell r="A44">
            <v>34621</v>
          </cell>
          <cell r="B44" t="str">
            <v>法国</v>
          </cell>
          <cell r="C44" t="str">
            <v>海洋食品</v>
          </cell>
          <cell r="D44">
            <v>1124.9999981373549</v>
          </cell>
        </row>
        <row r="45">
          <cell r="A45">
            <v>34621</v>
          </cell>
          <cell r="B45" t="str">
            <v>法国</v>
          </cell>
          <cell r="C45" t="str">
            <v>肉/家禽</v>
          </cell>
          <cell r="D45">
            <v>2227.4999963119626</v>
          </cell>
        </row>
        <row r="46">
          <cell r="A46">
            <v>34621</v>
          </cell>
          <cell r="B46" t="str">
            <v>法国</v>
          </cell>
          <cell r="C46" t="str">
            <v>饮料</v>
          </cell>
          <cell r="D46">
            <v>388.79999935626984</v>
          </cell>
        </row>
        <row r="47">
          <cell r="A47">
            <v>34625</v>
          </cell>
          <cell r="B47" t="str">
            <v>法国</v>
          </cell>
          <cell r="C47" t="str">
            <v>糖果</v>
          </cell>
          <cell r="D47">
            <v>394</v>
          </cell>
        </row>
        <row r="48">
          <cell r="A48">
            <v>34625</v>
          </cell>
          <cell r="B48" t="str">
            <v>法国</v>
          </cell>
          <cell r="C48" t="str">
            <v>糖果</v>
          </cell>
          <cell r="D48">
            <v>30</v>
          </cell>
        </row>
        <row r="49">
          <cell r="A49">
            <v>34628</v>
          </cell>
          <cell r="B49" t="str">
            <v>法国</v>
          </cell>
          <cell r="C49" t="str">
            <v>糖果</v>
          </cell>
          <cell r="D49">
            <v>139</v>
          </cell>
        </row>
        <row r="50">
          <cell r="A50">
            <v>34628</v>
          </cell>
          <cell r="B50" t="str">
            <v>法国</v>
          </cell>
          <cell r="C50" t="str">
            <v>糖果</v>
          </cell>
          <cell r="D50">
            <v>197</v>
          </cell>
        </row>
        <row r="51">
          <cell r="A51">
            <v>34631</v>
          </cell>
          <cell r="B51" t="str">
            <v>英国</v>
          </cell>
          <cell r="C51" t="str">
            <v>农产品</v>
          </cell>
          <cell r="D51">
            <v>145.6</v>
          </cell>
        </row>
        <row r="52">
          <cell r="A52">
            <v>34631</v>
          </cell>
          <cell r="B52" t="str">
            <v>英国</v>
          </cell>
          <cell r="C52" t="str">
            <v>饮料</v>
          </cell>
          <cell r="D52">
            <v>883.2</v>
          </cell>
        </row>
        <row r="53">
          <cell r="A53">
            <v>34631</v>
          </cell>
          <cell r="B53" t="str">
            <v>英国</v>
          </cell>
          <cell r="C53" t="str">
            <v>肉/家禽</v>
          </cell>
          <cell r="D53">
            <v>524</v>
          </cell>
        </row>
        <row r="54">
          <cell r="A54">
            <v>34631</v>
          </cell>
          <cell r="B54" t="str">
            <v>英国</v>
          </cell>
          <cell r="C54" t="str">
            <v>饮料</v>
          </cell>
          <cell r="D54">
            <v>62</v>
          </cell>
        </row>
        <row r="55">
          <cell r="A55">
            <v>34632</v>
          </cell>
          <cell r="B55" t="str">
            <v>英国</v>
          </cell>
          <cell r="C55" t="str">
            <v>海洋食品</v>
          </cell>
          <cell r="D55">
            <v>182.4</v>
          </cell>
        </row>
        <row r="56">
          <cell r="A56">
            <v>34633</v>
          </cell>
          <cell r="B56" t="str">
            <v>法国</v>
          </cell>
          <cell r="C56" t="str">
            <v>乳制品</v>
          </cell>
          <cell r="D56">
            <v>921.59999847412109</v>
          </cell>
        </row>
        <row r="57">
          <cell r="A57">
            <v>34633</v>
          </cell>
          <cell r="B57" t="str">
            <v>法国</v>
          </cell>
          <cell r="C57" t="str">
            <v>海洋食品</v>
          </cell>
          <cell r="D57">
            <v>286.19999952614307</v>
          </cell>
        </row>
        <row r="58">
          <cell r="A58">
            <v>34633</v>
          </cell>
          <cell r="B58" t="str">
            <v>法国</v>
          </cell>
          <cell r="C58" t="str">
            <v>糖果</v>
          </cell>
          <cell r="D58">
            <v>886.49999853223562</v>
          </cell>
        </row>
        <row r="59">
          <cell r="A59">
            <v>34635</v>
          </cell>
          <cell r="B59" t="str">
            <v>法国</v>
          </cell>
          <cell r="C59" t="str">
            <v>海洋食品</v>
          </cell>
          <cell r="D59">
            <v>77</v>
          </cell>
        </row>
        <row r="60">
          <cell r="A60">
            <v>34635</v>
          </cell>
          <cell r="B60" t="str">
            <v>法国</v>
          </cell>
          <cell r="C60" t="str">
            <v>糖果</v>
          </cell>
          <cell r="D60">
            <v>2758</v>
          </cell>
        </row>
        <row r="61">
          <cell r="A61">
            <v>34638</v>
          </cell>
          <cell r="B61" t="str">
            <v>法国</v>
          </cell>
          <cell r="C61" t="str">
            <v>饮料</v>
          </cell>
          <cell r="D61">
            <v>288</v>
          </cell>
        </row>
        <row r="62">
          <cell r="A62">
            <v>34645</v>
          </cell>
          <cell r="B62" t="str">
            <v>英国</v>
          </cell>
          <cell r="C62" t="str">
            <v>香料</v>
          </cell>
          <cell r="D62">
            <v>62</v>
          </cell>
        </row>
        <row r="63">
          <cell r="A63">
            <v>34645</v>
          </cell>
          <cell r="B63" t="str">
            <v>英国</v>
          </cell>
          <cell r="C63" t="str">
            <v>糖果</v>
          </cell>
          <cell r="D63">
            <v>44.8</v>
          </cell>
        </row>
        <row r="64">
          <cell r="A64">
            <v>34645</v>
          </cell>
          <cell r="B64" t="str">
            <v>英国</v>
          </cell>
          <cell r="C64" t="str">
            <v>饮料</v>
          </cell>
          <cell r="D64">
            <v>57.6</v>
          </cell>
        </row>
        <row r="65">
          <cell r="A65">
            <v>34646</v>
          </cell>
          <cell r="B65" t="str">
            <v>法国</v>
          </cell>
          <cell r="C65" t="str">
            <v>糖果</v>
          </cell>
          <cell r="D65">
            <v>248.1149982601404</v>
          </cell>
        </row>
        <row r="66">
          <cell r="A66">
            <v>34646</v>
          </cell>
          <cell r="B66" t="str">
            <v>法国</v>
          </cell>
          <cell r="C66" t="str">
            <v>饮料</v>
          </cell>
          <cell r="D66">
            <v>856.79999399185181</v>
          </cell>
        </row>
        <row r="67">
          <cell r="A67">
            <v>34646</v>
          </cell>
          <cell r="B67" t="str">
            <v>法国</v>
          </cell>
          <cell r="C67" t="str">
            <v>海洋食品</v>
          </cell>
          <cell r="D67">
            <v>288</v>
          </cell>
        </row>
        <row r="68">
          <cell r="A68">
            <v>34646</v>
          </cell>
          <cell r="B68" t="str">
            <v>法国</v>
          </cell>
          <cell r="C68" t="str">
            <v>乳制品</v>
          </cell>
          <cell r="D68">
            <v>1495.9999895095825</v>
          </cell>
        </row>
        <row r="69">
          <cell r="A69">
            <v>34646</v>
          </cell>
          <cell r="B69" t="str">
            <v>法国</v>
          </cell>
          <cell r="C69" t="str">
            <v>香料</v>
          </cell>
          <cell r="D69">
            <v>2386.7999832630157</v>
          </cell>
        </row>
        <row r="70">
          <cell r="A70">
            <v>34647</v>
          </cell>
          <cell r="B70" t="str">
            <v>英国</v>
          </cell>
          <cell r="C70" t="str">
            <v>香料</v>
          </cell>
          <cell r="D70">
            <v>120</v>
          </cell>
        </row>
        <row r="71">
          <cell r="A71">
            <v>34647</v>
          </cell>
          <cell r="B71" t="str">
            <v>英国</v>
          </cell>
          <cell r="C71" t="str">
            <v>海洋食品</v>
          </cell>
          <cell r="D71">
            <v>57.6</v>
          </cell>
        </row>
        <row r="72">
          <cell r="A72">
            <v>34647</v>
          </cell>
          <cell r="B72" t="str">
            <v>英国</v>
          </cell>
          <cell r="C72" t="str">
            <v>农产品</v>
          </cell>
          <cell r="D72">
            <v>167.4</v>
          </cell>
        </row>
        <row r="73">
          <cell r="A73">
            <v>34647</v>
          </cell>
          <cell r="B73" t="str">
            <v>英国</v>
          </cell>
          <cell r="C73" t="str">
            <v>乳制品</v>
          </cell>
          <cell r="D73">
            <v>40</v>
          </cell>
        </row>
        <row r="74">
          <cell r="A74">
            <v>34647</v>
          </cell>
          <cell r="B74" t="str">
            <v>英国</v>
          </cell>
          <cell r="C74" t="str">
            <v>乳制品</v>
          </cell>
          <cell r="D74">
            <v>1112</v>
          </cell>
        </row>
        <row r="75">
          <cell r="A75">
            <v>34653</v>
          </cell>
          <cell r="B75" t="str">
            <v>法国</v>
          </cell>
          <cell r="C75" t="str">
            <v>糖果</v>
          </cell>
          <cell r="D75">
            <v>69.349999945610762</v>
          </cell>
        </row>
        <row r="76">
          <cell r="A76">
            <v>34653</v>
          </cell>
          <cell r="B76" t="str">
            <v>法国</v>
          </cell>
          <cell r="C76" t="str">
            <v>海洋食品</v>
          </cell>
          <cell r="D76">
            <v>157.31999987661837</v>
          </cell>
        </row>
        <row r="77">
          <cell r="A77">
            <v>34653</v>
          </cell>
          <cell r="B77" t="str">
            <v>法国</v>
          </cell>
          <cell r="C77" t="str">
            <v>饮料</v>
          </cell>
          <cell r="D77">
            <v>4005.1999968588352</v>
          </cell>
        </row>
        <row r="78">
          <cell r="A78">
            <v>34653</v>
          </cell>
          <cell r="B78" t="str">
            <v>法国</v>
          </cell>
          <cell r="C78" t="str">
            <v>面食/谷类</v>
          </cell>
          <cell r="D78">
            <v>346.55999972820285</v>
          </cell>
        </row>
        <row r="79">
          <cell r="A79">
            <v>34662</v>
          </cell>
          <cell r="B79" t="str">
            <v>英国</v>
          </cell>
          <cell r="C79" t="str">
            <v>面食/谷类</v>
          </cell>
          <cell r="D79">
            <v>288</v>
          </cell>
        </row>
        <row r="80">
          <cell r="A80">
            <v>34662</v>
          </cell>
          <cell r="B80" t="str">
            <v>英国</v>
          </cell>
          <cell r="C80" t="str">
            <v>糖果</v>
          </cell>
          <cell r="D80">
            <v>597.6</v>
          </cell>
        </row>
        <row r="81">
          <cell r="A81">
            <v>34662</v>
          </cell>
          <cell r="B81" t="str">
            <v>英国</v>
          </cell>
          <cell r="C81" t="str">
            <v>海洋食品</v>
          </cell>
          <cell r="D81">
            <v>304</v>
          </cell>
        </row>
        <row r="82">
          <cell r="A82">
            <v>34662</v>
          </cell>
          <cell r="B82" t="str">
            <v>英国</v>
          </cell>
          <cell r="C82" t="str">
            <v>海洋食品</v>
          </cell>
          <cell r="D82">
            <v>582.4</v>
          </cell>
        </row>
        <row r="83">
          <cell r="A83">
            <v>34662</v>
          </cell>
          <cell r="B83" t="str">
            <v>英国</v>
          </cell>
          <cell r="C83" t="str">
            <v>乳制品</v>
          </cell>
          <cell r="D83">
            <v>695</v>
          </cell>
        </row>
        <row r="84">
          <cell r="A84">
            <v>34663</v>
          </cell>
          <cell r="B84" t="str">
            <v>法国</v>
          </cell>
          <cell r="C84" t="str">
            <v>肉/家禽</v>
          </cell>
          <cell r="D84">
            <v>624</v>
          </cell>
        </row>
        <row r="85">
          <cell r="A85">
            <v>34663</v>
          </cell>
          <cell r="B85" t="str">
            <v>法国</v>
          </cell>
          <cell r="C85" t="str">
            <v>海洋食品</v>
          </cell>
          <cell r="D85">
            <v>310.5</v>
          </cell>
        </row>
        <row r="86">
          <cell r="A86">
            <v>34668</v>
          </cell>
          <cell r="B86" t="str">
            <v>英国</v>
          </cell>
          <cell r="C86" t="str">
            <v>饮料</v>
          </cell>
          <cell r="D86">
            <v>291.83999891281127</v>
          </cell>
        </row>
        <row r="87">
          <cell r="A87">
            <v>34668</v>
          </cell>
          <cell r="B87" t="str">
            <v>英国</v>
          </cell>
          <cell r="C87" t="str">
            <v>乳制品</v>
          </cell>
          <cell r="D87">
            <v>447.99999833106995</v>
          </cell>
        </row>
        <row r="88">
          <cell r="A88">
            <v>34668</v>
          </cell>
          <cell r="B88" t="str">
            <v>英国</v>
          </cell>
          <cell r="C88" t="str">
            <v>海洋食品</v>
          </cell>
          <cell r="D88">
            <v>486.3999981880188</v>
          </cell>
        </row>
        <row r="89">
          <cell r="A89">
            <v>34668</v>
          </cell>
          <cell r="B89" t="str">
            <v>英国</v>
          </cell>
          <cell r="C89" t="str">
            <v>肉/家禽</v>
          </cell>
          <cell r="D89">
            <v>614.39999771118164</v>
          </cell>
        </row>
        <row r="90">
          <cell r="A90">
            <v>34669</v>
          </cell>
          <cell r="B90" t="str">
            <v>英国</v>
          </cell>
          <cell r="C90" t="str">
            <v>面食/谷类</v>
          </cell>
          <cell r="D90">
            <v>1330</v>
          </cell>
        </row>
        <row r="91">
          <cell r="A91">
            <v>34669</v>
          </cell>
          <cell r="B91" t="str">
            <v>英国</v>
          </cell>
          <cell r="C91" t="str">
            <v>糖果</v>
          </cell>
          <cell r="D91">
            <v>37.999999970197678</v>
          </cell>
        </row>
        <row r="92">
          <cell r="A92">
            <v>34669</v>
          </cell>
          <cell r="B92" t="str">
            <v>英国</v>
          </cell>
          <cell r="C92" t="str">
            <v>饮料</v>
          </cell>
          <cell r="D92">
            <v>216</v>
          </cell>
        </row>
        <row r="93">
          <cell r="A93">
            <v>34670</v>
          </cell>
          <cell r="B93" t="str">
            <v>法国</v>
          </cell>
          <cell r="C93" t="str">
            <v>香料</v>
          </cell>
          <cell r="D93">
            <v>616</v>
          </cell>
        </row>
        <row r="94">
          <cell r="A94">
            <v>34670</v>
          </cell>
          <cell r="B94" t="str">
            <v>法国</v>
          </cell>
          <cell r="C94" t="str">
            <v>香料</v>
          </cell>
          <cell r="D94">
            <v>1680</v>
          </cell>
        </row>
        <row r="95">
          <cell r="A95">
            <v>34673</v>
          </cell>
          <cell r="B95" t="str">
            <v>英国</v>
          </cell>
          <cell r="C95" t="str">
            <v>香料</v>
          </cell>
          <cell r="D95">
            <v>2240</v>
          </cell>
        </row>
        <row r="96">
          <cell r="A96">
            <v>34673</v>
          </cell>
          <cell r="B96" t="str">
            <v>英国</v>
          </cell>
          <cell r="C96" t="str">
            <v>糖果</v>
          </cell>
          <cell r="D96">
            <v>584</v>
          </cell>
        </row>
        <row r="97">
          <cell r="A97">
            <v>34673</v>
          </cell>
          <cell r="B97" t="str">
            <v>英国</v>
          </cell>
          <cell r="C97" t="str">
            <v>面食/谷类</v>
          </cell>
          <cell r="D97">
            <v>100.8</v>
          </cell>
        </row>
        <row r="98">
          <cell r="A98">
            <v>34674</v>
          </cell>
          <cell r="B98" t="str">
            <v>法国</v>
          </cell>
          <cell r="C98" t="str">
            <v>肉/家禽</v>
          </cell>
          <cell r="D98">
            <v>1010.8799983263016</v>
          </cell>
        </row>
        <row r="99">
          <cell r="A99">
            <v>34674</v>
          </cell>
          <cell r="B99" t="str">
            <v>法国</v>
          </cell>
          <cell r="C99" t="str">
            <v>面食/谷类</v>
          </cell>
          <cell r="D99">
            <v>608</v>
          </cell>
        </row>
        <row r="100">
          <cell r="A100">
            <v>34676</v>
          </cell>
          <cell r="B100" t="str">
            <v>英国</v>
          </cell>
          <cell r="C100" t="str">
            <v>饮料</v>
          </cell>
          <cell r="D100">
            <v>183.59999871253967</v>
          </cell>
        </row>
        <row r="101">
          <cell r="A101">
            <v>34676</v>
          </cell>
          <cell r="B101" t="str">
            <v>英国</v>
          </cell>
          <cell r="C101" t="str">
            <v>面食/谷类</v>
          </cell>
          <cell r="D101">
            <v>180</v>
          </cell>
        </row>
        <row r="102">
          <cell r="A102">
            <v>34677</v>
          </cell>
          <cell r="B102" t="str">
            <v>法国</v>
          </cell>
          <cell r="C102" t="str">
            <v>肉/家禽</v>
          </cell>
          <cell r="D102">
            <v>141.6</v>
          </cell>
        </row>
        <row r="103">
          <cell r="A103">
            <v>34687</v>
          </cell>
          <cell r="B103" t="str">
            <v>英国</v>
          </cell>
          <cell r="C103" t="str">
            <v>乳制品</v>
          </cell>
          <cell r="D103">
            <v>300</v>
          </cell>
        </row>
        <row r="104">
          <cell r="A104">
            <v>34687</v>
          </cell>
          <cell r="B104" t="str">
            <v>英国</v>
          </cell>
          <cell r="C104" t="str">
            <v>肉/家禽</v>
          </cell>
          <cell r="D104">
            <v>230.4</v>
          </cell>
        </row>
        <row r="105">
          <cell r="A105">
            <v>34687</v>
          </cell>
          <cell r="B105" t="str">
            <v>英国</v>
          </cell>
          <cell r="C105" t="str">
            <v>乳制品</v>
          </cell>
          <cell r="D105">
            <v>576</v>
          </cell>
        </row>
        <row r="106">
          <cell r="A106">
            <v>34691</v>
          </cell>
          <cell r="B106" t="str">
            <v>英国</v>
          </cell>
          <cell r="C106" t="str">
            <v>饮料</v>
          </cell>
          <cell r="D106">
            <v>699.83999884128571</v>
          </cell>
        </row>
        <row r="107">
          <cell r="A107">
            <v>34691</v>
          </cell>
          <cell r="B107" t="str">
            <v>英国</v>
          </cell>
          <cell r="C107" t="str">
            <v>乳制品</v>
          </cell>
          <cell r="D107">
            <v>1346.3999977707863</v>
          </cell>
        </row>
        <row r="108">
          <cell r="A108">
            <v>34695</v>
          </cell>
          <cell r="B108" t="str">
            <v>英国</v>
          </cell>
          <cell r="C108" t="str">
            <v>乳制品</v>
          </cell>
          <cell r="D108">
            <v>200</v>
          </cell>
        </row>
        <row r="109">
          <cell r="A109">
            <v>34695</v>
          </cell>
          <cell r="B109" t="str">
            <v>英国</v>
          </cell>
          <cell r="C109" t="str">
            <v>饮料</v>
          </cell>
          <cell r="D109">
            <v>74.400000000000006</v>
          </cell>
        </row>
        <row r="110">
          <cell r="A110">
            <v>34695</v>
          </cell>
          <cell r="B110" t="str">
            <v>英国</v>
          </cell>
          <cell r="C110" t="str">
            <v>饮料</v>
          </cell>
          <cell r="D110">
            <v>172.8</v>
          </cell>
        </row>
        <row r="111">
          <cell r="A111">
            <v>34701</v>
          </cell>
          <cell r="B111" t="str">
            <v>法国</v>
          </cell>
          <cell r="C111" t="str">
            <v>肉/家禽</v>
          </cell>
          <cell r="D111">
            <v>1980</v>
          </cell>
        </row>
        <row r="112">
          <cell r="A112">
            <v>34701</v>
          </cell>
          <cell r="B112" t="str">
            <v>法国</v>
          </cell>
          <cell r="C112" t="str">
            <v>面食/谷类</v>
          </cell>
          <cell r="D112">
            <v>410.4</v>
          </cell>
        </row>
        <row r="113">
          <cell r="A113">
            <v>34705</v>
          </cell>
          <cell r="B113" t="str">
            <v>法国</v>
          </cell>
          <cell r="C113" t="str">
            <v>农产品</v>
          </cell>
          <cell r="D113">
            <v>279</v>
          </cell>
        </row>
        <row r="114">
          <cell r="A114">
            <v>34705</v>
          </cell>
          <cell r="B114" t="str">
            <v>法国</v>
          </cell>
          <cell r="C114" t="str">
            <v>肉/家禽</v>
          </cell>
          <cell r="D114">
            <v>59</v>
          </cell>
        </row>
        <row r="115">
          <cell r="A115">
            <v>34716</v>
          </cell>
          <cell r="B115" t="str">
            <v>法国</v>
          </cell>
          <cell r="C115" t="str">
            <v>农产品</v>
          </cell>
          <cell r="D115">
            <v>191.99999928474426</v>
          </cell>
        </row>
        <row r="116">
          <cell r="A116">
            <v>34716</v>
          </cell>
          <cell r="B116" t="str">
            <v>法国</v>
          </cell>
          <cell r="C116" t="str">
            <v>乳制品</v>
          </cell>
          <cell r="D116">
            <v>435.19999837875366</v>
          </cell>
        </row>
        <row r="117">
          <cell r="A117">
            <v>34716</v>
          </cell>
          <cell r="B117" t="str">
            <v>法国</v>
          </cell>
          <cell r="C117" t="str">
            <v>糖果</v>
          </cell>
          <cell r="D117">
            <v>63.999999761581421</v>
          </cell>
        </row>
        <row r="118">
          <cell r="A118">
            <v>34722</v>
          </cell>
          <cell r="B118" t="str">
            <v>英国</v>
          </cell>
          <cell r="C118" t="str">
            <v>海洋食品</v>
          </cell>
          <cell r="D118">
            <v>86.4</v>
          </cell>
        </row>
        <row r="119">
          <cell r="A119">
            <v>34724</v>
          </cell>
          <cell r="B119" t="str">
            <v>法国</v>
          </cell>
          <cell r="C119" t="str">
            <v>饮料</v>
          </cell>
          <cell r="D119">
            <v>285</v>
          </cell>
        </row>
        <row r="120">
          <cell r="A120">
            <v>34724</v>
          </cell>
          <cell r="B120" t="str">
            <v>法国</v>
          </cell>
          <cell r="C120" t="str">
            <v>农产品</v>
          </cell>
          <cell r="D120">
            <v>585.9</v>
          </cell>
        </row>
        <row r="121">
          <cell r="A121">
            <v>34724</v>
          </cell>
          <cell r="B121" t="str">
            <v>法国</v>
          </cell>
          <cell r="C121" t="str">
            <v>糖果</v>
          </cell>
          <cell r="D121">
            <v>58.8</v>
          </cell>
        </row>
        <row r="122">
          <cell r="A122">
            <v>34724</v>
          </cell>
          <cell r="B122" t="str">
            <v>法国</v>
          </cell>
          <cell r="C122" t="str">
            <v>糖果</v>
          </cell>
          <cell r="D122">
            <v>1307.25</v>
          </cell>
        </row>
        <row r="123">
          <cell r="A123">
            <v>34724</v>
          </cell>
          <cell r="B123" t="str">
            <v>法国</v>
          </cell>
          <cell r="C123" t="str">
            <v>乳制品</v>
          </cell>
          <cell r="D123">
            <v>320</v>
          </cell>
        </row>
        <row r="124">
          <cell r="A124">
            <v>34724</v>
          </cell>
          <cell r="B124" t="str">
            <v>法国</v>
          </cell>
          <cell r="C124" t="str">
            <v>海洋食品</v>
          </cell>
          <cell r="D124">
            <v>48</v>
          </cell>
        </row>
        <row r="125">
          <cell r="A125">
            <v>34724</v>
          </cell>
          <cell r="B125" t="str">
            <v>法国</v>
          </cell>
          <cell r="C125" t="str">
            <v>糖果</v>
          </cell>
          <cell r="D125">
            <v>394</v>
          </cell>
        </row>
        <row r="126">
          <cell r="A126">
            <v>34726</v>
          </cell>
          <cell r="B126" t="str">
            <v>英国</v>
          </cell>
          <cell r="C126" t="str">
            <v>面食/谷类</v>
          </cell>
          <cell r="D126">
            <v>288</v>
          </cell>
        </row>
        <row r="127">
          <cell r="A127">
            <v>34726</v>
          </cell>
          <cell r="B127" t="str">
            <v>英国</v>
          </cell>
          <cell r="C127" t="str">
            <v>乳制品</v>
          </cell>
          <cell r="D127">
            <v>1032</v>
          </cell>
        </row>
        <row r="128">
          <cell r="A128">
            <v>34726</v>
          </cell>
          <cell r="B128" t="str">
            <v>英国</v>
          </cell>
          <cell r="C128" t="str">
            <v>乳制品</v>
          </cell>
          <cell r="D128">
            <v>583.79999999999995</v>
          </cell>
        </row>
        <row r="129">
          <cell r="A129">
            <v>34729</v>
          </cell>
          <cell r="B129" t="str">
            <v>法国</v>
          </cell>
          <cell r="C129" t="str">
            <v>饮料</v>
          </cell>
          <cell r="D129">
            <v>432</v>
          </cell>
        </row>
        <row r="130">
          <cell r="A130">
            <v>34729</v>
          </cell>
          <cell r="B130" t="str">
            <v>法国</v>
          </cell>
          <cell r="C130" t="str">
            <v>肉/家禽</v>
          </cell>
          <cell r="D130">
            <v>2073.5999965667725</v>
          </cell>
        </row>
        <row r="131">
          <cell r="A131">
            <v>34731</v>
          </cell>
          <cell r="B131" t="str">
            <v>法国</v>
          </cell>
          <cell r="C131" t="str">
            <v>海洋食品</v>
          </cell>
          <cell r="D131">
            <v>372.6</v>
          </cell>
        </row>
        <row r="132">
          <cell r="A132">
            <v>34731</v>
          </cell>
          <cell r="B132" t="str">
            <v>法国</v>
          </cell>
          <cell r="C132" t="str">
            <v>面食/谷类</v>
          </cell>
          <cell r="D132">
            <v>2128</v>
          </cell>
        </row>
        <row r="133">
          <cell r="A133">
            <v>34731</v>
          </cell>
          <cell r="B133" t="str">
            <v>法国</v>
          </cell>
          <cell r="C133" t="str">
            <v>香料</v>
          </cell>
          <cell r="D133">
            <v>336</v>
          </cell>
        </row>
        <row r="134">
          <cell r="A134">
            <v>34731</v>
          </cell>
          <cell r="B134" t="str">
            <v>法国</v>
          </cell>
          <cell r="C134" t="str">
            <v>乳制品</v>
          </cell>
          <cell r="D134">
            <v>1032</v>
          </cell>
        </row>
        <row r="135">
          <cell r="A135">
            <v>34737</v>
          </cell>
          <cell r="B135" t="str">
            <v>英国</v>
          </cell>
          <cell r="C135" t="str">
            <v>乳制品</v>
          </cell>
          <cell r="D135">
            <v>504</v>
          </cell>
        </row>
        <row r="136">
          <cell r="A136">
            <v>34737</v>
          </cell>
          <cell r="B136" t="str">
            <v>英国</v>
          </cell>
          <cell r="C136" t="str">
            <v>乳制品</v>
          </cell>
          <cell r="D136">
            <v>432</v>
          </cell>
        </row>
        <row r="137">
          <cell r="A137">
            <v>34737</v>
          </cell>
          <cell r="B137" t="str">
            <v>英国</v>
          </cell>
          <cell r="C137" t="str">
            <v>乳制品</v>
          </cell>
          <cell r="D137">
            <v>258</v>
          </cell>
        </row>
        <row r="138">
          <cell r="A138">
            <v>34745</v>
          </cell>
          <cell r="B138" t="str">
            <v>法国</v>
          </cell>
          <cell r="C138" t="str">
            <v>肉/家禽</v>
          </cell>
          <cell r="D138">
            <v>62.4</v>
          </cell>
        </row>
        <row r="139">
          <cell r="A139">
            <v>34745</v>
          </cell>
          <cell r="B139" t="str">
            <v>法国</v>
          </cell>
          <cell r="C139" t="str">
            <v>乳制品</v>
          </cell>
          <cell r="D139">
            <v>40</v>
          </cell>
        </row>
        <row r="140">
          <cell r="A140">
            <v>34747</v>
          </cell>
          <cell r="B140" t="str">
            <v>英国</v>
          </cell>
          <cell r="C140" t="str">
            <v>饮料</v>
          </cell>
          <cell r="D140">
            <v>912</v>
          </cell>
        </row>
        <row r="141">
          <cell r="A141">
            <v>34747</v>
          </cell>
          <cell r="B141" t="str">
            <v>英国</v>
          </cell>
          <cell r="C141" t="str">
            <v>糖果</v>
          </cell>
          <cell r="D141">
            <v>418</v>
          </cell>
        </row>
        <row r="142">
          <cell r="A142">
            <v>34747</v>
          </cell>
          <cell r="B142" t="str">
            <v>英国</v>
          </cell>
          <cell r="C142" t="str">
            <v>香料</v>
          </cell>
          <cell r="D142">
            <v>364.8</v>
          </cell>
        </row>
        <row r="143">
          <cell r="A143">
            <v>34747</v>
          </cell>
          <cell r="B143" t="str">
            <v>英国</v>
          </cell>
          <cell r="C143" t="str">
            <v>农产品</v>
          </cell>
          <cell r="D143">
            <v>120</v>
          </cell>
        </row>
        <row r="144">
          <cell r="A144">
            <v>34761</v>
          </cell>
          <cell r="B144" t="str">
            <v>法国</v>
          </cell>
          <cell r="C144" t="str">
            <v>糖果</v>
          </cell>
          <cell r="D144">
            <v>249</v>
          </cell>
        </row>
        <row r="145">
          <cell r="A145">
            <v>34761</v>
          </cell>
          <cell r="B145" t="str">
            <v>法国</v>
          </cell>
          <cell r="C145" t="str">
            <v>肉/家禽</v>
          </cell>
          <cell r="D145">
            <v>236</v>
          </cell>
        </row>
        <row r="146">
          <cell r="A146">
            <v>34767</v>
          </cell>
          <cell r="B146" t="str">
            <v>英国</v>
          </cell>
          <cell r="C146" t="str">
            <v>糖果</v>
          </cell>
          <cell r="D146">
            <v>87.59999967366457</v>
          </cell>
        </row>
        <row r="147">
          <cell r="A147">
            <v>34767</v>
          </cell>
          <cell r="B147" t="str">
            <v>英国</v>
          </cell>
          <cell r="C147" t="str">
            <v>饮料</v>
          </cell>
          <cell r="D147">
            <v>179.19999933242798</v>
          </cell>
        </row>
        <row r="148">
          <cell r="A148">
            <v>34767</v>
          </cell>
          <cell r="B148" t="str">
            <v>英国</v>
          </cell>
          <cell r="C148" t="str">
            <v>面食/谷类</v>
          </cell>
          <cell r="D148">
            <v>187.19999930262566</v>
          </cell>
        </row>
        <row r="149">
          <cell r="A149">
            <v>34771</v>
          </cell>
          <cell r="B149" t="str">
            <v>法国</v>
          </cell>
          <cell r="C149" t="str">
            <v>饮料</v>
          </cell>
          <cell r="D149">
            <v>581.3999959230423</v>
          </cell>
        </row>
        <row r="150">
          <cell r="A150">
            <v>34771</v>
          </cell>
          <cell r="B150" t="str">
            <v>法国</v>
          </cell>
          <cell r="C150" t="str">
            <v>糖果</v>
          </cell>
          <cell r="D150">
            <v>578.93499594032767</v>
          </cell>
        </row>
        <row r="151">
          <cell r="A151">
            <v>34771</v>
          </cell>
          <cell r="B151" t="str">
            <v>法国</v>
          </cell>
          <cell r="C151" t="str">
            <v>肉/家禽</v>
          </cell>
          <cell r="D151">
            <v>2019.5999858379364</v>
          </cell>
        </row>
        <row r="152">
          <cell r="A152">
            <v>34771</v>
          </cell>
          <cell r="B152" t="str">
            <v>法国</v>
          </cell>
          <cell r="C152" t="str">
            <v>香料</v>
          </cell>
          <cell r="D152">
            <v>1744.1999877691269</v>
          </cell>
        </row>
        <row r="153">
          <cell r="A153">
            <v>34771</v>
          </cell>
          <cell r="B153" t="str">
            <v>法国</v>
          </cell>
          <cell r="C153" t="str">
            <v>糖果</v>
          </cell>
          <cell r="D153">
            <v>1755</v>
          </cell>
        </row>
        <row r="154">
          <cell r="A154">
            <v>34775</v>
          </cell>
          <cell r="B154" t="str">
            <v>英国</v>
          </cell>
          <cell r="C154" t="str">
            <v>糖果</v>
          </cell>
          <cell r="D154">
            <v>78.839999869465828</v>
          </cell>
        </row>
        <row r="155">
          <cell r="A155">
            <v>34775</v>
          </cell>
          <cell r="B155" t="str">
            <v>英国</v>
          </cell>
          <cell r="C155" t="str">
            <v>饮料</v>
          </cell>
          <cell r="D155">
            <v>64.799999892711639</v>
          </cell>
        </row>
        <row r="156">
          <cell r="A156">
            <v>34775</v>
          </cell>
          <cell r="B156" t="str">
            <v>英国</v>
          </cell>
          <cell r="C156" t="str">
            <v>乳制品</v>
          </cell>
          <cell r="D156">
            <v>26.999999955296516</v>
          </cell>
        </row>
        <row r="157">
          <cell r="A157">
            <v>34775</v>
          </cell>
          <cell r="B157" t="str">
            <v>英国</v>
          </cell>
          <cell r="C157" t="str">
            <v>面食/谷类</v>
          </cell>
          <cell r="D157">
            <v>75.599999874830246</v>
          </cell>
        </row>
        <row r="158">
          <cell r="A158">
            <v>34780</v>
          </cell>
          <cell r="B158" t="str">
            <v>英国</v>
          </cell>
          <cell r="C158" t="str">
            <v>肉/家禽</v>
          </cell>
          <cell r="D158">
            <v>2073.5999965667725</v>
          </cell>
        </row>
        <row r="159">
          <cell r="A159">
            <v>34780</v>
          </cell>
          <cell r="B159" t="str">
            <v>英国</v>
          </cell>
          <cell r="C159" t="str">
            <v>面食/谷类</v>
          </cell>
          <cell r="D159">
            <v>837.89999861270189</v>
          </cell>
        </row>
        <row r="160">
          <cell r="A160">
            <v>34780</v>
          </cell>
          <cell r="B160" t="str">
            <v>英国</v>
          </cell>
          <cell r="C160" t="str">
            <v>香料</v>
          </cell>
          <cell r="D160">
            <v>423.35999929904938</v>
          </cell>
        </row>
        <row r="161">
          <cell r="A161">
            <v>34780</v>
          </cell>
          <cell r="B161" t="str">
            <v>英国</v>
          </cell>
          <cell r="C161" t="str">
            <v>香料</v>
          </cell>
          <cell r="D161">
            <v>514.79999914765358</v>
          </cell>
        </row>
        <row r="162">
          <cell r="A162">
            <v>34781</v>
          </cell>
          <cell r="B162" t="str">
            <v>法国</v>
          </cell>
          <cell r="C162" t="str">
            <v>农产品</v>
          </cell>
          <cell r="D162">
            <v>546</v>
          </cell>
        </row>
        <row r="163">
          <cell r="A163">
            <v>34781</v>
          </cell>
          <cell r="B163" t="str">
            <v>法国</v>
          </cell>
          <cell r="C163" t="str">
            <v>香料</v>
          </cell>
          <cell r="D163">
            <v>1472.49999884516</v>
          </cell>
        </row>
        <row r="164">
          <cell r="A164">
            <v>34786</v>
          </cell>
          <cell r="B164" t="str">
            <v>英国</v>
          </cell>
          <cell r="C164" t="str">
            <v>糖果</v>
          </cell>
          <cell r="D164">
            <v>271.99999809265137</v>
          </cell>
        </row>
        <row r="165">
          <cell r="A165">
            <v>34786</v>
          </cell>
          <cell r="B165" t="str">
            <v>英国</v>
          </cell>
          <cell r="C165" t="str">
            <v>糖果</v>
          </cell>
          <cell r="D165">
            <v>285.59999799728394</v>
          </cell>
        </row>
        <row r="166">
          <cell r="A166">
            <v>34786</v>
          </cell>
          <cell r="B166" t="str">
            <v>英国</v>
          </cell>
          <cell r="C166" t="str">
            <v>乳制品</v>
          </cell>
          <cell r="D166">
            <v>1584</v>
          </cell>
        </row>
        <row r="167">
          <cell r="A167">
            <v>34796</v>
          </cell>
          <cell r="B167" t="str">
            <v>英国</v>
          </cell>
          <cell r="C167" t="str">
            <v>海洋食品</v>
          </cell>
          <cell r="D167">
            <v>165.6</v>
          </cell>
        </row>
        <row r="168">
          <cell r="A168">
            <v>34796</v>
          </cell>
          <cell r="B168" t="str">
            <v>英国</v>
          </cell>
          <cell r="C168" t="str">
            <v>饮料</v>
          </cell>
          <cell r="D168">
            <v>552</v>
          </cell>
        </row>
        <row r="169">
          <cell r="A169">
            <v>34799</v>
          </cell>
          <cell r="B169" t="str">
            <v>法国</v>
          </cell>
          <cell r="C169" t="str">
            <v>饮料</v>
          </cell>
          <cell r="D169">
            <v>516.7999963760376</v>
          </cell>
        </row>
        <row r="170">
          <cell r="A170">
            <v>34799</v>
          </cell>
          <cell r="B170" t="str">
            <v>法国</v>
          </cell>
          <cell r="C170" t="str">
            <v>糖果</v>
          </cell>
          <cell r="D170">
            <v>413.52499710023403</v>
          </cell>
        </row>
        <row r="171">
          <cell r="A171">
            <v>34799</v>
          </cell>
          <cell r="B171" t="str">
            <v>法国</v>
          </cell>
          <cell r="C171" t="str">
            <v>香料</v>
          </cell>
          <cell r="D171">
            <v>26.349999815225601</v>
          </cell>
        </row>
        <row r="172">
          <cell r="A172">
            <v>34808</v>
          </cell>
          <cell r="B172" t="str">
            <v>法国</v>
          </cell>
          <cell r="C172" t="str">
            <v>饮料</v>
          </cell>
          <cell r="D172">
            <v>6324</v>
          </cell>
        </row>
        <row r="173">
          <cell r="A173">
            <v>34808</v>
          </cell>
          <cell r="B173" t="str">
            <v>法国</v>
          </cell>
          <cell r="C173" t="str">
            <v>肉/家禽</v>
          </cell>
          <cell r="D173">
            <v>733.6</v>
          </cell>
        </row>
        <row r="174">
          <cell r="A174">
            <v>34808</v>
          </cell>
          <cell r="B174" t="str">
            <v>法国</v>
          </cell>
          <cell r="C174" t="str">
            <v>乳制品</v>
          </cell>
          <cell r="D174">
            <v>2640</v>
          </cell>
        </row>
        <row r="175">
          <cell r="A175">
            <v>34808</v>
          </cell>
          <cell r="B175" t="str">
            <v>法国</v>
          </cell>
          <cell r="C175" t="str">
            <v>面食/谷类</v>
          </cell>
          <cell r="D175">
            <v>798</v>
          </cell>
        </row>
        <row r="176">
          <cell r="A176">
            <v>34810</v>
          </cell>
          <cell r="B176" t="str">
            <v>法国</v>
          </cell>
          <cell r="C176" t="str">
            <v>海洋食品</v>
          </cell>
          <cell r="D176">
            <v>147</v>
          </cell>
        </row>
        <row r="177">
          <cell r="A177">
            <v>34813</v>
          </cell>
          <cell r="B177" t="str">
            <v>法国</v>
          </cell>
          <cell r="C177" t="str">
            <v>饮料</v>
          </cell>
          <cell r="D177">
            <v>372.39999970793724</v>
          </cell>
        </row>
        <row r="178">
          <cell r="A178">
            <v>34813</v>
          </cell>
          <cell r="B178" t="str">
            <v>法国</v>
          </cell>
          <cell r="C178" t="str">
            <v>香料</v>
          </cell>
          <cell r="D178">
            <v>296.39999976754189</v>
          </cell>
        </row>
        <row r="179">
          <cell r="A179">
            <v>34816</v>
          </cell>
          <cell r="B179" t="str">
            <v>英国</v>
          </cell>
          <cell r="C179" t="str">
            <v>乳制品</v>
          </cell>
          <cell r="D179">
            <v>1320</v>
          </cell>
        </row>
        <row r="180">
          <cell r="A180">
            <v>34816</v>
          </cell>
          <cell r="B180" t="str">
            <v>英国</v>
          </cell>
          <cell r="C180" t="str">
            <v>海洋食品</v>
          </cell>
          <cell r="D180">
            <v>191.99999928474426</v>
          </cell>
        </row>
        <row r="181">
          <cell r="A181">
            <v>34824</v>
          </cell>
          <cell r="B181" t="str">
            <v>英国</v>
          </cell>
          <cell r="C181" t="str">
            <v>面食/谷类</v>
          </cell>
          <cell r="D181">
            <v>425.6</v>
          </cell>
        </row>
        <row r="182">
          <cell r="A182">
            <v>34824</v>
          </cell>
          <cell r="B182" t="str">
            <v>英国</v>
          </cell>
          <cell r="C182" t="str">
            <v>乳制品</v>
          </cell>
          <cell r="D182">
            <v>695</v>
          </cell>
        </row>
        <row r="183">
          <cell r="A183">
            <v>34824</v>
          </cell>
          <cell r="B183" t="str">
            <v>英国</v>
          </cell>
          <cell r="C183" t="str">
            <v>香料</v>
          </cell>
          <cell r="D183">
            <v>260</v>
          </cell>
        </row>
        <row r="184">
          <cell r="A184">
            <v>34829</v>
          </cell>
          <cell r="B184" t="str">
            <v>英国</v>
          </cell>
          <cell r="C184" t="str">
            <v>肉/家禽</v>
          </cell>
          <cell r="D184">
            <v>149</v>
          </cell>
        </row>
        <row r="185">
          <cell r="A185">
            <v>34831</v>
          </cell>
          <cell r="B185" t="str">
            <v>法国</v>
          </cell>
          <cell r="C185" t="str">
            <v>饮料</v>
          </cell>
          <cell r="D185">
            <v>228</v>
          </cell>
        </row>
        <row r="186">
          <cell r="A186">
            <v>34831</v>
          </cell>
          <cell r="B186" t="str">
            <v>法国</v>
          </cell>
          <cell r="C186" t="str">
            <v>糖果</v>
          </cell>
          <cell r="D186">
            <v>120</v>
          </cell>
        </row>
        <row r="187">
          <cell r="A187">
            <v>34831</v>
          </cell>
          <cell r="B187" t="str">
            <v>法国</v>
          </cell>
          <cell r="C187" t="str">
            <v>肉/家禽</v>
          </cell>
          <cell r="D187">
            <v>328</v>
          </cell>
        </row>
        <row r="188">
          <cell r="A188">
            <v>34831</v>
          </cell>
          <cell r="B188" t="str">
            <v>法国</v>
          </cell>
          <cell r="C188" t="str">
            <v>香料</v>
          </cell>
          <cell r="D188">
            <v>712.5</v>
          </cell>
        </row>
        <row r="189">
          <cell r="A189">
            <v>34835</v>
          </cell>
          <cell r="B189" t="str">
            <v>英国</v>
          </cell>
          <cell r="C189" t="str">
            <v>糖果</v>
          </cell>
          <cell r="D189">
            <v>226.79999962449074</v>
          </cell>
        </row>
        <row r="190">
          <cell r="A190">
            <v>34835</v>
          </cell>
          <cell r="B190" t="str">
            <v>英国</v>
          </cell>
          <cell r="C190" t="str">
            <v>饮料</v>
          </cell>
          <cell r="D190">
            <v>188.99999968707561</v>
          </cell>
        </row>
        <row r="191">
          <cell r="A191">
            <v>34836</v>
          </cell>
          <cell r="B191" t="str">
            <v>英国</v>
          </cell>
          <cell r="C191" t="str">
            <v>海洋食品</v>
          </cell>
          <cell r="D191">
            <v>60</v>
          </cell>
        </row>
        <row r="192">
          <cell r="A192">
            <v>34836</v>
          </cell>
          <cell r="B192" t="str">
            <v>英国</v>
          </cell>
          <cell r="C192" t="str">
            <v>饮料</v>
          </cell>
          <cell r="D192">
            <v>180</v>
          </cell>
        </row>
        <row r="193">
          <cell r="A193">
            <v>34837</v>
          </cell>
          <cell r="B193" t="str">
            <v>英国</v>
          </cell>
          <cell r="C193" t="str">
            <v>农产品</v>
          </cell>
          <cell r="D193">
            <v>136.80000000000001</v>
          </cell>
        </row>
        <row r="194">
          <cell r="A194">
            <v>34838</v>
          </cell>
          <cell r="B194" t="str">
            <v>法国</v>
          </cell>
          <cell r="C194" t="str">
            <v>肉/家禽</v>
          </cell>
          <cell r="D194">
            <v>4456.4399999999996</v>
          </cell>
        </row>
        <row r="195">
          <cell r="A195">
            <v>34838</v>
          </cell>
          <cell r="B195" t="str">
            <v>法国</v>
          </cell>
          <cell r="C195" t="str">
            <v>饮料</v>
          </cell>
          <cell r="D195">
            <v>251.0999995842576</v>
          </cell>
        </row>
        <row r="196">
          <cell r="A196">
            <v>34842</v>
          </cell>
          <cell r="B196" t="str">
            <v>英国</v>
          </cell>
          <cell r="C196" t="str">
            <v>糖果</v>
          </cell>
          <cell r="D196">
            <v>319.9999988079071</v>
          </cell>
        </row>
        <row r="197">
          <cell r="A197">
            <v>34842</v>
          </cell>
          <cell r="B197" t="str">
            <v>英国</v>
          </cell>
          <cell r="C197" t="str">
            <v>乳制品</v>
          </cell>
          <cell r="D197">
            <v>1279.9999952316284</v>
          </cell>
        </row>
        <row r="198">
          <cell r="A198">
            <v>34842</v>
          </cell>
          <cell r="B198" t="str">
            <v>英国</v>
          </cell>
          <cell r="C198" t="str">
            <v>香料</v>
          </cell>
          <cell r="D198">
            <v>341.99999872595072</v>
          </cell>
        </row>
        <row r="199">
          <cell r="A199">
            <v>34843</v>
          </cell>
          <cell r="B199" t="str">
            <v>英国</v>
          </cell>
          <cell r="C199" t="str">
            <v>肉/家禽</v>
          </cell>
          <cell r="D199">
            <v>1319.1999907493591</v>
          </cell>
        </row>
        <row r="200">
          <cell r="A200">
            <v>34843</v>
          </cell>
          <cell r="B200" t="str">
            <v>英国</v>
          </cell>
          <cell r="C200" t="str">
            <v>糖果</v>
          </cell>
          <cell r="D200">
            <v>872.5</v>
          </cell>
        </row>
        <row r="201">
          <cell r="A201">
            <v>34843</v>
          </cell>
          <cell r="B201" t="str">
            <v>英国</v>
          </cell>
          <cell r="C201" t="str">
            <v>糖果</v>
          </cell>
          <cell r="D201">
            <v>5268</v>
          </cell>
        </row>
        <row r="202">
          <cell r="A202">
            <v>34843</v>
          </cell>
          <cell r="B202" t="str">
            <v>英国</v>
          </cell>
          <cell r="C202" t="str">
            <v>乳制品</v>
          </cell>
          <cell r="D202">
            <v>33.999999761581421</v>
          </cell>
        </row>
        <row r="203">
          <cell r="A203">
            <v>34843</v>
          </cell>
          <cell r="B203" t="str">
            <v>英国</v>
          </cell>
          <cell r="C203" t="str">
            <v>乳制品</v>
          </cell>
          <cell r="D203">
            <v>2427.5999829769135</v>
          </cell>
        </row>
        <row r="204">
          <cell r="A204">
            <v>34850</v>
          </cell>
          <cell r="B204" t="str">
            <v>英国</v>
          </cell>
          <cell r="C204" t="str">
            <v>饮料</v>
          </cell>
          <cell r="D204">
            <v>575.99999785423279</v>
          </cell>
        </row>
        <row r="205">
          <cell r="A205">
            <v>34850</v>
          </cell>
          <cell r="B205" t="str">
            <v>英国</v>
          </cell>
          <cell r="C205" t="str">
            <v>香料</v>
          </cell>
          <cell r="D205">
            <v>960</v>
          </cell>
        </row>
        <row r="206">
          <cell r="A206">
            <v>34850</v>
          </cell>
          <cell r="B206" t="str">
            <v>英国</v>
          </cell>
          <cell r="C206" t="str">
            <v>海洋食品</v>
          </cell>
          <cell r="D206">
            <v>414.23999845683574</v>
          </cell>
        </row>
        <row r="207">
          <cell r="A207">
            <v>34850</v>
          </cell>
          <cell r="B207" t="str">
            <v>英国</v>
          </cell>
          <cell r="C207" t="str">
            <v>海洋食品</v>
          </cell>
          <cell r="D207">
            <v>367.99999862909317</v>
          </cell>
        </row>
        <row r="208">
          <cell r="A208">
            <v>34855</v>
          </cell>
          <cell r="B208" t="str">
            <v>英国</v>
          </cell>
          <cell r="C208" t="str">
            <v>香料</v>
          </cell>
          <cell r="D208">
            <v>989.99999836087227</v>
          </cell>
        </row>
        <row r="209">
          <cell r="A209">
            <v>34855</v>
          </cell>
          <cell r="B209" t="str">
            <v>英国</v>
          </cell>
          <cell r="C209" t="str">
            <v>海洋食品</v>
          </cell>
          <cell r="D209">
            <v>512.99999915063381</v>
          </cell>
        </row>
        <row r="210">
          <cell r="A210">
            <v>34856</v>
          </cell>
          <cell r="B210" t="str">
            <v>法国</v>
          </cell>
          <cell r="C210" t="str">
            <v>乳制品</v>
          </cell>
          <cell r="D210">
            <v>63</v>
          </cell>
        </row>
        <row r="211">
          <cell r="A211">
            <v>34856</v>
          </cell>
          <cell r="B211" t="str">
            <v>法国</v>
          </cell>
          <cell r="C211" t="str">
            <v>乳制品</v>
          </cell>
          <cell r="D211">
            <v>15.999999940395355</v>
          </cell>
        </row>
        <row r="212">
          <cell r="A212">
            <v>34856</v>
          </cell>
          <cell r="B212" t="str">
            <v>法国</v>
          </cell>
          <cell r="C212" t="str">
            <v>乳制品</v>
          </cell>
          <cell r="D212">
            <v>313.2</v>
          </cell>
        </row>
        <row r="213">
          <cell r="A213">
            <v>34862</v>
          </cell>
          <cell r="B213" t="str">
            <v>英国</v>
          </cell>
          <cell r="C213" t="str">
            <v>海洋食品</v>
          </cell>
          <cell r="D213">
            <v>258.89999999999998</v>
          </cell>
        </row>
        <row r="214">
          <cell r="A214">
            <v>34862</v>
          </cell>
          <cell r="B214" t="str">
            <v>英国</v>
          </cell>
          <cell r="C214" t="str">
            <v>海洋食品</v>
          </cell>
          <cell r="D214">
            <v>147.19999945163727</v>
          </cell>
        </row>
        <row r="215">
          <cell r="A215">
            <v>34862</v>
          </cell>
          <cell r="B215" t="str">
            <v>英国</v>
          </cell>
          <cell r="C215" t="str">
            <v>肉/家禽</v>
          </cell>
          <cell r="D215">
            <v>59.599999777972698</v>
          </cell>
        </row>
        <row r="216">
          <cell r="A216">
            <v>34864</v>
          </cell>
          <cell r="B216" t="str">
            <v>英国</v>
          </cell>
          <cell r="C216" t="str">
            <v>乳制品</v>
          </cell>
          <cell r="D216">
            <v>427.5</v>
          </cell>
        </row>
        <row r="217">
          <cell r="A217">
            <v>34864</v>
          </cell>
          <cell r="B217" t="str">
            <v>英国</v>
          </cell>
          <cell r="C217" t="str">
            <v>乳制品</v>
          </cell>
          <cell r="D217">
            <v>250</v>
          </cell>
        </row>
        <row r="218">
          <cell r="A218">
            <v>34864</v>
          </cell>
          <cell r="B218" t="str">
            <v>英国</v>
          </cell>
          <cell r="C218" t="str">
            <v>乳制品</v>
          </cell>
          <cell r="D218">
            <v>75</v>
          </cell>
        </row>
        <row r="219">
          <cell r="A219">
            <v>34864</v>
          </cell>
          <cell r="B219" t="str">
            <v>英国</v>
          </cell>
          <cell r="C219" t="str">
            <v>乳制品</v>
          </cell>
          <cell r="D219">
            <v>892.5</v>
          </cell>
        </row>
        <row r="220">
          <cell r="A220">
            <v>34869</v>
          </cell>
          <cell r="B220" t="str">
            <v>英国</v>
          </cell>
          <cell r="C220" t="str">
            <v>香料</v>
          </cell>
          <cell r="D220">
            <v>600</v>
          </cell>
        </row>
        <row r="221">
          <cell r="A221">
            <v>34869</v>
          </cell>
          <cell r="B221" t="str">
            <v>英国</v>
          </cell>
          <cell r="C221" t="str">
            <v>糖果</v>
          </cell>
          <cell r="D221">
            <v>1249.2</v>
          </cell>
        </row>
        <row r="222">
          <cell r="A222">
            <v>34869</v>
          </cell>
          <cell r="B222" t="str">
            <v>英国</v>
          </cell>
          <cell r="C222" t="str">
            <v>饮料</v>
          </cell>
          <cell r="D222">
            <v>7905</v>
          </cell>
        </row>
        <row r="223">
          <cell r="A223">
            <v>34869</v>
          </cell>
          <cell r="B223" t="str">
            <v>英国</v>
          </cell>
          <cell r="C223" t="str">
            <v>糖果</v>
          </cell>
          <cell r="D223">
            <v>437.5</v>
          </cell>
        </row>
        <row r="224">
          <cell r="A224">
            <v>34870</v>
          </cell>
          <cell r="B224" t="str">
            <v>英国</v>
          </cell>
          <cell r="C224" t="str">
            <v>乳制品</v>
          </cell>
          <cell r="D224">
            <v>299.24999976530671</v>
          </cell>
        </row>
        <row r="225">
          <cell r="A225">
            <v>34870</v>
          </cell>
          <cell r="B225" t="str">
            <v>英国</v>
          </cell>
          <cell r="C225" t="str">
            <v>肉/家禽</v>
          </cell>
          <cell r="D225">
            <v>169.85999986678362</v>
          </cell>
        </row>
        <row r="226">
          <cell r="A226">
            <v>34871</v>
          </cell>
          <cell r="B226" t="str">
            <v>法国</v>
          </cell>
          <cell r="C226" t="str">
            <v>农产品</v>
          </cell>
          <cell r="D226">
            <v>319.2</v>
          </cell>
        </row>
        <row r="227">
          <cell r="A227">
            <v>34871</v>
          </cell>
          <cell r="B227" t="str">
            <v>法国</v>
          </cell>
          <cell r="C227" t="str">
            <v>饮料</v>
          </cell>
          <cell r="D227">
            <v>98</v>
          </cell>
        </row>
        <row r="228">
          <cell r="A228">
            <v>34872</v>
          </cell>
          <cell r="B228" t="str">
            <v>法国</v>
          </cell>
          <cell r="C228" t="str">
            <v>乳制品</v>
          </cell>
          <cell r="D228">
            <v>210</v>
          </cell>
        </row>
        <row r="229">
          <cell r="A229">
            <v>34876</v>
          </cell>
          <cell r="B229" t="str">
            <v>英国</v>
          </cell>
          <cell r="C229" t="str">
            <v>饮料</v>
          </cell>
          <cell r="D229">
            <v>105</v>
          </cell>
        </row>
        <row r="230">
          <cell r="A230">
            <v>34876</v>
          </cell>
          <cell r="B230" t="str">
            <v>英国</v>
          </cell>
          <cell r="C230" t="str">
            <v>海洋食品</v>
          </cell>
          <cell r="D230">
            <v>135.1</v>
          </cell>
        </row>
        <row r="231">
          <cell r="A231">
            <v>34877</v>
          </cell>
          <cell r="B231" t="str">
            <v>英国</v>
          </cell>
          <cell r="C231" t="str">
            <v>乳制品</v>
          </cell>
          <cell r="D231">
            <v>584.37499590218067</v>
          </cell>
        </row>
        <row r="232">
          <cell r="A232">
            <v>34877</v>
          </cell>
          <cell r="B232" t="str">
            <v>英国</v>
          </cell>
          <cell r="C232" t="str">
            <v>海洋食品</v>
          </cell>
          <cell r="D232">
            <v>807.49999433755875</v>
          </cell>
        </row>
        <row r="233">
          <cell r="A233">
            <v>34877</v>
          </cell>
          <cell r="B233" t="str">
            <v>英国</v>
          </cell>
          <cell r="C233" t="str">
            <v>农产品</v>
          </cell>
          <cell r="D233">
            <v>2162.3999848365784</v>
          </cell>
        </row>
        <row r="234">
          <cell r="A234">
            <v>34880</v>
          </cell>
          <cell r="B234" t="str">
            <v>英国</v>
          </cell>
          <cell r="C234" t="str">
            <v>糖果</v>
          </cell>
          <cell r="D234">
            <v>497.32499960996211</v>
          </cell>
        </row>
        <row r="235">
          <cell r="A235">
            <v>34880</v>
          </cell>
          <cell r="B235" t="str">
            <v>英国</v>
          </cell>
          <cell r="C235" t="str">
            <v>面食/谷类</v>
          </cell>
          <cell r="D235">
            <v>170.99999986588955</v>
          </cell>
        </row>
        <row r="236">
          <cell r="A236">
            <v>34880</v>
          </cell>
          <cell r="B236" t="str">
            <v>英国</v>
          </cell>
          <cell r="C236" t="str">
            <v>糖果</v>
          </cell>
          <cell r="D236">
            <v>936.69999926537275</v>
          </cell>
        </row>
        <row r="237">
          <cell r="A237">
            <v>34880</v>
          </cell>
          <cell r="B237" t="str">
            <v>英国</v>
          </cell>
          <cell r="C237" t="str">
            <v>香料</v>
          </cell>
          <cell r="D237">
            <v>123.49999990314245</v>
          </cell>
        </row>
        <row r="238">
          <cell r="A238">
            <v>34883</v>
          </cell>
          <cell r="B238" t="str">
            <v>法国</v>
          </cell>
          <cell r="C238" t="str">
            <v>农产品</v>
          </cell>
          <cell r="D238">
            <v>557.99999792128801</v>
          </cell>
        </row>
        <row r="239">
          <cell r="A239">
            <v>34883</v>
          </cell>
          <cell r="B239" t="str">
            <v>法国</v>
          </cell>
          <cell r="C239" t="str">
            <v>糖果</v>
          </cell>
          <cell r="D239">
            <v>257.59999904036522</v>
          </cell>
        </row>
        <row r="240">
          <cell r="A240">
            <v>34883</v>
          </cell>
          <cell r="B240" t="str">
            <v>法国</v>
          </cell>
          <cell r="C240" t="str">
            <v>饮料</v>
          </cell>
          <cell r="D240">
            <v>64.799999758601189</v>
          </cell>
        </row>
        <row r="241">
          <cell r="A241">
            <v>34883</v>
          </cell>
          <cell r="B241" t="str">
            <v>法国</v>
          </cell>
          <cell r="C241" t="str">
            <v>农产品</v>
          </cell>
          <cell r="D241">
            <v>847.99999684095383</v>
          </cell>
        </row>
        <row r="242">
          <cell r="A242">
            <v>34883</v>
          </cell>
          <cell r="B242" t="str">
            <v>法国</v>
          </cell>
          <cell r="C242" t="str">
            <v>面食/谷类</v>
          </cell>
          <cell r="D242">
            <v>1215.999995470047</v>
          </cell>
        </row>
        <row r="243">
          <cell r="A243">
            <v>34884</v>
          </cell>
          <cell r="B243" t="str">
            <v>英国</v>
          </cell>
          <cell r="C243" t="str">
            <v>面食/谷类</v>
          </cell>
          <cell r="D243">
            <v>997.5</v>
          </cell>
        </row>
        <row r="244">
          <cell r="A244">
            <v>34884</v>
          </cell>
          <cell r="B244" t="str">
            <v>英国</v>
          </cell>
          <cell r="C244" t="str">
            <v>饮料</v>
          </cell>
          <cell r="D244">
            <v>155</v>
          </cell>
        </row>
        <row r="245">
          <cell r="A245">
            <v>34887</v>
          </cell>
          <cell r="B245" t="str">
            <v>英国</v>
          </cell>
          <cell r="C245" t="str">
            <v>海洋食品</v>
          </cell>
          <cell r="D245">
            <v>517.79999999999995</v>
          </cell>
        </row>
        <row r="246">
          <cell r="A246">
            <v>34887</v>
          </cell>
          <cell r="B246" t="str">
            <v>英国</v>
          </cell>
          <cell r="C246" t="str">
            <v>糖果</v>
          </cell>
          <cell r="D246">
            <v>554.625</v>
          </cell>
        </row>
        <row r="247">
          <cell r="A247">
            <v>34891</v>
          </cell>
          <cell r="B247" t="str">
            <v>法国</v>
          </cell>
          <cell r="C247" t="str">
            <v>肉/家禽</v>
          </cell>
          <cell r="D247">
            <v>592.79999953508377</v>
          </cell>
        </row>
        <row r="248">
          <cell r="A248">
            <v>34891</v>
          </cell>
          <cell r="B248" t="str">
            <v>法国</v>
          </cell>
          <cell r="C248" t="str">
            <v>乳制品</v>
          </cell>
          <cell r="D248">
            <v>71.249999944120646</v>
          </cell>
        </row>
        <row r="249">
          <cell r="A249">
            <v>34891</v>
          </cell>
          <cell r="B249" t="str">
            <v>法国</v>
          </cell>
          <cell r="C249" t="str">
            <v>肉/家禽</v>
          </cell>
          <cell r="D249">
            <v>569.99999955296516</v>
          </cell>
        </row>
        <row r="250">
          <cell r="A250">
            <v>34897</v>
          </cell>
          <cell r="B250" t="str">
            <v>法国</v>
          </cell>
          <cell r="C250" t="str">
            <v>乳制品</v>
          </cell>
          <cell r="D250">
            <v>349.9999986961484</v>
          </cell>
        </row>
        <row r="251">
          <cell r="A251">
            <v>34897</v>
          </cell>
          <cell r="B251" t="str">
            <v>法国</v>
          </cell>
          <cell r="C251" t="str">
            <v>饮料</v>
          </cell>
          <cell r="D251">
            <v>540</v>
          </cell>
        </row>
        <row r="252">
          <cell r="A252">
            <v>34900</v>
          </cell>
          <cell r="B252" t="str">
            <v>法国</v>
          </cell>
          <cell r="C252" t="str">
            <v>乳制品</v>
          </cell>
          <cell r="D252">
            <v>35</v>
          </cell>
        </row>
        <row r="253">
          <cell r="A253">
            <v>34900</v>
          </cell>
          <cell r="B253" t="str">
            <v>法国</v>
          </cell>
          <cell r="C253" t="str">
            <v>海洋食品</v>
          </cell>
          <cell r="D253">
            <v>36.799999999999997</v>
          </cell>
        </row>
        <row r="254">
          <cell r="A254">
            <v>34900</v>
          </cell>
          <cell r="B254" t="str">
            <v>法国</v>
          </cell>
          <cell r="C254" t="str">
            <v>糖果</v>
          </cell>
          <cell r="D254">
            <v>493</v>
          </cell>
        </row>
        <row r="255">
          <cell r="A255">
            <v>34900</v>
          </cell>
          <cell r="B255" t="str">
            <v>法国</v>
          </cell>
          <cell r="C255" t="str">
            <v>面食/谷类</v>
          </cell>
          <cell r="D255">
            <v>199.5</v>
          </cell>
        </row>
        <row r="256">
          <cell r="A256">
            <v>34901</v>
          </cell>
          <cell r="B256" t="str">
            <v>英国</v>
          </cell>
          <cell r="C256" t="str">
            <v>乳制品</v>
          </cell>
          <cell r="D256">
            <v>660</v>
          </cell>
        </row>
        <row r="257">
          <cell r="A257">
            <v>34901</v>
          </cell>
          <cell r="B257" t="str">
            <v>英国</v>
          </cell>
          <cell r="C257" t="str">
            <v>香料</v>
          </cell>
          <cell r="D257">
            <v>263.39999999999998</v>
          </cell>
        </row>
        <row r="258">
          <cell r="A258">
            <v>34901</v>
          </cell>
          <cell r="B258" t="str">
            <v>英国</v>
          </cell>
          <cell r="C258" t="str">
            <v>乳制品</v>
          </cell>
          <cell r="D258">
            <v>1044</v>
          </cell>
        </row>
        <row r="259">
          <cell r="A259">
            <v>34901</v>
          </cell>
          <cell r="B259" t="str">
            <v>英国</v>
          </cell>
          <cell r="C259" t="str">
            <v>饮料</v>
          </cell>
          <cell r="D259">
            <v>180</v>
          </cell>
        </row>
        <row r="260">
          <cell r="A260">
            <v>34904</v>
          </cell>
          <cell r="B260" t="str">
            <v>法国</v>
          </cell>
          <cell r="C260" t="str">
            <v>饮料</v>
          </cell>
          <cell r="D260">
            <v>180</v>
          </cell>
        </row>
        <row r="261">
          <cell r="A261">
            <v>34904</v>
          </cell>
          <cell r="B261" t="str">
            <v>法国</v>
          </cell>
          <cell r="C261" t="str">
            <v>饮料</v>
          </cell>
          <cell r="D261">
            <v>155</v>
          </cell>
        </row>
        <row r="262">
          <cell r="A262">
            <v>34904</v>
          </cell>
          <cell r="B262" t="str">
            <v>法国</v>
          </cell>
          <cell r="C262" t="str">
            <v>香料</v>
          </cell>
          <cell r="D262">
            <v>234</v>
          </cell>
        </row>
        <row r="263">
          <cell r="A263">
            <v>34906</v>
          </cell>
          <cell r="B263" t="str">
            <v>法国</v>
          </cell>
          <cell r="C263" t="str">
            <v>香料</v>
          </cell>
          <cell r="D263">
            <v>155</v>
          </cell>
        </row>
        <row r="264">
          <cell r="A264">
            <v>34906</v>
          </cell>
          <cell r="B264" t="str">
            <v>法国</v>
          </cell>
          <cell r="C264" t="str">
            <v>饮料</v>
          </cell>
          <cell r="D264">
            <v>162.75</v>
          </cell>
        </row>
        <row r="265">
          <cell r="A265">
            <v>34907</v>
          </cell>
          <cell r="B265" t="str">
            <v>英国</v>
          </cell>
          <cell r="C265" t="str">
            <v>农产品</v>
          </cell>
          <cell r="D265">
            <v>331.312499740161</v>
          </cell>
        </row>
        <row r="266">
          <cell r="A266">
            <v>34907</v>
          </cell>
          <cell r="B266" t="str">
            <v>英国</v>
          </cell>
          <cell r="C266" t="str">
            <v>海洋食品</v>
          </cell>
          <cell r="D266">
            <v>82.507499935291705</v>
          </cell>
        </row>
        <row r="267">
          <cell r="A267">
            <v>34907</v>
          </cell>
          <cell r="B267" t="str">
            <v>英国</v>
          </cell>
          <cell r="C267" t="str">
            <v>香料</v>
          </cell>
          <cell r="D267">
            <v>599.92499952949584</v>
          </cell>
        </row>
        <row r="268">
          <cell r="A268">
            <v>34908</v>
          </cell>
          <cell r="B268" t="str">
            <v>英国</v>
          </cell>
          <cell r="C268" t="str">
            <v>面食/谷类</v>
          </cell>
          <cell r="D268">
            <v>78</v>
          </cell>
        </row>
        <row r="269">
          <cell r="A269">
            <v>34908</v>
          </cell>
          <cell r="B269" t="str">
            <v>英国</v>
          </cell>
          <cell r="C269" t="str">
            <v>饮料</v>
          </cell>
          <cell r="D269">
            <v>252</v>
          </cell>
        </row>
        <row r="270">
          <cell r="A270">
            <v>34914</v>
          </cell>
          <cell r="B270" t="str">
            <v>英国</v>
          </cell>
          <cell r="C270" t="str">
            <v>海洋食品</v>
          </cell>
          <cell r="D270">
            <v>1999.9999925494194</v>
          </cell>
        </row>
        <row r="271">
          <cell r="A271">
            <v>34914</v>
          </cell>
          <cell r="B271" t="str">
            <v>英国</v>
          </cell>
          <cell r="C271" t="str">
            <v>面食/谷类</v>
          </cell>
          <cell r="D271">
            <v>1119.9999958276749</v>
          </cell>
        </row>
        <row r="272">
          <cell r="A272">
            <v>34915</v>
          </cell>
          <cell r="B272" t="str">
            <v>法国</v>
          </cell>
          <cell r="C272" t="str">
            <v>饮料</v>
          </cell>
          <cell r="D272">
            <v>72</v>
          </cell>
        </row>
        <row r="273">
          <cell r="A273">
            <v>34919</v>
          </cell>
          <cell r="B273" t="str">
            <v>英国</v>
          </cell>
          <cell r="C273" t="str">
            <v>香料</v>
          </cell>
          <cell r="D273">
            <v>368.12499971129</v>
          </cell>
        </row>
        <row r="274">
          <cell r="A274">
            <v>34919</v>
          </cell>
          <cell r="B274" t="str">
            <v>英国</v>
          </cell>
          <cell r="C274" t="str">
            <v>糖果</v>
          </cell>
          <cell r="D274">
            <v>148.3424998836592</v>
          </cell>
        </row>
        <row r="275">
          <cell r="A275">
            <v>34920</v>
          </cell>
          <cell r="B275" t="str">
            <v>英国</v>
          </cell>
          <cell r="C275" t="str">
            <v>糖果</v>
          </cell>
          <cell r="D275">
            <v>1360.799994930625</v>
          </cell>
        </row>
        <row r="276">
          <cell r="A276">
            <v>34920</v>
          </cell>
          <cell r="B276" t="str">
            <v>英国</v>
          </cell>
          <cell r="C276" t="str">
            <v>乳制品</v>
          </cell>
          <cell r="D276">
            <v>575.99999785423279</v>
          </cell>
        </row>
        <row r="277">
          <cell r="A277">
            <v>34920</v>
          </cell>
          <cell r="B277" t="str">
            <v>英国</v>
          </cell>
          <cell r="C277" t="str">
            <v>饮料</v>
          </cell>
          <cell r="D277">
            <v>57.599999785423279</v>
          </cell>
        </row>
        <row r="278">
          <cell r="A278">
            <v>34920</v>
          </cell>
          <cell r="B278" t="str">
            <v>法国</v>
          </cell>
          <cell r="C278" t="str">
            <v>面食/谷类</v>
          </cell>
          <cell r="D278">
            <v>168</v>
          </cell>
        </row>
        <row r="279">
          <cell r="A279">
            <v>34920</v>
          </cell>
          <cell r="B279" t="str">
            <v>法国</v>
          </cell>
          <cell r="C279" t="str">
            <v>海洋食品</v>
          </cell>
          <cell r="D279">
            <v>397.5</v>
          </cell>
        </row>
        <row r="280">
          <cell r="A280">
            <v>34922</v>
          </cell>
          <cell r="B280" t="str">
            <v>法国</v>
          </cell>
          <cell r="C280" t="str">
            <v>面食/谷类</v>
          </cell>
          <cell r="D280">
            <v>151.99999943375587</v>
          </cell>
        </row>
        <row r="281">
          <cell r="A281">
            <v>34922</v>
          </cell>
          <cell r="B281" t="str">
            <v>法国</v>
          </cell>
          <cell r="C281" t="str">
            <v>香料</v>
          </cell>
          <cell r="D281">
            <v>842.87999686002729</v>
          </cell>
        </row>
        <row r="282">
          <cell r="A282">
            <v>34922</v>
          </cell>
          <cell r="B282" t="str">
            <v>法国</v>
          </cell>
          <cell r="C282" t="str">
            <v>饮料</v>
          </cell>
          <cell r="D282">
            <v>185.999999307096</v>
          </cell>
        </row>
        <row r="283">
          <cell r="A283">
            <v>34925</v>
          </cell>
          <cell r="B283" t="str">
            <v>法国</v>
          </cell>
          <cell r="C283" t="str">
            <v>糖果</v>
          </cell>
          <cell r="D283">
            <v>2195</v>
          </cell>
        </row>
        <row r="284">
          <cell r="A284">
            <v>34925</v>
          </cell>
          <cell r="B284" t="str">
            <v>法国</v>
          </cell>
          <cell r="C284" t="str">
            <v>乳制品</v>
          </cell>
          <cell r="D284">
            <v>193.5</v>
          </cell>
        </row>
        <row r="285">
          <cell r="A285">
            <v>34927</v>
          </cell>
          <cell r="B285" t="str">
            <v>法国</v>
          </cell>
          <cell r="C285" t="str">
            <v>肉/家禽</v>
          </cell>
          <cell r="D285">
            <v>29.8</v>
          </cell>
        </row>
        <row r="286">
          <cell r="A286">
            <v>34927</v>
          </cell>
          <cell r="B286" t="str">
            <v>法国</v>
          </cell>
          <cell r="C286" t="str">
            <v>海洋食品</v>
          </cell>
          <cell r="D286">
            <v>450</v>
          </cell>
        </row>
        <row r="287">
          <cell r="A287">
            <v>34929</v>
          </cell>
          <cell r="B287" t="str">
            <v>法国</v>
          </cell>
          <cell r="C287" t="str">
            <v>面食/谷类</v>
          </cell>
          <cell r="D287">
            <v>1008</v>
          </cell>
        </row>
        <row r="288">
          <cell r="A288">
            <v>34929</v>
          </cell>
          <cell r="B288" t="str">
            <v>法国</v>
          </cell>
          <cell r="C288" t="str">
            <v>糖果</v>
          </cell>
          <cell r="D288">
            <v>474.99999962747097</v>
          </cell>
        </row>
        <row r="289">
          <cell r="A289">
            <v>34933</v>
          </cell>
          <cell r="B289" t="str">
            <v>法国</v>
          </cell>
          <cell r="C289" t="str">
            <v>农产品</v>
          </cell>
          <cell r="D289">
            <v>1350</v>
          </cell>
        </row>
        <row r="290">
          <cell r="A290">
            <v>34933</v>
          </cell>
          <cell r="B290" t="str">
            <v>法国</v>
          </cell>
          <cell r="C290" t="str">
            <v>肉/家禽</v>
          </cell>
          <cell r="D290">
            <v>3900</v>
          </cell>
        </row>
        <row r="291">
          <cell r="A291">
            <v>34933</v>
          </cell>
          <cell r="B291" t="str">
            <v>法国</v>
          </cell>
          <cell r="C291" t="str">
            <v>乳制品</v>
          </cell>
          <cell r="D291">
            <v>35</v>
          </cell>
        </row>
        <row r="292">
          <cell r="A292">
            <v>34933</v>
          </cell>
          <cell r="B292" t="str">
            <v>法国</v>
          </cell>
          <cell r="C292" t="str">
            <v>海洋食品</v>
          </cell>
          <cell r="D292">
            <v>772.8</v>
          </cell>
        </row>
        <row r="293">
          <cell r="A293">
            <v>34933</v>
          </cell>
          <cell r="B293" t="str">
            <v>法国</v>
          </cell>
          <cell r="C293" t="str">
            <v>乳制品</v>
          </cell>
          <cell r="D293">
            <v>417.6</v>
          </cell>
        </row>
        <row r="294">
          <cell r="A294">
            <v>34934</v>
          </cell>
          <cell r="B294" t="str">
            <v>英国</v>
          </cell>
          <cell r="C294" t="str">
            <v>面食/谷类</v>
          </cell>
          <cell r="D294">
            <v>1064</v>
          </cell>
        </row>
        <row r="295">
          <cell r="A295">
            <v>34939</v>
          </cell>
          <cell r="B295" t="str">
            <v>法国</v>
          </cell>
          <cell r="C295" t="str">
            <v>海洋食品</v>
          </cell>
          <cell r="D295">
            <v>2170</v>
          </cell>
        </row>
        <row r="296">
          <cell r="A296">
            <v>34939</v>
          </cell>
          <cell r="B296" t="str">
            <v>法国</v>
          </cell>
          <cell r="C296" t="str">
            <v>海洋食品</v>
          </cell>
          <cell r="D296">
            <v>1045</v>
          </cell>
        </row>
        <row r="297">
          <cell r="A297">
            <v>34939</v>
          </cell>
          <cell r="B297" t="str">
            <v>法国</v>
          </cell>
          <cell r="C297" t="str">
            <v>糖果</v>
          </cell>
          <cell r="D297">
            <v>360</v>
          </cell>
        </row>
        <row r="298">
          <cell r="A298">
            <v>34939</v>
          </cell>
          <cell r="B298" t="str">
            <v>法国</v>
          </cell>
          <cell r="C298" t="str">
            <v>乳制品</v>
          </cell>
          <cell r="D298">
            <v>1360</v>
          </cell>
        </row>
        <row r="299">
          <cell r="A299">
            <v>34939</v>
          </cell>
          <cell r="B299" t="str">
            <v>法国</v>
          </cell>
          <cell r="C299" t="str">
            <v>饮料</v>
          </cell>
          <cell r="D299">
            <v>1440</v>
          </cell>
        </row>
        <row r="300">
          <cell r="A300">
            <v>34940</v>
          </cell>
          <cell r="B300" t="str">
            <v>英国</v>
          </cell>
          <cell r="C300" t="str">
            <v>乳制品</v>
          </cell>
          <cell r="D300">
            <v>294</v>
          </cell>
        </row>
        <row r="301">
          <cell r="A301">
            <v>34940</v>
          </cell>
          <cell r="B301" t="str">
            <v>英国</v>
          </cell>
          <cell r="C301" t="str">
            <v>糖果</v>
          </cell>
          <cell r="D301">
            <v>80</v>
          </cell>
        </row>
        <row r="302">
          <cell r="A302">
            <v>34940</v>
          </cell>
          <cell r="B302" t="str">
            <v>英国</v>
          </cell>
          <cell r="C302" t="str">
            <v>饮料</v>
          </cell>
          <cell r="D302">
            <v>90</v>
          </cell>
        </row>
        <row r="303">
          <cell r="A303">
            <v>34942</v>
          </cell>
          <cell r="B303" t="str">
            <v>法国</v>
          </cell>
          <cell r="C303" t="str">
            <v>饮料</v>
          </cell>
          <cell r="D303">
            <v>3754.874997055158</v>
          </cell>
        </row>
        <row r="304">
          <cell r="A304">
            <v>34942</v>
          </cell>
          <cell r="B304" t="str">
            <v>法国</v>
          </cell>
          <cell r="C304" t="str">
            <v>面食/谷类</v>
          </cell>
          <cell r="D304">
            <v>532</v>
          </cell>
        </row>
        <row r="305">
          <cell r="A305">
            <v>34942</v>
          </cell>
          <cell r="B305" t="str">
            <v>法国</v>
          </cell>
          <cell r="C305" t="str">
            <v>饮料</v>
          </cell>
          <cell r="D305">
            <v>213.74999983236194</v>
          </cell>
        </row>
        <row r="306">
          <cell r="A306">
            <v>34942</v>
          </cell>
          <cell r="B306" t="str">
            <v>法国</v>
          </cell>
          <cell r="C306" t="str">
            <v>乳制品</v>
          </cell>
          <cell r="D306">
            <v>306.37499975971878</v>
          </cell>
        </row>
        <row r="307">
          <cell r="A307">
            <v>34942</v>
          </cell>
          <cell r="B307" t="str">
            <v>法国</v>
          </cell>
          <cell r="C307" t="str">
            <v>乳制品</v>
          </cell>
          <cell r="D307">
            <v>1402.4999901652336</v>
          </cell>
        </row>
        <row r="308">
          <cell r="A308">
            <v>34949</v>
          </cell>
          <cell r="B308" t="str">
            <v>英国</v>
          </cell>
          <cell r="C308" t="str">
            <v>农产品</v>
          </cell>
          <cell r="D308">
            <v>488.25</v>
          </cell>
        </row>
        <row r="309">
          <cell r="A309">
            <v>34949</v>
          </cell>
          <cell r="B309" t="str">
            <v>英国</v>
          </cell>
          <cell r="C309" t="str">
            <v>糖果</v>
          </cell>
          <cell r="D309">
            <v>124.19999979436398</v>
          </cell>
        </row>
        <row r="310">
          <cell r="A310">
            <v>34949</v>
          </cell>
          <cell r="B310" t="str">
            <v>英国</v>
          </cell>
          <cell r="C310" t="str">
            <v>糖果</v>
          </cell>
          <cell r="D310">
            <v>224.99999962747097</v>
          </cell>
        </row>
        <row r="311">
          <cell r="A311">
            <v>34949</v>
          </cell>
          <cell r="B311" t="str">
            <v>英国</v>
          </cell>
          <cell r="C311" t="str">
            <v>饮料</v>
          </cell>
          <cell r="D311">
            <v>13.5</v>
          </cell>
        </row>
        <row r="312">
          <cell r="A312">
            <v>34949</v>
          </cell>
          <cell r="B312" t="str">
            <v>英国</v>
          </cell>
          <cell r="C312" t="str">
            <v>饮料</v>
          </cell>
          <cell r="D312">
            <v>485.9999991953373</v>
          </cell>
        </row>
        <row r="313">
          <cell r="A313">
            <v>34949</v>
          </cell>
          <cell r="B313" t="str">
            <v>法国</v>
          </cell>
          <cell r="C313" t="str">
            <v>农产品</v>
          </cell>
          <cell r="D313">
            <v>456</v>
          </cell>
        </row>
        <row r="314">
          <cell r="A314">
            <v>34949</v>
          </cell>
          <cell r="B314" t="str">
            <v>法国</v>
          </cell>
          <cell r="C314" t="str">
            <v>肉/家禽</v>
          </cell>
          <cell r="D314">
            <v>742.74</v>
          </cell>
        </row>
        <row r="315">
          <cell r="A315">
            <v>34949</v>
          </cell>
          <cell r="B315" t="str">
            <v>法国</v>
          </cell>
          <cell r="C315" t="str">
            <v>香料</v>
          </cell>
          <cell r="D315">
            <v>194.5</v>
          </cell>
        </row>
        <row r="316">
          <cell r="A316">
            <v>34953</v>
          </cell>
          <cell r="B316" t="str">
            <v>法国</v>
          </cell>
          <cell r="C316" t="str">
            <v>糖果</v>
          </cell>
          <cell r="D316">
            <v>739.5</v>
          </cell>
        </row>
        <row r="317">
          <cell r="A317">
            <v>34953</v>
          </cell>
          <cell r="B317" t="str">
            <v>法国</v>
          </cell>
          <cell r="C317" t="str">
            <v>海洋食品</v>
          </cell>
          <cell r="D317">
            <v>446.24999687075615</v>
          </cell>
        </row>
        <row r="318">
          <cell r="A318">
            <v>34955</v>
          </cell>
          <cell r="B318" t="str">
            <v>英国</v>
          </cell>
          <cell r="C318" t="str">
            <v>肉/家禽</v>
          </cell>
          <cell r="D318">
            <v>273.59999978542328</v>
          </cell>
        </row>
        <row r="319">
          <cell r="A319">
            <v>34955</v>
          </cell>
          <cell r="B319" t="str">
            <v>英国</v>
          </cell>
          <cell r="C319" t="str">
            <v>饮料</v>
          </cell>
          <cell r="D319">
            <v>630</v>
          </cell>
        </row>
        <row r="320">
          <cell r="A320">
            <v>34956</v>
          </cell>
          <cell r="B320" t="str">
            <v>英国</v>
          </cell>
          <cell r="C320" t="str">
            <v>饮料</v>
          </cell>
          <cell r="D320">
            <v>541.49999957531691</v>
          </cell>
        </row>
        <row r="321">
          <cell r="A321">
            <v>34956</v>
          </cell>
          <cell r="B321" t="str">
            <v>英国</v>
          </cell>
          <cell r="C321" t="str">
            <v>乳制品</v>
          </cell>
          <cell r="D321">
            <v>47.499999962747097</v>
          </cell>
        </row>
        <row r="322">
          <cell r="A322">
            <v>34963</v>
          </cell>
          <cell r="B322" t="str">
            <v>英国</v>
          </cell>
          <cell r="C322" t="str">
            <v>乳制品</v>
          </cell>
          <cell r="D322">
            <v>540</v>
          </cell>
        </row>
        <row r="323">
          <cell r="A323">
            <v>34963</v>
          </cell>
          <cell r="B323" t="str">
            <v>英国</v>
          </cell>
          <cell r="C323" t="str">
            <v>饮料</v>
          </cell>
          <cell r="D323">
            <v>168.75</v>
          </cell>
        </row>
        <row r="324">
          <cell r="A324">
            <v>34974</v>
          </cell>
          <cell r="B324" t="str">
            <v>英国</v>
          </cell>
          <cell r="C324" t="str">
            <v>糖果</v>
          </cell>
          <cell r="D324">
            <v>82.8</v>
          </cell>
        </row>
        <row r="325">
          <cell r="A325">
            <v>34974</v>
          </cell>
          <cell r="B325" t="str">
            <v>英国</v>
          </cell>
          <cell r="C325" t="str">
            <v>面食/谷类</v>
          </cell>
          <cell r="D325">
            <v>315</v>
          </cell>
        </row>
        <row r="326">
          <cell r="A326">
            <v>34975</v>
          </cell>
          <cell r="B326" t="str">
            <v>英国</v>
          </cell>
          <cell r="C326" t="str">
            <v>糖果</v>
          </cell>
          <cell r="D326">
            <v>471.14999921992421</v>
          </cell>
        </row>
        <row r="327">
          <cell r="A327">
            <v>34975</v>
          </cell>
          <cell r="B327" t="str">
            <v>英国</v>
          </cell>
          <cell r="C327" t="str">
            <v>乳制品</v>
          </cell>
          <cell r="D327">
            <v>611.99999898672104</v>
          </cell>
        </row>
        <row r="328">
          <cell r="A328">
            <v>34977</v>
          </cell>
          <cell r="B328" t="str">
            <v>法国</v>
          </cell>
          <cell r="C328" t="str">
            <v>农产品</v>
          </cell>
          <cell r="D328">
            <v>62.774999896064401</v>
          </cell>
        </row>
        <row r="329">
          <cell r="A329">
            <v>34977</v>
          </cell>
          <cell r="B329" t="str">
            <v>法国</v>
          </cell>
          <cell r="C329" t="str">
            <v>香料</v>
          </cell>
          <cell r="D329">
            <v>490.13999918848276</v>
          </cell>
        </row>
        <row r="330">
          <cell r="A330">
            <v>34977</v>
          </cell>
          <cell r="B330" t="str">
            <v>法国</v>
          </cell>
          <cell r="C330" t="str">
            <v>糖果</v>
          </cell>
          <cell r="D330">
            <v>51.299999915063381</v>
          </cell>
        </row>
        <row r="331">
          <cell r="A331">
            <v>34977</v>
          </cell>
          <cell r="B331" t="str">
            <v>法国</v>
          </cell>
          <cell r="C331" t="str">
            <v>香料</v>
          </cell>
          <cell r="D331">
            <v>775</v>
          </cell>
        </row>
        <row r="332">
          <cell r="A332">
            <v>34977</v>
          </cell>
          <cell r="B332" t="str">
            <v>法国</v>
          </cell>
          <cell r="C332" t="str">
            <v>海洋食品</v>
          </cell>
          <cell r="D332">
            <v>231.6</v>
          </cell>
        </row>
        <row r="333">
          <cell r="A333">
            <v>34977</v>
          </cell>
          <cell r="B333" t="str">
            <v>法国</v>
          </cell>
          <cell r="C333" t="str">
            <v>海洋食品</v>
          </cell>
          <cell r="D333">
            <v>540</v>
          </cell>
        </row>
        <row r="334">
          <cell r="A334">
            <v>34977</v>
          </cell>
          <cell r="B334" t="str">
            <v>法国</v>
          </cell>
          <cell r="C334" t="str">
            <v>糖果</v>
          </cell>
          <cell r="D334">
            <v>95</v>
          </cell>
        </row>
        <row r="335">
          <cell r="A335">
            <v>34977</v>
          </cell>
          <cell r="B335" t="str">
            <v>法国</v>
          </cell>
          <cell r="C335" t="str">
            <v>面食/谷类</v>
          </cell>
          <cell r="D335">
            <v>1710</v>
          </cell>
        </row>
        <row r="336">
          <cell r="A336">
            <v>34977</v>
          </cell>
          <cell r="B336" t="str">
            <v>法国</v>
          </cell>
          <cell r="C336" t="str">
            <v>乳制品</v>
          </cell>
          <cell r="D336">
            <v>1020</v>
          </cell>
        </row>
        <row r="337">
          <cell r="A337">
            <v>34978</v>
          </cell>
          <cell r="B337" t="str">
            <v>英国</v>
          </cell>
          <cell r="C337" t="str">
            <v>糖果</v>
          </cell>
          <cell r="D337">
            <v>600</v>
          </cell>
        </row>
        <row r="338">
          <cell r="A338">
            <v>34978</v>
          </cell>
          <cell r="B338" t="str">
            <v>英国</v>
          </cell>
          <cell r="C338" t="str">
            <v>海洋食品</v>
          </cell>
          <cell r="D338">
            <v>1223.5999990403652</v>
          </cell>
        </row>
        <row r="339">
          <cell r="A339">
            <v>34978</v>
          </cell>
          <cell r="B339" t="str">
            <v>英国</v>
          </cell>
          <cell r="C339" t="str">
            <v>乳制品</v>
          </cell>
          <cell r="D339">
            <v>1776.4999986067414</v>
          </cell>
        </row>
        <row r="340">
          <cell r="A340">
            <v>34978</v>
          </cell>
          <cell r="B340" t="str">
            <v>英国</v>
          </cell>
          <cell r="C340" t="str">
            <v>香料</v>
          </cell>
          <cell r="D340">
            <v>864.49999932199717</v>
          </cell>
        </row>
        <row r="341">
          <cell r="A341">
            <v>34981</v>
          </cell>
          <cell r="B341" t="str">
            <v>法国</v>
          </cell>
          <cell r="C341" t="str">
            <v>糖果</v>
          </cell>
          <cell r="D341">
            <v>1701</v>
          </cell>
        </row>
        <row r="342">
          <cell r="A342">
            <v>34982</v>
          </cell>
          <cell r="B342" t="str">
            <v>法国</v>
          </cell>
          <cell r="C342" t="str">
            <v>糖果</v>
          </cell>
          <cell r="D342">
            <v>125</v>
          </cell>
        </row>
        <row r="343">
          <cell r="A343">
            <v>34984</v>
          </cell>
          <cell r="B343" t="str">
            <v>法国</v>
          </cell>
          <cell r="C343" t="str">
            <v>农产品</v>
          </cell>
          <cell r="D343">
            <v>1060</v>
          </cell>
        </row>
        <row r="344">
          <cell r="A344">
            <v>34984</v>
          </cell>
          <cell r="B344" t="str">
            <v>法国</v>
          </cell>
          <cell r="C344" t="str">
            <v>乳制品</v>
          </cell>
          <cell r="D344">
            <v>55</v>
          </cell>
        </row>
        <row r="345">
          <cell r="A345">
            <v>34984</v>
          </cell>
          <cell r="B345" t="str">
            <v>法国</v>
          </cell>
          <cell r="C345" t="str">
            <v>饮料</v>
          </cell>
          <cell r="D345">
            <v>180</v>
          </cell>
        </row>
        <row r="346">
          <cell r="A346">
            <v>34988</v>
          </cell>
          <cell r="B346" t="str">
            <v>英国</v>
          </cell>
          <cell r="C346" t="str">
            <v>乳制品</v>
          </cell>
          <cell r="D346">
            <v>89.999999850988388</v>
          </cell>
        </row>
        <row r="347">
          <cell r="A347">
            <v>34988</v>
          </cell>
          <cell r="B347" t="str">
            <v>英国</v>
          </cell>
          <cell r="C347" t="str">
            <v>肉/家禽</v>
          </cell>
          <cell r="D347">
            <v>86.399999856948853</v>
          </cell>
        </row>
        <row r="348">
          <cell r="A348">
            <v>34988</v>
          </cell>
          <cell r="B348" t="str">
            <v>英国</v>
          </cell>
          <cell r="C348" t="str">
            <v>面食/谷类</v>
          </cell>
          <cell r="D348">
            <v>448.87499925680459</v>
          </cell>
        </row>
        <row r="349">
          <cell r="A349">
            <v>34989</v>
          </cell>
          <cell r="B349" t="str">
            <v>英国</v>
          </cell>
          <cell r="C349" t="str">
            <v>面食/谷类</v>
          </cell>
          <cell r="D349">
            <v>288</v>
          </cell>
        </row>
        <row r="350">
          <cell r="A350">
            <v>34989</v>
          </cell>
          <cell r="B350" t="str">
            <v>英国</v>
          </cell>
          <cell r="C350" t="str">
            <v>海洋食品</v>
          </cell>
          <cell r="D350">
            <v>720</v>
          </cell>
        </row>
        <row r="351">
          <cell r="A351">
            <v>34989</v>
          </cell>
          <cell r="B351" t="str">
            <v>英国</v>
          </cell>
          <cell r="C351" t="str">
            <v>饮料</v>
          </cell>
          <cell r="D351">
            <v>350</v>
          </cell>
        </row>
        <row r="352">
          <cell r="A352">
            <v>34989</v>
          </cell>
          <cell r="B352" t="str">
            <v>英国</v>
          </cell>
          <cell r="C352" t="str">
            <v>海洋食品</v>
          </cell>
          <cell r="D352">
            <v>750</v>
          </cell>
        </row>
        <row r="353">
          <cell r="A353">
            <v>34989</v>
          </cell>
          <cell r="B353" t="str">
            <v>英国</v>
          </cell>
          <cell r="C353" t="str">
            <v>饮料</v>
          </cell>
          <cell r="D353">
            <v>193.75</v>
          </cell>
        </row>
        <row r="354">
          <cell r="A354">
            <v>34992</v>
          </cell>
          <cell r="B354" t="str">
            <v>英国</v>
          </cell>
          <cell r="C354" t="str">
            <v>农产品</v>
          </cell>
          <cell r="D354">
            <v>697.5</v>
          </cell>
        </row>
        <row r="355">
          <cell r="A355">
            <v>34992</v>
          </cell>
          <cell r="B355" t="str">
            <v>英国</v>
          </cell>
          <cell r="C355" t="str">
            <v>肉/家禽</v>
          </cell>
          <cell r="D355">
            <v>328</v>
          </cell>
        </row>
        <row r="356">
          <cell r="A356">
            <v>34992</v>
          </cell>
          <cell r="B356" t="str">
            <v>英国</v>
          </cell>
          <cell r="C356" t="str">
            <v>海洋食品</v>
          </cell>
          <cell r="D356">
            <v>397.5</v>
          </cell>
        </row>
        <row r="357">
          <cell r="A357">
            <v>34996</v>
          </cell>
          <cell r="B357" t="str">
            <v>法国</v>
          </cell>
          <cell r="C357" t="str">
            <v>乳制品</v>
          </cell>
          <cell r="D357">
            <v>3800</v>
          </cell>
        </row>
        <row r="358">
          <cell r="A358">
            <v>34996</v>
          </cell>
          <cell r="B358" t="str">
            <v>法国</v>
          </cell>
          <cell r="C358" t="str">
            <v>乳制品</v>
          </cell>
          <cell r="D358">
            <v>75</v>
          </cell>
        </row>
        <row r="359">
          <cell r="A359">
            <v>34996</v>
          </cell>
          <cell r="B359" t="str">
            <v>法国</v>
          </cell>
          <cell r="C359" t="str">
            <v>海洋食品</v>
          </cell>
          <cell r="D359">
            <v>1158</v>
          </cell>
        </row>
        <row r="360">
          <cell r="A360">
            <v>34996</v>
          </cell>
          <cell r="B360" t="str">
            <v>法国</v>
          </cell>
          <cell r="C360" t="str">
            <v>肉/家禽</v>
          </cell>
          <cell r="D360">
            <v>223.5</v>
          </cell>
        </row>
        <row r="361">
          <cell r="A361">
            <v>34997</v>
          </cell>
          <cell r="B361" t="str">
            <v>法国</v>
          </cell>
          <cell r="C361" t="str">
            <v>糖果</v>
          </cell>
          <cell r="D361">
            <v>654.375</v>
          </cell>
        </row>
        <row r="362">
          <cell r="A362">
            <v>34997</v>
          </cell>
          <cell r="B362" t="str">
            <v>法国</v>
          </cell>
          <cell r="C362" t="str">
            <v>乳制品</v>
          </cell>
          <cell r="D362">
            <v>187.5</v>
          </cell>
        </row>
        <row r="363">
          <cell r="A363">
            <v>34997</v>
          </cell>
          <cell r="B363" t="str">
            <v>法国</v>
          </cell>
          <cell r="C363" t="str">
            <v>面食/谷类</v>
          </cell>
          <cell r="D363">
            <v>420</v>
          </cell>
        </row>
        <row r="364">
          <cell r="A364">
            <v>34998</v>
          </cell>
          <cell r="B364" t="str">
            <v>法国</v>
          </cell>
          <cell r="C364" t="str">
            <v>糖果</v>
          </cell>
          <cell r="D364">
            <v>248.39999958872795</v>
          </cell>
        </row>
        <row r="365">
          <cell r="A365">
            <v>34998</v>
          </cell>
          <cell r="B365" t="str">
            <v>法国</v>
          </cell>
          <cell r="C365" t="str">
            <v>糖果</v>
          </cell>
          <cell r="D365">
            <v>107.99999982118607</v>
          </cell>
        </row>
        <row r="366">
          <cell r="A366">
            <v>34998</v>
          </cell>
          <cell r="B366" t="str">
            <v>法国</v>
          </cell>
          <cell r="C366" t="str">
            <v>面食/谷类</v>
          </cell>
          <cell r="D366">
            <v>931</v>
          </cell>
        </row>
        <row r="367">
          <cell r="A367">
            <v>34999</v>
          </cell>
          <cell r="B367" t="str">
            <v>英国</v>
          </cell>
          <cell r="C367" t="str">
            <v>海洋食品</v>
          </cell>
          <cell r="D367">
            <v>368</v>
          </cell>
        </row>
        <row r="368">
          <cell r="A368">
            <v>34999</v>
          </cell>
          <cell r="B368" t="str">
            <v>英国</v>
          </cell>
          <cell r="C368" t="str">
            <v>糖果</v>
          </cell>
          <cell r="D368">
            <v>380</v>
          </cell>
        </row>
        <row r="369">
          <cell r="A369">
            <v>34999</v>
          </cell>
          <cell r="B369" t="str">
            <v>英国</v>
          </cell>
          <cell r="C369" t="str">
            <v>乳制品</v>
          </cell>
          <cell r="D369">
            <v>1020</v>
          </cell>
        </row>
        <row r="370">
          <cell r="A370">
            <v>35006</v>
          </cell>
          <cell r="B370" t="str">
            <v>英国</v>
          </cell>
          <cell r="C370" t="str">
            <v>饮料</v>
          </cell>
          <cell r="D370">
            <v>540</v>
          </cell>
        </row>
        <row r="371">
          <cell r="A371">
            <v>35006</v>
          </cell>
          <cell r="B371" t="str">
            <v>英国</v>
          </cell>
          <cell r="C371" t="str">
            <v>肉/家禽</v>
          </cell>
          <cell r="D371">
            <v>4951.6000000000004</v>
          </cell>
        </row>
        <row r="372">
          <cell r="A372">
            <v>35006</v>
          </cell>
          <cell r="B372" t="str">
            <v>英国</v>
          </cell>
          <cell r="C372" t="str">
            <v>饮料</v>
          </cell>
          <cell r="D372">
            <v>1840</v>
          </cell>
        </row>
        <row r="373">
          <cell r="A373">
            <v>35006</v>
          </cell>
          <cell r="B373" t="str">
            <v>英国</v>
          </cell>
          <cell r="C373" t="str">
            <v>香料</v>
          </cell>
          <cell r="D373">
            <v>466.8</v>
          </cell>
        </row>
        <row r="374">
          <cell r="A374">
            <v>35006</v>
          </cell>
          <cell r="B374" t="str">
            <v>英国</v>
          </cell>
          <cell r="C374" t="str">
            <v>糖果</v>
          </cell>
          <cell r="D374">
            <v>2366.4</v>
          </cell>
        </row>
        <row r="375">
          <cell r="A375">
            <v>35009</v>
          </cell>
          <cell r="B375" t="str">
            <v>法国</v>
          </cell>
          <cell r="C375" t="str">
            <v>肉/家禽</v>
          </cell>
          <cell r="D375">
            <v>582</v>
          </cell>
        </row>
        <row r="376">
          <cell r="A376">
            <v>35009</v>
          </cell>
          <cell r="B376" t="str">
            <v>法国</v>
          </cell>
          <cell r="C376" t="str">
            <v>肉/家禽</v>
          </cell>
          <cell r="D376">
            <v>379.94999733567238</v>
          </cell>
        </row>
        <row r="377">
          <cell r="A377">
            <v>35009</v>
          </cell>
          <cell r="B377" t="str">
            <v>法国</v>
          </cell>
          <cell r="C377" t="str">
            <v>乳制品</v>
          </cell>
          <cell r="D377">
            <v>917.99999356269836</v>
          </cell>
        </row>
        <row r="378">
          <cell r="A378">
            <v>35009</v>
          </cell>
          <cell r="B378" t="str">
            <v>法国</v>
          </cell>
          <cell r="C378" t="str">
            <v>海洋食品</v>
          </cell>
          <cell r="D378">
            <v>191.24999865889549</v>
          </cell>
        </row>
        <row r="379">
          <cell r="A379">
            <v>35009</v>
          </cell>
          <cell r="B379" t="str">
            <v>英国</v>
          </cell>
          <cell r="C379" t="str">
            <v>农产品</v>
          </cell>
          <cell r="D379">
            <v>2700</v>
          </cell>
        </row>
        <row r="380">
          <cell r="A380">
            <v>35009</v>
          </cell>
          <cell r="B380" t="str">
            <v>英国</v>
          </cell>
          <cell r="C380" t="str">
            <v>乳制品</v>
          </cell>
          <cell r="D380">
            <v>1375</v>
          </cell>
        </row>
        <row r="381">
          <cell r="A381">
            <v>35009</v>
          </cell>
          <cell r="B381" t="str">
            <v>英国</v>
          </cell>
          <cell r="C381" t="str">
            <v>饮料</v>
          </cell>
          <cell r="D381">
            <v>750</v>
          </cell>
        </row>
        <row r="382">
          <cell r="A382">
            <v>35011</v>
          </cell>
          <cell r="B382" t="str">
            <v>法国</v>
          </cell>
          <cell r="C382" t="str">
            <v>肉/家禽</v>
          </cell>
          <cell r="D382">
            <v>780</v>
          </cell>
        </row>
        <row r="383">
          <cell r="A383">
            <v>35011</v>
          </cell>
          <cell r="B383" t="str">
            <v>法国</v>
          </cell>
          <cell r="C383" t="str">
            <v>海洋食品</v>
          </cell>
          <cell r="D383">
            <v>216</v>
          </cell>
        </row>
        <row r="384">
          <cell r="A384">
            <v>35012</v>
          </cell>
          <cell r="B384" t="str">
            <v>英国</v>
          </cell>
          <cell r="C384" t="str">
            <v>糖果</v>
          </cell>
          <cell r="D384">
            <v>114</v>
          </cell>
        </row>
        <row r="385">
          <cell r="A385">
            <v>35013</v>
          </cell>
          <cell r="B385" t="str">
            <v>法国</v>
          </cell>
          <cell r="C385" t="str">
            <v>饮料</v>
          </cell>
          <cell r="D385">
            <v>71.999999731779099</v>
          </cell>
        </row>
        <row r="386">
          <cell r="A386">
            <v>35013</v>
          </cell>
          <cell r="B386" t="str">
            <v>法国</v>
          </cell>
          <cell r="C386" t="str">
            <v>饮料</v>
          </cell>
          <cell r="D386">
            <v>134.39999949932098</v>
          </cell>
        </row>
        <row r="387">
          <cell r="A387">
            <v>35013</v>
          </cell>
          <cell r="B387" t="str">
            <v>法国</v>
          </cell>
          <cell r="C387" t="str">
            <v>糖果</v>
          </cell>
          <cell r="D387">
            <v>399.99999850988388</v>
          </cell>
        </row>
        <row r="388">
          <cell r="A388">
            <v>35013</v>
          </cell>
          <cell r="B388" t="str">
            <v>法国</v>
          </cell>
          <cell r="C388" t="str">
            <v>乳制品</v>
          </cell>
          <cell r="D388">
            <v>1031.9999961555004</v>
          </cell>
        </row>
        <row r="389">
          <cell r="A389">
            <v>35019</v>
          </cell>
          <cell r="B389" t="str">
            <v>法国</v>
          </cell>
          <cell r="C389" t="str">
            <v>糖果</v>
          </cell>
          <cell r="D389">
            <v>349</v>
          </cell>
        </row>
        <row r="390">
          <cell r="A390">
            <v>35019</v>
          </cell>
          <cell r="B390" t="str">
            <v>法国</v>
          </cell>
          <cell r="C390" t="str">
            <v>饮料</v>
          </cell>
          <cell r="D390">
            <v>1104</v>
          </cell>
        </row>
        <row r="391">
          <cell r="A391">
            <v>35019</v>
          </cell>
          <cell r="B391" t="str">
            <v>法国</v>
          </cell>
          <cell r="C391" t="str">
            <v>乳制品</v>
          </cell>
          <cell r="D391">
            <v>440</v>
          </cell>
        </row>
        <row r="392">
          <cell r="A392">
            <v>35020</v>
          </cell>
          <cell r="B392" t="str">
            <v>法国</v>
          </cell>
          <cell r="C392" t="str">
            <v>香料</v>
          </cell>
          <cell r="D392">
            <v>85.4</v>
          </cell>
        </row>
        <row r="393">
          <cell r="A393">
            <v>35020</v>
          </cell>
          <cell r="B393" t="str">
            <v>法国</v>
          </cell>
          <cell r="C393" t="str">
            <v>海洋食品</v>
          </cell>
          <cell r="D393">
            <v>95</v>
          </cell>
        </row>
        <row r="394">
          <cell r="A394">
            <v>35024</v>
          </cell>
          <cell r="B394" t="str">
            <v>法国</v>
          </cell>
          <cell r="C394" t="str">
            <v>糖果</v>
          </cell>
          <cell r="D394">
            <v>110.4</v>
          </cell>
        </row>
        <row r="395">
          <cell r="A395">
            <v>35024</v>
          </cell>
          <cell r="B395" t="str">
            <v>法国</v>
          </cell>
          <cell r="C395" t="str">
            <v>海洋食品</v>
          </cell>
          <cell r="D395">
            <v>405.3</v>
          </cell>
        </row>
        <row r="396">
          <cell r="A396">
            <v>35024</v>
          </cell>
          <cell r="B396" t="str">
            <v>法国</v>
          </cell>
          <cell r="C396" t="str">
            <v>肉/家禽</v>
          </cell>
          <cell r="D396">
            <v>3936</v>
          </cell>
        </row>
        <row r="397">
          <cell r="A397">
            <v>35025</v>
          </cell>
          <cell r="B397" t="str">
            <v>法国</v>
          </cell>
          <cell r="C397" t="str">
            <v>海洋食品</v>
          </cell>
          <cell r="D397">
            <v>558</v>
          </cell>
        </row>
        <row r="398">
          <cell r="A398">
            <v>35025</v>
          </cell>
          <cell r="B398" t="str">
            <v>法国</v>
          </cell>
          <cell r="C398" t="str">
            <v>糖果</v>
          </cell>
          <cell r="D398">
            <v>936.9</v>
          </cell>
        </row>
        <row r="399">
          <cell r="A399">
            <v>35025</v>
          </cell>
          <cell r="B399" t="str">
            <v>法国</v>
          </cell>
          <cell r="C399" t="str">
            <v>海洋食品</v>
          </cell>
          <cell r="D399">
            <v>1045</v>
          </cell>
        </row>
        <row r="400">
          <cell r="A400">
            <v>35025</v>
          </cell>
          <cell r="B400" t="str">
            <v>法国</v>
          </cell>
          <cell r="C400" t="str">
            <v>海洋食品</v>
          </cell>
          <cell r="D400">
            <v>288</v>
          </cell>
        </row>
        <row r="401">
          <cell r="A401">
            <v>35025</v>
          </cell>
          <cell r="B401" t="str">
            <v>法国</v>
          </cell>
          <cell r="C401" t="str">
            <v>饮料</v>
          </cell>
          <cell r="D401">
            <v>427.5</v>
          </cell>
        </row>
        <row r="402">
          <cell r="A402">
            <v>35025</v>
          </cell>
          <cell r="B402" t="str">
            <v>法国</v>
          </cell>
          <cell r="C402" t="str">
            <v>肉/家禽</v>
          </cell>
          <cell r="D402">
            <v>789.75</v>
          </cell>
        </row>
        <row r="403">
          <cell r="A403">
            <v>35025</v>
          </cell>
          <cell r="B403" t="str">
            <v>法国</v>
          </cell>
          <cell r="C403" t="str">
            <v>糖果</v>
          </cell>
          <cell r="D403">
            <v>356.25</v>
          </cell>
        </row>
        <row r="404">
          <cell r="A404">
            <v>35025</v>
          </cell>
          <cell r="B404" t="str">
            <v>法国</v>
          </cell>
          <cell r="C404" t="str">
            <v>面食/谷类</v>
          </cell>
          <cell r="D404">
            <v>513</v>
          </cell>
        </row>
        <row r="405">
          <cell r="A405">
            <v>35025</v>
          </cell>
          <cell r="B405" t="str">
            <v>法国</v>
          </cell>
          <cell r="C405" t="str">
            <v>海洋食品</v>
          </cell>
          <cell r="D405">
            <v>119.25</v>
          </cell>
        </row>
        <row r="406">
          <cell r="A406">
            <v>35027</v>
          </cell>
          <cell r="B406" t="str">
            <v>英国</v>
          </cell>
          <cell r="C406" t="str">
            <v>糖果</v>
          </cell>
          <cell r="D406">
            <v>303.99999976158142</v>
          </cell>
        </row>
        <row r="407">
          <cell r="A407">
            <v>35027</v>
          </cell>
          <cell r="B407" t="str">
            <v>英国</v>
          </cell>
          <cell r="C407" t="str">
            <v>肉/家禽</v>
          </cell>
          <cell r="D407">
            <v>111.75</v>
          </cell>
        </row>
        <row r="408">
          <cell r="A408">
            <v>35027</v>
          </cell>
          <cell r="B408" t="str">
            <v>英国</v>
          </cell>
          <cell r="C408" t="str">
            <v>乳制品</v>
          </cell>
          <cell r="D408">
            <v>854.99999932944775</v>
          </cell>
        </row>
        <row r="409">
          <cell r="A409">
            <v>35030</v>
          </cell>
          <cell r="B409" t="str">
            <v>英国</v>
          </cell>
          <cell r="C409" t="str">
            <v>乳制品</v>
          </cell>
          <cell r="D409">
            <v>1368</v>
          </cell>
        </row>
        <row r="410">
          <cell r="A410">
            <v>35030</v>
          </cell>
          <cell r="B410" t="str">
            <v>英国</v>
          </cell>
          <cell r="C410" t="str">
            <v>糖果</v>
          </cell>
          <cell r="D410">
            <v>349</v>
          </cell>
        </row>
        <row r="411">
          <cell r="A411">
            <v>35030</v>
          </cell>
          <cell r="B411" t="str">
            <v>英国</v>
          </cell>
          <cell r="C411" t="str">
            <v>海洋食品</v>
          </cell>
          <cell r="D411">
            <v>760</v>
          </cell>
        </row>
        <row r="412">
          <cell r="A412">
            <v>35030</v>
          </cell>
          <cell r="B412" t="str">
            <v>英国</v>
          </cell>
          <cell r="C412" t="str">
            <v>糖果</v>
          </cell>
          <cell r="D412">
            <v>986</v>
          </cell>
        </row>
        <row r="413">
          <cell r="A413">
            <v>35030</v>
          </cell>
          <cell r="B413" t="str">
            <v>法国</v>
          </cell>
          <cell r="C413" t="str">
            <v>海洋食品</v>
          </cell>
          <cell r="D413">
            <v>562.5</v>
          </cell>
        </row>
        <row r="414">
          <cell r="A414">
            <v>35030</v>
          </cell>
          <cell r="B414" t="str">
            <v>法国</v>
          </cell>
          <cell r="C414" t="str">
            <v>海洋食品</v>
          </cell>
          <cell r="D414">
            <v>58.252499999999998</v>
          </cell>
        </row>
        <row r="415">
          <cell r="A415">
            <v>35030</v>
          </cell>
          <cell r="B415" t="str">
            <v>法国</v>
          </cell>
          <cell r="C415" t="str">
            <v>肉/家禽</v>
          </cell>
          <cell r="D415">
            <v>223.5</v>
          </cell>
        </row>
        <row r="416">
          <cell r="A416">
            <v>35032</v>
          </cell>
          <cell r="B416" t="str">
            <v>英国</v>
          </cell>
          <cell r="C416" t="str">
            <v>香料</v>
          </cell>
          <cell r="D416">
            <v>923.87499927543104</v>
          </cell>
        </row>
        <row r="417">
          <cell r="A417">
            <v>35032</v>
          </cell>
          <cell r="B417" t="str">
            <v>法国</v>
          </cell>
          <cell r="C417" t="str">
            <v>饮料</v>
          </cell>
          <cell r="D417">
            <v>57</v>
          </cell>
        </row>
        <row r="418">
          <cell r="A418">
            <v>35032</v>
          </cell>
          <cell r="B418" t="str">
            <v>法国</v>
          </cell>
          <cell r="C418" t="str">
            <v>乳制品</v>
          </cell>
          <cell r="D418">
            <v>625</v>
          </cell>
        </row>
        <row r="419">
          <cell r="A419">
            <v>35032</v>
          </cell>
          <cell r="B419" t="str">
            <v>法国</v>
          </cell>
          <cell r="C419" t="str">
            <v>糖果</v>
          </cell>
          <cell r="D419">
            <v>562.5</v>
          </cell>
        </row>
        <row r="420">
          <cell r="A420">
            <v>35032</v>
          </cell>
          <cell r="B420" t="str">
            <v>法国</v>
          </cell>
          <cell r="C420" t="str">
            <v>饮料</v>
          </cell>
          <cell r="D420">
            <v>325.5</v>
          </cell>
        </row>
        <row r="421">
          <cell r="A421">
            <v>35033</v>
          </cell>
          <cell r="B421" t="str">
            <v>法国</v>
          </cell>
          <cell r="C421" t="str">
            <v>糖果</v>
          </cell>
          <cell r="D421">
            <v>468.45</v>
          </cell>
        </row>
        <row r="422">
          <cell r="A422">
            <v>35044</v>
          </cell>
          <cell r="B422" t="str">
            <v>法国</v>
          </cell>
          <cell r="C422" t="str">
            <v>香料</v>
          </cell>
          <cell r="D422">
            <v>512.99999915063381</v>
          </cell>
        </row>
        <row r="423">
          <cell r="A423">
            <v>35044</v>
          </cell>
          <cell r="B423" t="str">
            <v>法国</v>
          </cell>
          <cell r="C423" t="str">
            <v>香料</v>
          </cell>
          <cell r="D423">
            <v>23.399999961256981</v>
          </cell>
        </row>
        <row r="424">
          <cell r="A424">
            <v>35047</v>
          </cell>
          <cell r="B424" t="str">
            <v>法国</v>
          </cell>
          <cell r="C424" t="str">
            <v>农产品</v>
          </cell>
          <cell r="D424">
            <v>182.39999932050705</v>
          </cell>
        </row>
        <row r="425">
          <cell r="A425">
            <v>35047</v>
          </cell>
          <cell r="B425" t="str">
            <v>法国</v>
          </cell>
          <cell r="C425" t="str">
            <v>饮料</v>
          </cell>
          <cell r="D425">
            <v>503.99999812245369</v>
          </cell>
        </row>
        <row r="426">
          <cell r="A426">
            <v>35047</v>
          </cell>
          <cell r="B426" t="str">
            <v>法国</v>
          </cell>
          <cell r="C426" t="str">
            <v>海洋食品</v>
          </cell>
          <cell r="D426">
            <v>303.99999886751175</v>
          </cell>
        </row>
        <row r="427">
          <cell r="A427">
            <v>35047</v>
          </cell>
          <cell r="B427" t="str">
            <v>法国</v>
          </cell>
          <cell r="C427" t="str">
            <v>面食/谷类</v>
          </cell>
          <cell r="D427">
            <v>425.59999841451645</v>
          </cell>
        </row>
        <row r="428">
          <cell r="A428">
            <v>35052</v>
          </cell>
          <cell r="B428" t="str">
            <v>英国</v>
          </cell>
          <cell r="C428" t="str">
            <v>海洋食品</v>
          </cell>
          <cell r="D428">
            <v>1500</v>
          </cell>
        </row>
        <row r="429">
          <cell r="A429">
            <v>35052</v>
          </cell>
          <cell r="B429" t="str">
            <v>英国</v>
          </cell>
          <cell r="C429" t="str">
            <v>香料</v>
          </cell>
          <cell r="D429">
            <v>311.2</v>
          </cell>
        </row>
        <row r="430">
          <cell r="A430">
            <v>35052</v>
          </cell>
          <cell r="B430" t="str">
            <v>英国</v>
          </cell>
          <cell r="C430" t="str">
            <v>乳制品</v>
          </cell>
          <cell r="D430">
            <v>2475</v>
          </cell>
        </row>
        <row r="431">
          <cell r="A431">
            <v>35052</v>
          </cell>
          <cell r="B431" t="str">
            <v>英国</v>
          </cell>
          <cell r="C431" t="str">
            <v>乳制品</v>
          </cell>
          <cell r="D431">
            <v>243.6</v>
          </cell>
        </row>
        <row r="432">
          <cell r="A432">
            <v>35054</v>
          </cell>
          <cell r="B432" t="str">
            <v>法国</v>
          </cell>
          <cell r="C432" t="str">
            <v>面食/谷类</v>
          </cell>
          <cell r="D432">
            <v>396</v>
          </cell>
        </row>
        <row r="433">
          <cell r="A433">
            <v>35054</v>
          </cell>
          <cell r="B433" t="str">
            <v>法国</v>
          </cell>
          <cell r="C433" t="str">
            <v>海洋食品</v>
          </cell>
          <cell r="D433">
            <v>736</v>
          </cell>
        </row>
        <row r="434">
          <cell r="A434">
            <v>35054</v>
          </cell>
          <cell r="B434" t="str">
            <v>法国</v>
          </cell>
          <cell r="C434" t="str">
            <v>面食/谷类</v>
          </cell>
          <cell r="D434">
            <v>1064</v>
          </cell>
        </row>
        <row r="435">
          <cell r="A435">
            <v>35061</v>
          </cell>
          <cell r="B435" t="str">
            <v>法国</v>
          </cell>
          <cell r="C435" t="str">
            <v>海洋食品</v>
          </cell>
          <cell r="D435">
            <v>1049.9999960884452</v>
          </cell>
        </row>
        <row r="436">
          <cell r="A436">
            <v>35061</v>
          </cell>
          <cell r="B436" t="str">
            <v>法国</v>
          </cell>
          <cell r="C436" t="str">
            <v>海洋食品</v>
          </cell>
          <cell r="D436">
            <v>303.99999886751175</v>
          </cell>
        </row>
        <row r="437">
          <cell r="A437">
            <v>35061</v>
          </cell>
          <cell r="B437" t="str">
            <v>法国</v>
          </cell>
          <cell r="C437" t="str">
            <v>糖果</v>
          </cell>
          <cell r="D437">
            <v>59.999999776482582</v>
          </cell>
        </row>
        <row r="438">
          <cell r="A438">
            <v>35061</v>
          </cell>
          <cell r="B438" t="str">
            <v>法国</v>
          </cell>
          <cell r="C438" t="str">
            <v>乳制品</v>
          </cell>
          <cell r="D438">
            <v>575.99999785423279</v>
          </cell>
        </row>
        <row r="439">
          <cell r="A439">
            <v>35061</v>
          </cell>
          <cell r="B439" t="str">
            <v>法国</v>
          </cell>
          <cell r="C439" t="str">
            <v>饮料</v>
          </cell>
          <cell r="D439">
            <v>420</v>
          </cell>
        </row>
        <row r="440">
          <cell r="A440">
            <v>35061</v>
          </cell>
          <cell r="B440" t="str">
            <v>法国</v>
          </cell>
          <cell r="C440" t="str">
            <v>乳制品</v>
          </cell>
          <cell r="D440">
            <v>385</v>
          </cell>
        </row>
        <row r="441">
          <cell r="A441">
            <v>35061</v>
          </cell>
          <cell r="B441" t="str">
            <v>法国</v>
          </cell>
          <cell r="C441" t="str">
            <v>糖果</v>
          </cell>
          <cell r="D441">
            <v>1479</v>
          </cell>
        </row>
        <row r="442">
          <cell r="A442">
            <v>35061</v>
          </cell>
          <cell r="B442" t="str">
            <v>法国</v>
          </cell>
          <cell r="C442" t="str">
            <v>面食/谷类</v>
          </cell>
          <cell r="D442">
            <v>798</v>
          </cell>
        </row>
        <row r="443">
          <cell r="A443">
            <v>35066</v>
          </cell>
          <cell r="B443" t="str">
            <v>法国</v>
          </cell>
          <cell r="C443" t="str">
            <v>糖果</v>
          </cell>
          <cell r="D443">
            <v>367.5</v>
          </cell>
        </row>
        <row r="444">
          <cell r="A444">
            <v>35066</v>
          </cell>
          <cell r="B444" t="str">
            <v>法国</v>
          </cell>
          <cell r="C444" t="str">
            <v>饮料</v>
          </cell>
          <cell r="D444">
            <v>139.5</v>
          </cell>
        </row>
        <row r="445">
          <cell r="A445">
            <v>35068</v>
          </cell>
          <cell r="B445" t="str">
            <v>英国</v>
          </cell>
          <cell r="C445" t="str">
            <v>香料</v>
          </cell>
          <cell r="D445">
            <v>1515.5999974906445</v>
          </cell>
        </row>
        <row r="446">
          <cell r="A446">
            <v>35069</v>
          </cell>
          <cell r="B446" t="str">
            <v>英国</v>
          </cell>
          <cell r="C446" t="str">
            <v>饮料</v>
          </cell>
          <cell r="D446">
            <v>760</v>
          </cell>
        </row>
        <row r="447">
          <cell r="A447">
            <v>35069</v>
          </cell>
          <cell r="B447" t="str">
            <v>英国</v>
          </cell>
          <cell r="C447" t="str">
            <v>农产品</v>
          </cell>
          <cell r="D447">
            <v>1050</v>
          </cell>
        </row>
        <row r="448">
          <cell r="A448">
            <v>35069</v>
          </cell>
          <cell r="B448" t="str">
            <v>英国</v>
          </cell>
          <cell r="C448" t="str">
            <v>糖果</v>
          </cell>
          <cell r="D448">
            <v>500</v>
          </cell>
        </row>
        <row r="449">
          <cell r="A449">
            <v>35074</v>
          </cell>
          <cell r="B449" t="str">
            <v>英国</v>
          </cell>
          <cell r="C449" t="str">
            <v>肉/家禽</v>
          </cell>
          <cell r="D449">
            <v>2228.2199999999998</v>
          </cell>
        </row>
        <row r="450">
          <cell r="A450">
            <v>35074</v>
          </cell>
          <cell r="B450" t="str">
            <v>英国</v>
          </cell>
          <cell r="C450" t="str">
            <v>乳制品</v>
          </cell>
          <cell r="D450">
            <v>1375</v>
          </cell>
        </row>
        <row r="451">
          <cell r="A451">
            <v>35076</v>
          </cell>
          <cell r="B451" t="str">
            <v>法国</v>
          </cell>
          <cell r="C451" t="str">
            <v>海洋食品</v>
          </cell>
          <cell r="D451">
            <v>186</v>
          </cell>
        </row>
        <row r="452">
          <cell r="A452">
            <v>35076</v>
          </cell>
          <cell r="B452" t="str">
            <v>法国</v>
          </cell>
          <cell r="C452" t="str">
            <v>饮料</v>
          </cell>
          <cell r="D452">
            <v>42</v>
          </cell>
        </row>
        <row r="453">
          <cell r="A453">
            <v>35080</v>
          </cell>
          <cell r="B453" t="str">
            <v>英国</v>
          </cell>
          <cell r="C453" t="str">
            <v>糖果</v>
          </cell>
          <cell r="D453">
            <v>349</v>
          </cell>
        </row>
        <row r="454">
          <cell r="A454">
            <v>35080</v>
          </cell>
          <cell r="B454" t="str">
            <v>英国</v>
          </cell>
          <cell r="C454" t="str">
            <v>糖果</v>
          </cell>
          <cell r="D454">
            <v>986</v>
          </cell>
        </row>
        <row r="455">
          <cell r="A455">
            <v>35086</v>
          </cell>
          <cell r="B455" t="str">
            <v>英国</v>
          </cell>
          <cell r="C455" t="str">
            <v>糖果</v>
          </cell>
          <cell r="D455">
            <v>436.99999965727329</v>
          </cell>
        </row>
        <row r="456">
          <cell r="A456">
            <v>35086</v>
          </cell>
          <cell r="B456" t="str">
            <v>英国</v>
          </cell>
          <cell r="C456" t="str">
            <v>饮料</v>
          </cell>
          <cell r="D456">
            <v>294.499999769032</v>
          </cell>
        </row>
        <row r="457">
          <cell r="A457">
            <v>35087</v>
          </cell>
          <cell r="B457" t="str">
            <v>英国</v>
          </cell>
          <cell r="C457" t="str">
            <v>肉/家禽</v>
          </cell>
          <cell r="D457">
            <v>1646.4069987087696</v>
          </cell>
        </row>
        <row r="458">
          <cell r="A458">
            <v>35087</v>
          </cell>
          <cell r="B458" t="str">
            <v>英国</v>
          </cell>
          <cell r="C458" t="str">
            <v>海洋食品</v>
          </cell>
          <cell r="D458">
            <v>183.34999985620379</v>
          </cell>
        </row>
        <row r="459">
          <cell r="A459">
            <v>35089</v>
          </cell>
          <cell r="B459" t="str">
            <v>英国</v>
          </cell>
          <cell r="C459" t="str">
            <v>乳制品</v>
          </cell>
          <cell r="D459">
            <v>420</v>
          </cell>
        </row>
        <row r="460">
          <cell r="A460">
            <v>35090</v>
          </cell>
          <cell r="B460" t="str">
            <v>英国</v>
          </cell>
          <cell r="C460" t="str">
            <v>海洋食品</v>
          </cell>
          <cell r="D460">
            <v>101.99999928474426</v>
          </cell>
        </row>
        <row r="461">
          <cell r="A461">
            <v>35090</v>
          </cell>
          <cell r="B461" t="str">
            <v>英国</v>
          </cell>
          <cell r="C461" t="str">
            <v>饮料</v>
          </cell>
          <cell r="D461">
            <v>76.499999463558197</v>
          </cell>
        </row>
        <row r="462">
          <cell r="A462">
            <v>35090</v>
          </cell>
          <cell r="B462" t="str">
            <v>英国</v>
          </cell>
          <cell r="C462" t="str">
            <v>乳制品</v>
          </cell>
          <cell r="D462">
            <v>1375</v>
          </cell>
        </row>
        <row r="463">
          <cell r="A463">
            <v>35094</v>
          </cell>
          <cell r="B463" t="str">
            <v>法国</v>
          </cell>
          <cell r="C463" t="str">
            <v>饮料</v>
          </cell>
          <cell r="D463">
            <v>140</v>
          </cell>
        </row>
        <row r="464">
          <cell r="A464">
            <v>35094</v>
          </cell>
          <cell r="B464" t="str">
            <v>法国</v>
          </cell>
          <cell r="C464" t="str">
            <v>饮料</v>
          </cell>
          <cell r="D464">
            <v>2635</v>
          </cell>
        </row>
        <row r="465">
          <cell r="A465">
            <v>35096</v>
          </cell>
          <cell r="B465" t="str">
            <v>法国</v>
          </cell>
          <cell r="C465" t="str">
            <v>面食/谷类</v>
          </cell>
          <cell r="D465">
            <v>645.999995470047</v>
          </cell>
        </row>
        <row r="466">
          <cell r="A466">
            <v>35096</v>
          </cell>
          <cell r="B466" t="str">
            <v>法国</v>
          </cell>
          <cell r="C466" t="str">
            <v>饮料</v>
          </cell>
          <cell r="D466">
            <v>764.99999463558197</v>
          </cell>
        </row>
        <row r="467">
          <cell r="A467">
            <v>35100</v>
          </cell>
          <cell r="B467" t="str">
            <v>法国</v>
          </cell>
          <cell r="C467" t="str">
            <v>乳制品</v>
          </cell>
          <cell r="D467">
            <v>40</v>
          </cell>
        </row>
        <row r="468">
          <cell r="A468">
            <v>35101</v>
          </cell>
          <cell r="B468" t="str">
            <v>法国</v>
          </cell>
          <cell r="C468" t="str">
            <v>饮料</v>
          </cell>
          <cell r="D468">
            <v>7509.749994110316</v>
          </cell>
        </row>
        <row r="469">
          <cell r="A469">
            <v>35101</v>
          </cell>
          <cell r="B469" t="str">
            <v>法国</v>
          </cell>
          <cell r="C469" t="str">
            <v>糖果</v>
          </cell>
          <cell r="D469">
            <v>936.69999926537275</v>
          </cell>
        </row>
        <row r="470">
          <cell r="A470">
            <v>35101</v>
          </cell>
          <cell r="B470" t="str">
            <v>英国</v>
          </cell>
          <cell r="C470" t="str">
            <v>糖果</v>
          </cell>
          <cell r="D470">
            <v>1061.8199925541878</v>
          </cell>
        </row>
        <row r="471">
          <cell r="A471">
            <v>35101</v>
          </cell>
          <cell r="B471" t="str">
            <v>英国</v>
          </cell>
          <cell r="C471" t="str">
            <v>饮料</v>
          </cell>
          <cell r="D471">
            <v>7905</v>
          </cell>
        </row>
        <row r="472">
          <cell r="A472">
            <v>35101</v>
          </cell>
          <cell r="B472" t="str">
            <v>英国</v>
          </cell>
          <cell r="C472" t="str">
            <v>海洋食品</v>
          </cell>
          <cell r="D472">
            <v>938.39999341964722</v>
          </cell>
        </row>
        <row r="473">
          <cell r="A473">
            <v>35101</v>
          </cell>
          <cell r="B473" t="str">
            <v>英国</v>
          </cell>
          <cell r="C473" t="str">
            <v>糖果</v>
          </cell>
          <cell r="D473">
            <v>1047.6249926537275</v>
          </cell>
        </row>
        <row r="474">
          <cell r="A474">
            <v>35102</v>
          </cell>
          <cell r="B474" t="str">
            <v>法国</v>
          </cell>
          <cell r="C474" t="str">
            <v>面食/谷类</v>
          </cell>
          <cell r="D474">
            <v>1140</v>
          </cell>
        </row>
        <row r="475">
          <cell r="A475">
            <v>35103</v>
          </cell>
          <cell r="B475" t="str">
            <v>法国</v>
          </cell>
          <cell r="C475" t="str">
            <v>饮料</v>
          </cell>
          <cell r="D475">
            <v>360</v>
          </cell>
        </row>
        <row r="476">
          <cell r="A476">
            <v>35103</v>
          </cell>
          <cell r="B476" t="str">
            <v>法国</v>
          </cell>
          <cell r="C476" t="str">
            <v>农产品</v>
          </cell>
          <cell r="D476">
            <v>318</v>
          </cell>
        </row>
        <row r="477">
          <cell r="A477">
            <v>35103</v>
          </cell>
          <cell r="B477" t="str">
            <v>法国</v>
          </cell>
          <cell r="C477" t="str">
            <v>糖果</v>
          </cell>
          <cell r="D477">
            <v>147.9</v>
          </cell>
        </row>
        <row r="478">
          <cell r="A478">
            <v>35103</v>
          </cell>
          <cell r="B478" t="str">
            <v>法国</v>
          </cell>
          <cell r="C478" t="str">
            <v>饮料</v>
          </cell>
          <cell r="D478">
            <v>90</v>
          </cell>
        </row>
        <row r="479">
          <cell r="A479">
            <v>35104</v>
          </cell>
          <cell r="B479" t="str">
            <v>英国</v>
          </cell>
          <cell r="C479" t="str">
            <v>糖果</v>
          </cell>
          <cell r="D479">
            <v>374.76</v>
          </cell>
        </row>
        <row r="480">
          <cell r="A480">
            <v>35104</v>
          </cell>
          <cell r="B480" t="str">
            <v>英国</v>
          </cell>
          <cell r="C480" t="str">
            <v>肉/家禽</v>
          </cell>
          <cell r="D480">
            <v>656</v>
          </cell>
        </row>
        <row r="481">
          <cell r="A481">
            <v>35110</v>
          </cell>
          <cell r="B481" t="str">
            <v>英国</v>
          </cell>
          <cell r="C481" t="str">
            <v>农产品</v>
          </cell>
          <cell r="D481">
            <v>539.99999910593033</v>
          </cell>
        </row>
        <row r="482">
          <cell r="A482">
            <v>35110</v>
          </cell>
          <cell r="B482" t="str">
            <v>英国</v>
          </cell>
          <cell r="C482" t="str">
            <v>乳制品</v>
          </cell>
          <cell r="D482">
            <v>101.24999983236194</v>
          </cell>
        </row>
        <row r="483">
          <cell r="A483">
            <v>35110</v>
          </cell>
          <cell r="B483" t="str">
            <v>英国</v>
          </cell>
          <cell r="C483" t="str">
            <v>肉/家禽</v>
          </cell>
          <cell r="D483">
            <v>265.67999956011772</v>
          </cell>
        </row>
        <row r="484">
          <cell r="A484">
            <v>35116</v>
          </cell>
          <cell r="B484" t="str">
            <v>英国</v>
          </cell>
          <cell r="C484" t="str">
            <v>面食/谷类</v>
          </cell>
          <cell r="D484">
            <v>566.99999906122684</v>
          </cell>
        </row>
        <row r="485">
          <cell r="A485">
            <v>35116</v>
          </cell>
          <cell r="B485" t="str">
            <v>英国</v>
          </cell>
          <cell r="C485" t="str">
            <v>饮料</v>
          </cell>
          <cell r="D485">
            <v>404.99999932944775</v>
          </cell>
        </row>
        <row r="486">
          <cell r="A486">
            <v>35116</v>
          </cell>
          <cell r="B486" t="str">
            <v>英国</v>
          </cell>
          <cell r="C486" t="str">
            <v>面食/谷类</v>
          </cell>
          <cell r="D486">
            <v>529.19999912381172</v>
          </cell>
        </row>
        <row r="487">
          <cell r="A487">
            <v>35116</v>
          </cell>
          <cell r="B487" t="str">
            <v>英国</v>
          </cell>
          <cell r="C487" t="str">
            <v>海洋食品</v>
          </cell>
          <cell r="D487">
            <v>715.49999881535769</v>
          </cell>
        </row>
        <row r="488">
          <cell r="A488">
            <v>35116</v>
          </cell>
          <cell r="B488" t="str">
            <v>英国</v>
          </cell>
          <cell r="C488" t="str">
            <v>面食/谷类</v>
          </cell>
          <cell r="D488">
            <v>1596</v>
          </cell>
        </row>
        <row r="489">
          <cell r="A489">
            <v>35117</v>
          </cell>
          <cell r="B489" t="str">
            <v>法国</v>
          </cell>
          <cell r="C489" t="str">
            <v>饮料</v>
          </cell>
          <cell r="D489">
            <v>1151.9999957084656</v>
          </cell>
        </row>
        <row r="490">
          <cell r="A490">
            <v>35117</v>
          </cell>
          <cell r="B490" t="str">
            <v>法国</v>
          </cell>
          <cell r="C490" t="str">
            <v>糖果</v>
          </cell>
          <cell r="D490">
            <v>88.319999670982369</v>
          </cell>
        </row>
        <row r="491">
          <cell r="A491">
            <v>35117</v>
          </cell>
          <cell r="B491" t="str">
            <v>法国</v>
          </cell>
          <cell r="C491" t="str">
            <v>海洋食品</v>
          </cell>
          <cell r="D491">
            <v>1247.9999953508377</v>
          </cell>
        </row>
        <row r="492">
          <cell r="A492">
            <v>35117</v>
          </cell>
          <cell r="B492" t="str">
            <v>法国</v>
          </cell>
          <cell r="C492" t="str">
            <v>海洋食品</v>
          </cell>
          <cell r="D492">
            <v>273.59999898076057</v>
          </cell>
        </row>
        <row r="493">
          <cell r="A493">
            <v>35117</v>
          </cell>
          <cell r="B493" t="str">
            <v>法国</v>
          </cell>
          <cell r="C493" t="str">
            <v>乳制品</v>
          </cell>
          <cell r="D493">
            <v>1223.9999954402447</v>
          </cell>
        </row>
        <row r="494">
          <cell r="A494">
            <v>35117</v>
          </cell>
          <cell r="B494" t="str">
            <v>法国</v>
          </cell>
          <cell r="C494" t="str">
            <v>乳制品</v>
          </cell>
          <cell r="D494">
            <v>945.99999647587538</v>
          </cell>
        </row>
        <row r="495">
          <cell r="A495">
            <v>35118</v>
          </cell>
          <cell r="B495" t="str">
            <v>英国</v>
          </cell>
          <cell r="C495" t="str">
            <v>香料</v>
          </cell>
          <cell r="D495">
            <v>490</v>
          </cell>
        </row>
        <row r="496">
          <cell r="A496">
            <v>35118</v>
          </cell>
          <cell r="B496" t="str">
            <v>英国</v>
          </cell>
          <cell r="C496" t="str">
            <v>糖果</v>
          </cell>
          <cell r="D496">
            <v>477.81899664938447</v>
          </cell>
        </row>
        <row r="497">
          <cell r="A497">
            <v>35121</v>
          </cell>
          <cell r="B497" t="str">
            <v>法国</v>
          </cell>
          <cell r="C497" t="str">
            <v>饮料</v>
          </cell>
          <cell r="D497">
            <v>285</v>
          </cell>
        </row>
        <row r="498">
          <cell r="A498">
            <v>35121</v>
          </cell>
          <cell r="B498" t="str">
            <v>法国</v>
          </cell>
          <cell r="C498" t="str">
            <v>肉/家禽</v>
          </cell>
          <cell r="D498">
            <v>234</v>
          </cell>
        </row>
        <row r="499">
          <cell r="A499">
            <v>35121</v>
          </cell>
          <cell r="B499" t="str">
            <v>法国</v>
          </cell>
          <cell r="C499" t="str">
            <v>糖果</v>
          </cell>
          <cell r="D499">
            <v>2465</v>
          </cell>
        </row>
        <row r="500">
          <cell r="A500">
            <v>35122</v>
          </cell>
          <cell r="B500" t="str">
            <v>英国</v>
          </cell>
          <cell r="C500" t="str">
            <v>海洋食品</v>
          </cell>
          <cell r="D500">
            <v>625</v>
          </cell>
        </row>
        <row r="501">
          <cell r="A501">
            <v>35122</v>
          </cell>
          <cell r="B501" t="str">
            <v>法国</v>
          </cell>
          <cell r="C501" t="str">
            <v>糖果</v>
          </cell>
          <cell r="D501">
            <v>872.5</v>
          </cell>
        </row>
        <row r="502">
          <cell r="A502">
            <v>35122</v>
          </cell>
          <cell r="B502" t="str">
            <v>法国</v>
          </cell>
          <cell r="C502" t="str">
            <v>乳制品</v>
          </cell>
          <cell r="D502">
            <v>175</v>
          </cell>
        </row>
        <row r="503">
          <cell r="A503">
            <v>35122</v>
          </cell>
          <cell r="B503" t="str">
            <v>法国</v>
          </cell>
          <cell r="C503" t="str">
            <v>面食/谷类</v>
          </cell>
          <cell r="D503">
            <v>912</v>
          </cell>
        </row>
        <row r="504">
          <cell r="A504">
            <v>35122</v>
          </cell>
          <cell r="B504" t="str">
            <v>法国</v>
          </cell>
          <cell r="C504" t="str">
            <v>香料</v>
          </cell>
          <cell r="D504">
            <v>268.38749811798334</v>
          </cell>
        </row>
        <row r="505">
          <cell r="A505">
            <v>35124</v>
          </cell>
          <cell r="B505" t="str">
            <v>英国</v>
          </cell>
          <cell r="C505" t="str">
            <v>饮料</v>
          </cell>
          <cell r="D505">
            <v>135</v>
          </cell>
        </row>
        <row r="506">
          <cell r="A506">
            <v>35124</v>
          </cell>
          <cell r="B506" t="str">
            <v>英国</v>
          </cell>
          <cell r="C506" t="str">
            <v>肉/家禽</v>
          </cell>
          <cell r="D506">
            <v>195.5625</v>
          </cell>
        </row>
        <row r="507">
          <cell r="A507">
            <v>35124</v>
          </cell>
          <cell r="B507" t="str">
            <v>英国</v>
          </cell>
          <cell r="C507" t="str">
            <v>面食/谷类</v>
          </cell>
          <cell r="D507">
            <v>748.125</v>
          </cell>
        </row>
        <row r="508">
          <cell r="A508">
            <v>35125</v>
          </cell>
          <cell r="B508" t="str">
            <v>法国</v>
          </cell>
          <cell r="C508" t="str">
            <v>肉/家禽</v>
          </cell>
          <cell r="D508">
            <v>1638</v>
          </cell>
        </row>
        <row r="509">
          <cell r="A509">
            <v>35125</v>
          </cell>
          <cell r="B509" t="str">
            <v>法国</v>
          </cell>
          <cell r="C509" t="str">
            <v>海洋食品</v>
          </cell>
          <cell r="D509">
            <v>1250</v>
          </cell>
        </row>
        <row r="510">
          <cell r="A510">
            <v>35125</v>
          </cell>
          <cell r="B510" t="str">
            <v>法国</v>
          </cell>
          <cell r="C510" t="str">
            <v>糖果</v>
          </cell>
          <cell r="D510">
            <v>400</v>
          </cell>
        </row>
        <row r="511">
          <cell r="A511">
            <v>35125</v>
          </cell>
          <cell r="B511" t="str">
            <v>法国</v>
          </cell>
          <cell r="C511" t="str">
            <v>乳制品</v>
          </cell>
          <cell r="D511">
            <v>87.5</v>
          </cell>
        </row>
        <row r="512">
          <cell r="A512">
            <v>35125</v>
          </cell>
          <cell r="B512" t="str">
            <v>法国</v>
          </cell>
          <cell r="C512" t="str">
            <v>糖果</v>
          </cell>
          <cell r="D512">
            <v>147.9</v>
          </cell>
        </row>
        <row r="513">
          <cell r="A513">
            <v>35125</v>
          </cell>
          <cell r="B513" t="str">
            <v>英国</v>
          </cell>
          <cell r="C513" t="str">
            <v>乳制品</v>
          </cell>
          <cell r="D513">
            <v>525</v>
          </cell>
        </row>
        <row r="514">
          <cell r="A514">
            <v>35125</v>
          </cell>
          <cell r="B514" t="str">
            <v>英国</v>
          </cell>
          <cell r="C514" t="str">
            <v>面食/谷类</v>
          </cell>
          <cell r="D514">
            <v>56</v>
          </cell>
        </row>
        <row r="515">
          <cell r="A515">
            <v>35128</v>
          </cell>
          <cell r="B515" t="str">
            <v>英国</v>
          </cell>
          <cell r="C515" t="str">
            <v>饮料</v>
          </cell>
          <cell r="D515">
            <v>15019.499988220632</v>
          </cell>
        </row>
        <row r="516">
          <cell r="A516">
            <v>35128</v>
          </cell>
          <cell r="B516" t="str">
            <v>英国</v>
          </cell>
          <cell r="C516" t="str">
            <v>饮料</v>
          </cell>
          <cell r="D516">
            <v>1367.9999989271164</v>
          </cell>
        </row>
        <row r="517">
          <cell r="A517">
            <v>35129</v>
          </cell>
          <cell r="B517" t="str">
            <v>法国</v>
          </cell>
          <cell r="C517" t="str">
            <v>肉/家禽</v>
          </cell>
          <cell r="D517">
            <v>98.4</v>
          </cell>
        </row>
        <row r="518">
          <cell r="A518">
            <v>35136</v>
          </cell>
          <cell r="B518" t="str">
            <v>英国</v>
          </cell>
          <cell r="C518" t="str">
            <v>糖果</v>
          </cell>
          <cell r="D518">
            <v>1538.9999987930059</v>
          </cell>
        </row>
        <row r="519">
          <cell r="A519">
            <v>35137</v>
          </cell>
          <cell r="B519" t="str">
            <v>法国</v>
          </cell>
          <cell r="C519" t="str">
            <v>面食/谷类</v>
          </cell>
          <cell r="D519">
            <v>350</v>
          </cell>
        </row>
        <row r="520">
          <cell r="A520">
            <v>35137</v>
          </cell>
          <cell r="B520" t="str">
            <v>法国</v>
          </cell>
          <cell r="C520" t="str">
            <v>糖果</v>
          </cell>
          <cell r="D520">
            <v>339.99999761581421</v>
          </cell>
        </row>
        <row r="521">
          <cell r="A521">
            <v>35137</v>
          </cell>
          <cell r="B521" t="str">
            <v>法国</v>
          </cell>
          <cell r="C521" t="str">
            <v>肉/家禽</v>
          </cell>
          <cell r="D521">
            <v>202.63999857902527</v>
          </cell>
        </row>
        <row r="522">
          <cell r="A522">
            <v>35138</v>
          </cell>
          <cell r="B522" t="str">
            <v>法国</v>
          </cell>
          <cell r="C522" t="str">
            <v>饮料</v>
          </cell>
          <cell r="D522">
            <v>36</v>
          </cell>
        </row>
        <row r="523">
          <cell r="A523">
            <v>35138</v>
          </cell>
          <cell r="B523" t="str">
            <v>法国</v>
          </cell>
          <cell r="C523" t="str">
            <v>糖果</v>
          </cell>
          <cell r="D523">
            <v>379.99999970197678</v>
          </cell>
        </row>
        <row r="524">
          <cell r="A524">
            <v>35138</v>
          </cell>
          <cell r="B524" t="str">
            <v>法国</v>
          </cell>
          <cell r="C524" t="str">
            <v>面食/谷类</v>
          </cell>
          <cell r="D524">
            <v>758.09999940544367</v>
          </cell>
        </row>
        <row r="525">
          <cell r="A525">
            <v>35138</v>
          </cell>
          <cell r="B525" t="str">
            <v>法国</v>
          </cell>
          <cell r="C525" t="str">
            <v>香料</v>
          </cell>
          <cell r="D525">
            <v>239.96999981179832</v>
          </cell>
        </row>
        <row r="526">
          <cell r="A526">
            <v>35142</v>
          </cell>
          <cell r="B526" t="str">
            <v>法国</v>
          </cell>
          <cell r="C526" t="str">
            <v>乳制品</v>
          </cell>
          <cell r="D526">
            <v>840</v>
          </cell>
        </row>
        <row r="527">
          <cell r="A527">
            <v>35142</v>
          </cell>
          <cell r="B527" t="str">
            <v>法国</v>
          </cell>
          <cell r="C527" t="str">
            <v>饮料</v>
          </cell>
          <cell r="D527">
            <v>10540</v>
          </cell>
        </row>
        <row r="528">
          <cell r="A528">
            <v>35143</v>
          </cell>
          <cell r="B528" t="str">
            <v>英国</v>
          </cell>
          <cell r="C528" t="str">
            <v>海洋食品</v>
          </cell>
          <cell r="D528">
            <v>368.93249971065671</v>
          </cell>
        </row>
        <row r="529">
          <cell r="A529">
            <v>35144</v>
          </cell>
          <cell r="B529" t="str">
            <v>英国</v>
          </cell>
          <cell r="C529" t="str">
            <v>香料</v>
          </cell>
          <cell r="D529">
            <v>1200</v>
          </cell>
        </row>
        <row r="530">
          <cell r="A530">
            <v>35144</v>
          </cell>
          <cell r="B530" t="str">
            <v>英国</v>
          </cell>
          <cell r="C530" t="str">
            <v>饮料</v>
          </cell>
          <cell r="D530">
            <v>45</v>
          </cell>
        </row>
        <row r="531">
          <cell r="A531">
            <v>35144</v>
          </cell>
          <cell r="B531" t="str">
            <v>英国</v>
          </cell>
          <cell r="C531" t="str">
            <v>肉/家禽</v>
          </cell>
          <cell r="D531">
            <v>2970.96</v>
          </cell>
        </row>
        <row r="532">
          <cell r="A532">
            <v>35144</v>
          </cell>
          <cell r="B532" t="str">
            <v>英国</v>
          </cell>
          <cell r="C532" t="str">
            <v>海洋食品</v>
          </cell>
          <cell r="D532">
            <v>906.15</v>
          </cell>
        </row>
        <row r="533">
          <cell r="A533">
            <v>35144</v>
          </cell>
          <cell r="B533" t="str">
            <v>英国</v>
          </cell>
          <cell r="C533" t="str">
            <v>海洋食品</v>
          </cell>
          <cell r="D533">
            <v>380</v>
          </cell>
        </row>
        <row r="534">
          <cell r="A534">
            <v>35144</v>
          </cell>
          <cell r="B534" t="str">
            <v>法国</v>
          </cell>
          <cell r="C534" t="str">
            <v>海洋食品</v>
          </cell>
          <cell r="D534">
            <v>159.59999987483025</v>
          </cell>
        </row>
        <row r="535">
          <cell r="A535">
            <v>35144</v>
          </cell>
          <cell r="B535" t="str">
            <v>法国</v>
          </cell>
          <cell r="C535" t="str">
            <v>乳制品</v>
          </cell>
          <cell r="D535">
            <v>1709.9999986588955</v>
          </cell>
        </row>
        <row r="536">
          <cell r="A536">
            <v>35144</v>
          </cell>
          <cell r="B536" t="str">
            <v>法国</v>
          </cell>
          <cell r="C536" t="str">
            <v>饮料</v>
          </cell>
          <cell r="D536">
            <v>883.499999307096</v>
          </cell>
        </row>
        <row r="537">
          <cell r="A537">
            <v>35150</v>
          </cell>
          <cell r="B537" t="str">
            <v>法国</v>
          </cell>
          <cell r="C537" t="str">
            <v>海洋食品</v>
          </cell>
          <cell r="D537">
            <v>198.75</v>
          </cell>
        </row>
        <row r="538">
          <cell r="A538">
            <v>35150</v>
          </cell>
          <cell r="B538" t="str">
            <v>法国</v>
          </cell>
          <cell r="C538" t="str">
            <v>糖果</v>
          </cell>
          <cell r="D538">
            <v>1725.5</v>
          </cell>
        </row>
        <row r="539">
          <cell r="A539">
            <v>35159</v>
          </cell>
          <cell r="B539" t="str">
            <v>英国</v>
          </cell>
          <cell r="C539" t="str">
            <v>糖果</v>
          </cell>
          <cell r="D539">
            <v>600</v>
          </cell>
        </row>
        <row r="540">
          <cell r="A540">
            <v>35159</v>
          </cell>
          <cell r="B540" t="str">
            <v>英国</v>
          </cell>
          <cell r="C540" t="str">
            <v>饮料</v>
          </cell>
          <cell r="D540">
            <v>379.75</v>
          </cell>
        </row>
        <row r="541">
          <cell r="A541">
            <v>35159</v>
          </cell>
          <cell r="B541" t="str">
            <v>英国</v>
          </cell>
          <cell r="C541" t="str">
            <v>香料</v>
          </cell>
          <cell r="D541">
            <v>195</v>
          </cell>
        </row>
        <row r="542">
          <cell r="A542">
            <v>35163</v>
          </cell>
          <cell r="B542" t="str">
            <v>英国</v>
          </cell>
          <cell r="C542" t="str">
            <v>香料</v>
          </cell>
          <cell r="D542">
            <v>500</v>
          </cell>
        </row>
        <row r="543">
          <cell r="A543">
            <v>35163</v>
          </cell>
          <cell r="B543" t="str">
            <v>法国</v>
          </cell>
          <cell r="C543" t="str">
            <v>海洋食品</v>
          </cell>
          <cell r="D543">
            <v>455.99999830126762</v>
          </cell>
        </row>
        <row r="544">
          <cell r="A544">
            <v>35164</v>
          </cell>
          <cell r="B544" t="str">
            <v>英国</v>
          </cell>
          <cell r="C544" t="str">
            <v>海洋食品</v>
          </cell>
          <cell r="D544">
            <v>90</v>
          </cell>
        </row>
        <row r="545">
          <cell r="A545">
            <v>35164</v>
          </cell>
          <cell r="B545" t="str">
            <v>英国</v>
          </cell>
          <cell r="C545" t="str">
            <v>饮料</v>
          </cell>
          <cell r="D545">
            <v>828</v>
          </cell>
        </row>
        <row r="546">
          <cell r="A546">
            <v>35164</v>
          </cell>
          <cell r="B546" t="str">
            <v>英国</v>
          </cell>
          <cell r="C546" t="str">
            <v>乳制品</v>
          </cell>
          <cell r="D546">
            <v>1249.5</v>
          </cell>
        </row>
        <row r="547">
          <cell r="A547">
            <v>35164</v>
          </cell>
          <cell r="B547" t="str">
            <v>英国</v>
          </cell>
          <cell r="C547" t="str">
            <v>乳制品</v>
          </cell>
          <cell r="D547">
            <v>564.375</v>
          </cell>
        </row>
        <row r="548">
          <cell r="A548">
            <v>35165</v>
          </cell>
          <cell r="B548" t="str">
            <v>法国</v>
          </cell>
          <cell r="C548" t="str">
            <v>乳制品</v>
          </cell>
          <cell r="D548">
            <v>412.5</v>
          </cell>
        </row>
        <row r="549">
          <cell r="A549">
            <v>35165</v>
          </cell>
          <cell r="B549" t="str">
            <v>法国</v>
          </cell>
          <cell r="C549" t="str">
            <v>糖果</v>
          </cell>
          <cell r="D549">
            <v>1109.25</v>
          </cell>
        </row>
        <row r="550">
          <cell r="A550">
            <v>35165</v>
          </cell>
          <cell r="B550" t="str">
            <v>法国</v>
          </cell>
          <cell r="C550" t="str">
            <v>糖果</v>
          </cell>
          <cell r="D550">
            <v>750</v>
          </cell>
        </row>
        <row r="551">
          <cell r="A551">
            <v>35165</v>
          </cell>
          <cell r="B551" t="str">
            <v>法国</v>
          </cell>
          <cell r="C551" t="str">
            <v>乳制品</v>
          </cell>
          <cell r="D551">
            <v>1740</v>
          </cell>
        </row>
        <row r="552">
          <cell r="A552">
            <v>35166</v>
          </cell>
          <cell r="B552" t="str">
            <v>英国</v>
          </cell>
          <cell r="C552" t="str">
            <v>海洋食品</v>
          </cell>
          <cell r="D552">
            <v>120</v>
          </cell>
        </row>
        <row r="553">
          <cell r="A553">
            <v>35166</v>
          </cell>
          <cell r="B553" t="str">
            <v>英国</v>
          </cell>
          <cell r="C553" t="str">
            <v>乳制品</v>
          </cell>
          <cell r="D553">
            <v>125</v>
          </cell>
        </row>
        <row r="554">
          <cell r="A554">
            <v>35170</v>
          </cell>
          <cell r="B554" t="str">
            <v>英国</v>
          </cell>
          <cell r="C554" t="str">
            <v>香料</v>
          </cell>
          <cell r="D554">
            <v>379.99999970197678</v>
          </cell>
        </row>
        <row r="555">
          <cell r="A555">
            <v>35170</v>
          </cell>
          <cell r="B555" t="str">
            <v>英国</v>
          </cell>
          <cell r="C555" t="str">
            <v>农产品</v>
          </cell>
          <cell r="D555">
            <v>91.2</v>
          </cell>
        </row>
        <row r="556">
          <cell r="A556">
            <v>35171</v>
          </cell>
          <cell r="B556" t="str">
            <v>英国</v>
          </cell>
          <cell r="C556" t="str">
            <v>糖果</v>
          </cell>
          <cell r="D556">
            <v>120</v>
          </cell>
        </row>
        <row r="557">
          <cell r="A557">
            <v>35171</v>
          </cell>
          <cell r="B557" t="str">
            <v>英国</v>
          </cell>
          <cell r="C557" t="str">
            <v>糖果</v>
          </cell>
          <cell r="D557">
            <v>133</v>
          </cell>
        </row>
        <row r="558">
          <cell r="A558">
            <v>35171</v>
          </cell>
          <cell r="B558" t="str">
            <v>英国</v>
          </cell>
          <cell r="C558" t="str">
            <v>农产品</v>
          </cell>
          <cell r="D558">
            <v>424</v>
          </cell>
        </row>
        <row r="559">
          <cell r="A559">
            <v>35173</v>
          </cell>
          <cell r="B559" t="str">
            <v>英国</v>
          </cell>
          <cell r="C559" t="str">
            <v>农产品</v>
          </cell>
          <cell r="D559">
            <v>1350</v>
          </cell>
        </row>
        <row r="560">
          <cell r="A560">
            <v>35173</v>
          </cell>
          <cell r="B560" t="str">
            <v>英国</v>
          </cell>
          <cell r="C560" t="str">
            <v>海洋食品</v>
          </cell>
          <cell r="D560">
            <v>462</v>
          </cell>
        </row>
        <row r="561">
          <cell r="A561">
            <v>35173</v>
          </cell>
          <cell r="B561" t="str">
            <v>英国</v>
          </cell>
          <cell r="C561" t="str">
            <v>肉/家禽</v>
          </cell>
          <cell r="D561">
            <v>656</v>
          </cell>
        </row>
        <row r="562">
          <cell r="A562">
            <v>35173</v>
          </cell>
          <cell r="B562" t="str">
            <v>英国</v>
          </cell>
          <cell r="C562" t="str">
            <v>乳制品</v>
          </cell>
          <cell r="D562">
            <v>324</v>
          </cell>
        </row>
        <row r="563">
          <cell r="A563">
            <v>35173</v>
          </cell>
          <cell r="B563" t="str">
            <v>英国</v>
          </cell>
          <cell r="C563" t="str">
            <v>饮料</v>
          </cell>
          <cell r="D563">
            <v>792</v>
          </cell>
        </row>
        <row r="564">
          <cell r="A564">
            <v>35174</v>
          </cell>
          <cell r="B564" t="str">
            <v>法国</v>
          </cell>
          <cell r="C564" t="str">
            <v>农产品</v>
          </cell>
          <cell r="D564">
            <v>848</v>
          </cell>
        </row>
        <row r="565">
          <cell r="A565">
            <v>35177</v>
          </cell>
          <cell r="B565" t="str">
            <v>英国</v>
          </cell>
          <cell r="C565" t="str">
            <v>糖果</v>
          </cell>
          <cell r="D565">
            <v>110.4</v>
          </cell>
        </row>
        <row r="566">
          <cell r="A566">
            <v>35177</v>
          </cell>
          <cell r="B566" t="str">
            <v>英国</v>
          </cell>
          <cell r="C566" t="str">
            <v>糖果</v>
          </cell>
          <cell r="D566">
            <v>800</v>
          </cell>
        </row>
        <row r="567">
          <cell r="A567">
            <v>35179</v>
          </cell>
          <cell r="B567" t="str">
            <v>法国</v>
          </cell>
          <cell r="C567" t="str">
            <v>香料</v>
          </cell>
          <cell r="D567">
            <v>439</v>
          </cell>
        </row>
        <row r="568">
          <cell r="A568">
            <v>35181</v>
          </cell>
          <cell r="B568" t="str">
            <v>法国</v>
          </cell>
          <cell r="C568" t="str">
            <v>海洋食品</v>
          </cell>
          <cell r="D568">
            <v>428.3999969959259</v>
          </cell>
        </row>
        <row r="569">
          <cell r="A569">
            <v>35181</v>
          </cell>
          <cell r="B569" t="str">
            <v>法国</v>
          </cell>
          <cell r="C569" t="str">
            <v>面食/谷类</v>
          </cell>
          <cell r="D569">
            <v>292.5</v>
          </cell>
        </row>
        <row r="570">
          <cell r="A570">
            <v>35184</v>
          </cell>
          <cell r="B570" t="str">
            <v>法国</v>
          </cell>
          <cell r="C570" t="str">
            <v>糖果</v>
          </cell>
          <cell r="D570">
            <v>959.75</v>
          </cell>
        </row>
        <row r="571">
          <cell r="A571">
            <v>35184</v>
          </cell>
          <cell r="B571" t="str">
            <v>法国</v>
          </cell>
          <cell r="C571" t="str">
            <v>饮料</v>
          </cell>
          <cell r="D571">
            <v>90</v>
          </cell>
        </row>
        <row r="572">
          <cell r="A572">
            <v>35184</v>
          </cell>
          <cell r="B572" t="str">
            <v>法国</v>
          </cell>
          <cell r="C572" t="str">
            <v>海洋食品</v>
          </cell>
          <cell r="D572">
            <v>760</v>
          </cell>
        </row>
        <row r="573">
          <cell r="A573">
            <v>35185</v>
          </cell>
          <cell r="B573" t="str">
            <v>法国</v>
          </cell>
          <cell r="C573" t="str">
            <v>农产品</v>
          </cell>
          <cell r="D573">
            <v>1800</v>
          </cell>
        </row>
        <row r="574">
          <cell r="A574">
            <v>35185</v>
          </cell>
          <cell r="B574" t="str">
            <v>法国</v>
          </cell>
          <cell r="C574" t="str">
            <v>糖果</v>
          </cell>
          <cell r="D574">
            <v>1774.799997061491</v>
          </cell>
        </row>
        <row r="575">
          <cell r="A575">
            <v>35186</v>
          </cell>
          <cell r="B575" t="str">
            <v>英国</v>
          </cell>
          <cell r="C575" t="str">
            <v>饮料</v>
          </cell>
          <cell r="D575">
            <v>759.99999716877937</v>
          </cell>
        </row>
        <row r="576">
          <cell r="A576">
            <v>35186</v>
          </cell>
          <cell r="B576" t="str">
            <v>英国</v>
          </cell>
          <cell r="C576" t="str">
            <v>饮料</v>
          </cell>
          <cell r="D576">
            <v>239.99999910593033</v>
          </cell>
        </row>
        <row r="577">
          <cell r="A577">
            <v>35186</v>
          </cell>
          <cell r="B577" t="str">
            <v>英国</v>
          </cell>
          <cell r="C577" t="str">
            <v>饮料</v>
          </cell>
          <cell r="D577">
            <v>1295.9999951720238</v>
          </cell>
        </row>
        <row r="578">
          <cell r="A578">
            <v>35186</v>
          </cell>
          <cell r="B578" t="str">
            <v>法国</v>
          </cell>
          <cell r="C578" t="str">
            <v>乳制品</v>
          </cell>
          <cell r="D578">
            <v>69.599999999999994</v>
          </cell>
        </row>
        <row r="579">
          <cell r="A579">
            <v>35187</v>
          </cell>
          <cell r="B579" t="str">
            <v>英国</v>
          </cell>
          <cell r="C579" t="str">
            <v>面食/谷类</v>
          </cell>
          <cell r="D579">
            <v>560</v>
          </cell>
        </row>
        <row r="580">
          <cell r="A580">
            <v>35188</v>
          </cell>
          <cell r="B580" t="str">
            <v>英国</v>
          </cell>
          <cell r="C580" t="str">
            <v>海洋食品</v>
          </cell>
          <cell r="D580">
            <v>183.34999985620379</v>
          </cell>
        </row>
        <row r="581">
          <cell r="A581">
            <v>35188</v>
          </cell>
          <cell r="B581" t="str">
            <v>英国</v>
          </cell>
          <cell r="C581" t="str">
            <v>农产品</v>
          </cell>
          <cell r="D581">
            <v>755.24999940767884</v>
          </cell>
        </row>
        <row r="582">
          <cell r="A582">
            <v>35188</v>
          </cell>
          <cell r="B582" t="str">
            <v>英国</v>
          </cell>
          <cell r="C582" t="str">
            <v>香料</v>
          </cell>
          <cell r="D582">
            <v>259.34999979659915</v>
          </cell>
        </row>
        <row r="583">
          <cell r="A583">
            <v>35191</v>
          </cell>
          <cell r="B583" t="str">
            <v>法国</v>
          </cell>
          <cell r="C583" t="str">
            <v>香料</v>
          </cell>
          <cell r="D583">
            <v>412.5</v>
          </cell>
        </row>
        <row r="584">
          <cell r="A584">
            <v>35191</v>
          </cell>
          <cell r="B584" t="str">
            <v>法国</v>
          </cell>
          <cell r="C584" t="str">
            <v>饮料</v>
          </cell>
          <cell r="D584">
            <v>101.25</v>
          </cell>
        </row>
        <row r="585">
          <cell r="A585">
            <v>35191</v>
          </cell>
          <cell r="B585" t="str">
            <v>法国</v>
          </cell>
          <cell r="C585" t="str">
            <v>香料</v>
          </cell>
          <cell r="D585">
            <v>390</v>
          </cell>
        </row>
        <row r="586">
          <cell r="A586">
            <v>35191</v>
          </cell>
          <cell r="B586" t="str">
            <v>法国</v>
          </cell>
          <cell r="C586" t="str">
            <v>海洋食品</v>
          </cell>
          <cell r="D586">
            <v>336</v>
          </cell>
        </row>
        <row r="587">
          <cell r="A587">
            <v>35191</v>
          </cell>
          <cell r="B587" t="str">
            <v>法国</v>
          </cell>
          <cell r="C587" t="str">
            <v>饮料</v>
          </cell>
          <cell r="D587">
            <v>229.49999839067459</v>
          </cell>
        </row>
        <row r="588">
          <cell r="A588">
            <v>35191</v>
          </cell>
          <cell r="B588" t="str">
            <v>法国</v>
          </cell>
          <cell r="C588" t="str">
            <v>面食/谷类</v>
          </cell>
          <cell r="D588">
            <v>285.59999799728394</v>
          </cell>
        </row>
        <row r="589">
          <cell r="A589">
            <v>35191</v>
          </cell>
          <cell r="B589" t="str">
            <v>法国</v>
          </cell>
          <cell r="C589" t="str">
            <v>肉/家禽</v>
          </cell>
          <cell r="D589">
            <v>960</v>
          </cell>
        </row>
        <row r="590">
          <cell r="A590">
            <v>35191</v>
          </cell>
          <cell r="B590" t="str">
            <v>法国</v>
          </cell>
          <cell r="C590" t="str">
            <v>饮料</v>
          </cell>
          <cell r="D590">
            <v>72</v>
          </cell>
        </row>
        <row r="591">
          <cell r="A591">
            <v>35191</v>
          </cell>
          <cell r="B591" t="str">
            <v>法国</v>
          </cell>
          <cell r="C591" t="str">
            <v>海洋食品</v>
          </cell>
          <cell r="D591">
            <v>184</v>
          </cell>
        </row>
        <row r="592">
          <cell r="A592">
            <v>35191</v>
          </cell>
          <cell r="B592" t="str">
            <v>法国</v>
          </cell>
          <cell r="C592" t="str">
            <v>面食/谷类</v>
          </cell>
          <cell r="D592">
            <v>70</v>
          </cell>
        </row>
        <row r="593">
          <cell r="A593">
            <v>35192</v>
          </cell>
          <cell r="B593" t="str">
            <v>法国</v>
          </cell>
          <cell r="C593" t="str">
            <v>饮料</v>
          </cell>
          <cell r="D593">
            <v>144</v>
          </cell>
        </row>
        <row r="594">
          <cell r="A594">
            <v>35192</v>
          </cell>
          <cell r="B594" t="str">
            <v>法国</v>
          </cell>
          <cell r="C594" t="str">
            <v>肉/家禽</v>
          </cell>
          <cell r="D594">
            <v>185.685</v>
          </cell>
        </row>
        <row r="595">
          <cell r="A595">
            <v>35194</v>
          </cell>
          <cell r="B595" t="str">
            <v>英国</v>
          </cell>
          <cell r="C595" t="str">
            <v>糖果</v>
          </cell>
          <cell r="D595">
            <v>436.99999965727329</v>
          </cell>
        </row>
        <row r="596">
          <cell r="A596">
            <v>35194</v>
          </cell>
          <cell r="B596" t="str">
            <v>英国</v>
          </cell>
          <cell r="C596" t="str">
            <v>乳制品</v>
          </cell>
          <cell r="D596">
            <v>1162.7999990880489</v>
          </cell>
        </row>
        <row r="597">
          <cell r="A597">
            <v>35194</v>
          </cell>
          <cell r="B597" t="str">
            <v>英国</v>
          </cell>
          <cell r="C597" t="str">
            <v>乳制品</v>
          </cell>
          <cell r="D597">
            <v>1225.4999990388751</v>
          </cell>
        </row>
        <row r="598">
          <cell r="A598">
            <v>35198</v>
          </cell>
          <cell r="B598" t="str">
            <v>法国</v>
          </cell>
          <cell r="C598" t="str">
            <v>乳制品</v>
          </cell>
          <cell r="D598">
            <v>760</v>
          </cell>
        </row>
        <row r="599">
          <cell r="A599">
            <v>35198</v>
          </cell>
          <cell r="B599" t="str">
            <v>法国</v>
          </cell>
          <cell r="C599" t="str">
            <v>海洋食品</v>
          </cell>
          <cell r="D599">
            <v>625</v>
          </cell>
        </row>
        <row r="600">
          <cell r="A600">
            <v>35198</v>
          </cell>
          <cell r="B600" t="str">
            <v>法国</v>
          </cell>
          <cell r="C600" t="str">
            <v>面食/谷类</v>
          </cell>
          <cell r="D600">
            <v>190</v>
          </cell>
        </row>
        <row r="601">
          <cell r="A601">
            <v>35199</v>
          </cell>
          <cell r="B601" t="str">
            <v>英国</v>
          </cell>
          <cell r="C601" t="str">
            <v>海洋食品</v>
          </cell>
          <cell r="D601">
            <v>632.39999556541443</v>
          </cell>
        </row>
        <row r="602">
          <cell r="A602">
            <v>35199</v>
          </cell>
          <cell r="B602" t="str">
            <v>英国</v>
          </cell>
          <cell r="C602" t="str">
            <v>饮料</v>
          </cell>
          <cell r="D602">
            <v>156.75</v>
          </cell>
        </row>
        <row r="603">
          <cell r="A603">
            <v>35199</v>
          </cell>
          <cell r="B603" t="str">
            <v>英国</v>
          </cell>
          <cell r="C603" t="str">
            <v>糖果</v>
          </cell>
          <cell r="D603">
            <v>1215</v>
          </cell>
        </row>
        <row r="604">
          <cell r="A604">
            <v>35199</v>
          </cell>
          <cell r="B604" t="str">
            <v>英国</v>
          </cell>
          <cell r="C604" t="str">
            <v>糖果</v>
          </cell>
          <cell r="D604">
            <v>1967.49</v>
          </cell>
        </row>
        <row r="605">
          <cell r="A605">
            <v>35199</v>
          </cell>
          <cell r="B605" t="str">
            <v>英国</v>
          </cell>
          <cell r="C605" t="str">
            <v>农产品</v>
          </cell>
          <cell r="D605">
            <v>1749</v>
          </cell>
        </row>
        <row r="606">
          <cell r="A606">
            <v>35199</v>
          </cell>
          <cell r="B606" t="str">
            <v>英国</v>
          </cell>
          <cell r="C606" t="str">
            <v>乳制品</v>
          </cell>
          <cell r="D606">
            <v>1218</v>
          </cell>
        </row>
        <row r="607">
          <cell r="A607">
            <v>35201</v>
          </cell>
          <cell r="B607" t="str">
            <v>英国</v>
          </cell>
          <cell r="C607" t="str">
            <v>肉/家禽</v>
          </cell>
          <cell r="D607">
            <v>840</v>
          </cell>
        </row>
        <row r="608">
          <cell r="A608">
            <v>35201</v>
          </cell>
          <cell r="B608" t="str">
            <v>英国</v>
          </cell>
          <cell r="C608" t="str">
            <v>乳制品</v>
          </cell>
          <cell r="D608">
            <v>1320</v>
          </cell>
        </row>
        <row r="609">
          <cell r="A609">
            <v>35202</v>
          </cell>
          <cell r="B609" t="str">
            <v>法国</v>
          </cell>
          <cell r="C609" t="str">
            <v>饮料</v>
          </cell>
          <cell r="D609">
            <v>1425</v>
          </cell>
        </row>
        <row r="610">
          <cell r="A610">
            <v>35202</v>
          </cell>
          <cell r="B610" t="str">
            <v>法国</v>
          </cell>
          <cell r="C610" t="str">
            <v>香料</v>
          </cell>
          <cell r="D610">
            <v>1494.5</v>
          </cell>
        </row>
        <row r="611">
          <cell r="A611">
            <v>35202</v>
          </cell>
          <cell r="B611" t="str">
            <v>法国</v>
          </cell>
          <cell r="C611" t="str">
            <v>肉/家禽</v>
          </cell>
          <cell r="D611">
            <v>5570.55</v>
          </cell>
        </row>
        <row r="612">
          <cell r="A612">
            <v>35202</v>
          </cell>
          <cell r="B612" t="str">
            <v>法国</v>
          </cell>
          <cell r="C612" t="str">
            <v>乳制品</v>
          </cell>
          <cell r="D612">
            <v>4125</v>
          </cell>
        </row>
        <row r="613">
          <cell r="A613">
            <v>35202</v>
          </cell>
          <cell r="B613" t="str">
            <v>法国</v>
          </cell>
          <cell r="C613" t="str">
            <v>饮料</v>
          </cell>
          <cell r="D613">
            <v>810</v>
          </cell>
        </row>
        <row r="614">
          <cell r="A614">
            <v>35202</v>
          </cell>
          <cell r="B614" t="str">
            <v>法国</v>
          </cell>
          <cell r="C614" t="str">
            <v>海洋食品</v>
          </cell>
          <cell r="D614">
            <v>480</v>
          </cell>
        </row>
        <row r="615">
          <cell r="A615">
            <v>35202</v>
          </cell>
          <cell r="B615" t="str">
            <v>法国</v>
          </cell>
          <cell r="C615" t="str">
            <v>饮料</v>
          </cell>
          <cell r="D615">
            <v>94.5</v>
          </cell>
        </row>
        <row r="616">
          <cell r="A616">
            <v>35202</v>
          </cell>
          <cell r="B616" t="str">
            <v>法国</v>
          </cell>
          <cell r="C616" t="str">
            <v>面食/谷类</v>
          </cell>
          <cell r="D616">
            <v>665</v>
          </cell>
        </row>
        <row r="617">
          <cell r="A617">
            <v>35202</v>
          </cell>
          <cell r="B617" t="str">
            <v>法国</v>
          </cell>
          <cell r="C617" t="str">
            <v>乳制品</v>
          </cell>
          <cell r="D617">
            <v>344</v>
          </cell>
        </row>
        <row r="618">
          <cell r="A618">
            <v>35202</v>
          </cell>
          <cell r="B618" t="str">
            <v>法国</v>
          </cell>
          <cell r="C618" t="str">
            <v>海洋食品</v>
          </cell>
          <cell r="D618">
            <v>665</v>
          </cell>
        </row>
        <row r="619">
          <cell r="A619">
            <v>35202</v>
          </cell>
          <cell r="B619" t="str">
            <v>法国</v>
          </cell>
          <cell r="C619" t="str">
            <v>饮料</v>
          </cell>
          <cell r="D619">
            <v>6587.5</v>
          </cell>
        </row>
        <row r="620">
          <cell r="A620">
            <v>35202</v>
          </cell>
          <cell r="B620" t="str">
            <v>法国</v>
          </cell>
          <cell r="C620" t="str">
            <v>乳制品</v>
          </cell>
          <cell r="D620">
            <v>1650</v>
          </cell>
        </row>
        <row r="621">
          <cell r="A621">
            <v>35205</v>
          </cell>
          <cell r="B621" t="str">
            <v>法国</v>
          </cell>
          <cell r="C621" t="str">
            <v>糖果</v>
          </cell>
          <cell r="D621">
            <v>134.99999977648258</v>
          </cell>
        </row>
        <row r="622">
          <cell r="A622">
            <v>35205</v>
          </cell>
          <cell r="B622" t="str">
            <v>法国</v>
          </cell>
          <cell r="C622" t="str">
            <v>香料</v>
          </cell>
          <cell r="D622">
            <v>233.4</v>
          </cell>
        </row>
        <row r="623">
          <cell r="A623">
            <v>35205</v>
          </cell>
          <cell r="B623" t="str">
            <v>法国</v>
          </cell>
          <cell r="C623" t="str">
            <v>香料</v>
          </cell>
          <cell r="D623">
            <v>171</v>
          </cell>
        </row>
        <row r="624">
          <cell r="A624">
            <v>35205</v>
          </cell>
          <cell r="B624" t="str">
            <v>英国</v>
          </cell>
          <cell r="C624" t="str">
            <v>海洋食品</v>
          </cell>
          <cell r="D624">
            <v>42</v>
          </cell>
        </row>
        <row r="625">
          <cell r="A625">
            <v>35205</v>
          </cell>
          <cell r="B625" t="str">
            <v>英国</v>
          </cell>
          <cell r="C625" t="str">
            <v>乳制品</v>
          </cell>
          <cell r="D625">
            <v>1650</v>
          </cell>
        </row>
        <row r="626">
          <cell r="A626">
            <v>35207</v>
          </cell>
          <cell r="B626" t="str">
            <v>法国</v>
          </cell>
          <cell r="C626" t="str">
            <v>糖果</v>
          </cell>
          <cell r="D626">
            <v>200</v>
          </cell>
        </row>
        <row r="627">
          <cell r="A627">
            <v>35208</v>
          </cell>
          <cell r="B627" t="str">
            <v>英国</v>
          </cell>
          <cell r="C627" t="str">
            <v>乳制品</v>
          </cell>
          <cell r="D627">
            <v>721.99999943375587</v>
          </cell>
        </row>
        <row r="628">
          <cell r="A628">
            <v>35208</v>
          </cell>
          <cell r="B628" t="str">
            <v>英国</v>
          </cell>
          <cell r="C628" t="str">
            <v>乳制品</v>
          </cell>
          <cell r="D628">
            <v>455.99999964237213</v>
          </cell>
        </row>
        <row r="629">
          <cell r="A629">
            <v>35208</v>
          </cell>
          <cell r="B629" t="str">
            <v>英国</v>
          </cell>
          <cell r="C629" t="str">
            <v>饮料</v>
          </cell>
          <cell r="D629">
            <v>307.79999975860119</v>
          </cell>
        </row>
        <row r="630">
          <cell r="A630">
            <v>35214</v>
          </cell>
          <cell r="B630" t="str">
            <v>英国</v>
          </cell>
          <cell r="C630" t="str">
            <v>糖果</v>
          </cell>
          <cell r="D630">
            <v>30</v>
          </cell>
        </row>
        <row r="631">
          <cell r="A631">
            <v>35214</v>
          </cell>
          <cell r="B631" t="str">
            <v>英国</v>
          </cell>
          <cell r="C631" t="str">
            <v>乳制品</v>
          </cell>
          <cell r="D631">
            <v>714</v>
          </cell>
        </row>
        <row r="632">
          <cell r="A632">
            <v>35214</v>
          </cell>
          <cell r="B632" t="str">
            <v>英国</v>
          </cell>
          <cell r="C632" t="str">
            <v>香料</v>
          </cell>
          <cell r="D632">
            <v>114</v>
          </cell>
        </row>
        <row r="633">
          <cell r="A633">
            <v>35215</v>
          </cell>
          <cell r="B633" t="str">
            <v>法国</v>
          </cell>
          <cell r="C633" t="str">
            <v>乳制品</v>
          </cell>
          <cell r="D633">
            <v>510</v>
          </cell>
        </row>
        <row r="634">
          <cell r="A634">
            <v>35216</v>
          </cell>
          <cell r="B634" t="str">
            <v>法国</v>
          </cell>
          <cell r="C634" t="str">
            <v>肉/家禽</v>
          </cell>
          <cell r="D634">
            <v>2702.6999955251813</v>
          </cell>
        </row>
        <row r="635">
          <cell r="A635">
            <v>35216</v>
          </cell>
          <cell r="B635" t="str">
            <v>法国</v>
          </cell>
          <cell r="C635" t="str">
            <v>海洋食品</v>
          </cell>
          <cell r="D635">
            <v>115.8</v>
          </cell>
        </row>
        <row r="636">
          <cell r="A636">
            <v>35216</v>
          </cell>
          <cell r="B636" t="str">
            <v>法国</v>
          </cell>
          <cell r="C636" t="str">
            <v>肉/家禽</v>
          </cell>
          <cell r="D636">
            <v>737.99999877810478</v>
          </cell>
        </row>
        <row r="637">
          <cell r="A637">
            <v>35216</v>
          </cell>
          <cell r="B637" t="str">
            <v>法国</v>
          </cell>
          <cell r="C637" t="str">
            <v>肉/家禽</v>
          </cell>
          <cell r="D637">
            <v>86.399999856948853</v>
          </cell>
        </row>
        <row r="638">
          <cell r="A638">
            <v>35216</v>
          </cell>
          <cell r="B638" t="str">
            <v>法国</v>
          </cell>
          <cell r="C638" t="str">
            <v>糖果</v>
          </cell>
          <cell r="D638">
            <v>687.5</v>
          </cell>
        </row>
        <row r="639">
          <cell r="A639">
            <v>35216</v>
          </cell>
          <cell r="B639" t="str">
            <v>法国</v>
          </cell>
          <cell r="C639" t="str">
            <v>糖果</v>
          </cell>
          <cell r="D639">
            <v>52.35</v>
          </cell>
        </row>
        <row r="640">
          <cell r="A640">
            <v>35216</v>
          </cell>
          <cell r="B640" t="str">
            <v>法国</v>
          </cell>
          <cell r="C640" t="str">
            <v>糖果</v>
          </cell>
          <cell r="D640">
            <v>386.4</v>
          </cell>
        </row>
        <row r="641">
          <cell r="A641">
            <v>35216</v>
          </cell>
          <cell r="B641" t="str">
            <v>法国</v>
          </cell>
          <cell r="C641" t="str">
            <v>饮料</v>
          </cell>
          <cell r="D641">
            <v>490</v>
          </cell>
        </row>
        <row r="642">
          <cell r="A642">
            <v>35219</v>
          </cell>
          <cell r="B642" t="str">
            <v>英国</v>
          </cell>
          <cell r="C642" t="str">
            <v>海洋食品</v>
          </cell>
          <cell r="D642">
            <v>86.85</v>
          </cell>
        </row>
        <row r="643">
          <cell r="A643">
            <v>35220</v>
          </cell>
          <cell r="B643" t="str">
            <v>英国</v>
          </cell>
          <cell r="C643" t="str">
            <v>饮料</v>
          </cell>
          <cell r="D643">
            <v>611.99999570846558</v>
          </cell>
        </row>
        <row r="644">
          <cell r="A644">
            <v>35220</v>
          </cell>
          <cell r="B644" t="str">
            <v>英国</v>
          </cell>
          <cell r="C644" t="str">
            <v>饮料</v>
          </cell>
          <cell r="D644">
            <v>322.9999977350235</v>
          </cell>
        </row>
        <row r="645">
          <cell r="A645">
            <v>35220</v>
          </cell>
          <cell r="B645" t="str">
            <v>英国</v>
          </cell>
          <cell r="C645" t="str">
            <v>糖果</v>
          </cell>
          <cell r="D645">
            <v>444.97499687969685</v>
          </cell>
        </row>
        <row r="646">
          <cell r="A646">
            <v>35220</v>
          </cell>
          <cell r="B646" t="str">
            <v>英国</v>
          </cell>
          <cell r="C646" t="str">
            <v>乳制品</v>
          </cell>
          <cell r="D646">
            <v>250</v>
          </cell>
        </row>
        <row r="647">
          <cell r="A647">
            <v>35221</v>
          </cell>
          <cell r="B647" t="str">
            <v>法国</v>
          </cell>
          <cell r="C647" t="str">
            <v>饮料</v>
          </cell>
          <cell r="D647">
            <v>364.7999986410141</v>
          </cell>
        </row>
        <row r="648">
          <cell r="A648">
            <v>35221</v>
          </cell>
          <cell r="B648" t="str">
            <v>法国</v>
          </cell>
          <cell r="C648" t="str">
            <v>香料</v>
          </cell>
          <cell r="D648">
            <v>40</v>
          </cell>
        </row>
        <row r="649">
          <cell r="A649">
            <v>35221</v>
          </cell>
          <cell r="B649" t="str">
            <v>法国</v>
          </cell>
          <cell r="C649" t="str">
            <v>香料</v>
          </cell>
          <cell r="D649">
            <v>22</v>
          </cell>
        </row>
        <row r="650">
          <cell r="A650">
            <v>35221</v>
          </cell>
          <cell r="B650" t="str">
            <v>法国</v>
          </cell>
          <cell r="C650" t="str">
            <v>香料</v>
          </cell>
          <cell r="D650">
            <v>24.500000011175871</v>
          </cell>
        </row>
        <row r="651">
          <cell r="A651">
            <v>35221</v>
          </cell>
          <cell r="B651" t="str">
            <v>法国</v>
          </cell>
          <cell r="C651" t="str">
            <v>农产品</v>
          </cell>
          <cell r="D651">
            <v>28.499999977648258</v>
          </cell>
        </row>
        <row r="652">
          <cell r="A652">
            <v>35221</v>
          </cell>
          <cell r="B652" t="str">
            <v>法国</v>
          </cell>
          <cell r="C652" t="str">
            <v>香料</v>
          </cell>
          <cell r="D652">
            <v>71.99999988079071</v>
          </cell>
        </row>
        <row r="653">
          <cell r="A653">
            <v>35221</v>
          </cell>
          <cell r="B653" t="str">
            <v>法国</v>
          </cell>
          <cell r="C653" t="str">
            <v>海洋食品</v>
          </cell>
          <cell r="D653">
            <v>31</v>
          </cell>
        </row>
        <row r="654">
          <cell r="A654">
            <v>35221</v>
          </cell>
          <cell r="B654" t="str">
            <v>法国</v>
          </cell>
          <cell r="C654" t="str">
            <v>乳制品</v>
          </cell>
          <cell r="D654">
            <v>72.199999943375587</v>
          </cell>
        </row>
        <row r="655">
          <cell r="A655">
            <v>35221</v>
          </cell>
          <cell r="B655" t="str">
            <v>法国</v>
          </cell>
          <cell r="C655" t="str">
            <v>海洋食品</v>
          </cell>
          <cell r="D655">
            <v>24</v>
          </cell>
        </row>
        <row r="656">
          <cell r="A656">
            <v>35221</v>
          </cell>
          <cell r="B656" t="str">
            <v>法国</v>
          </cell>
          <cell r="C656" t="str">
            <v>农产品</v>
          </cell>
          <cell r="D656">
            <v>22.55250001559034</v>
          </cell>
        </row>
        <row r="657">
          <cell r="A657">
            <v>35221</v>
          </cell>
          <cell r="B657" t="str">
            <v>法国</v>
          </cell>
          <cell r="C657" t="str">
            <v>糖果</v>
          </cell>
          <cell r="D657">
            <v>33.853000023402274</v>
          </cell>
        </row>
        <row r="658">
          <cell r="A658">
            <v>35221</v>
          </cell>
          <cell r="B658" t="str">
            <v>法国</v>
          </cell>
          <cell r="C658" t="str">
            <v>糖果</v>
          </cell>
          <cell r="D658">
            <v>77.760000072419643</v>
          </cell>
        </row>
        <row r="659">
          <cell r="A659">
            <v>35221</v>
          </cell>
          <cell r="B659" t="str">
            <v>法国</v>
          </cell>
          <cell r="C659" t="str">
            <v>面食/谷类</v>
          </cell>
          <cell r="D659">
            <v>18</v>
          </cell>
        </row>
        <row r="660">
          <cell r="A660">
            <v>35221</v>
          </cell>
          <cell r="B660" t="str">
            <v>法国</v>
          </cell>
          <cell r="C660" t="str">
            <v>乳制品</v>
          </cell>
          <cell r="D660">
            <v>32</v>
          </cell>
        </row>
        <row r="661">
          <cell r="A661">
            <v>35221</v>
          </cell>
          <cell r="B661" t="str">
            <v>法国</v>
          </cell>
          <cell r="C661" t="str">
            <v>饮料</v>
          </cell>
          <cell r="D661">
            <v>34.19999997317791</v>
          </cell>
        </row>
        <row r="662">
          <cell r="A662">
            <v>35221</v>
          </cell>
          <cell r="B662" t="str">
            <v>法国</v>
          </cell>
          <cell r="C662" t="str">
            <v>海洋食品</v>
          </cell>
          <cell r="D662">
            <v>28.95</v>
          </cell>
        </row>
        <row r="663">
          <cell r="A663">
            <v>35221</v>
          </cell>
          <cell r="B663" t="str">
            <v>法国</v>
          </cell>
          <cell r="C663" t="str">
            <v>海洋食品</v>
          </cell>
          <cell r="D663">
            <v>35.280000016093254</v>
          </cell>
        </row>
        <row r="664">
          <cell r="A664">
            <v>35221</v>
          </cell>
          <cell r="B664" t="str">
            <v>法国</v>
          </cell>
          <cell r="C664" t="str">
            <v>面食/谷类</v>
          </cell>
          <cell r="D664">
            <v>14</v>
          </cell>
        </row>
        <row r="665">
          <cell r="A665">
            <v>35221</v>
          </cell>
          <cell r="B665" t="str">
            <v>法国</v>
          </cell>
          <cell r="C665" t="str">
            <v>肉/家禽</v>
          </cell>
          <cell r="D665">
            <v>48</v>
          </cell>
        </row>
        <row r="666">
          <cell r="A666">
            <v>35221</v>
          </cell>
          <cell r="B666" t="str">
            <v>法国</v>
          </cell>
          <cell r="C666" t="str">
            <v>乳制品</v>
          </cell>
          <cell r="D666">
            <v>63.920000091195107</v>
          </cell>
        </row>
        <row r="667">
          <cell r="A667">
            <v>35221</v>
          </cell>
          <cell r="B667" t="str">
            <v>法国</v>
          </cell>
          <cell r="C667" t="str">
            <v>面食/谷类</v>
          </cell>
          <cell r="D667">
            <v>64.505000044591725</v>
          </cell>
        </row>
        <row r="668">
          <cell r="A668">
            <v>35221</v>
          </cell>
          <cell r="B668" t="str">
            <v>法国</v>
          </cell>
          <cell r="C668" t="str">
            <v>香料</v>
          </cell>
          <cell r="D668">
            <v>17</v>
          </cell>
        </row>
        <row r="669">
          <cell r="A669">
            <v>35221</v>
          </cell>
          <cell r="B669" t="str">
            <v>法国</v>
          </cell>
          <cell r="C669" t="str">
            <v>海洋食品</v>
          </cell>
          <cell r="D669">
            <v>29.700000006705523</v>
          </cell>
        </row>
        <row r="670">
          <cell r="A670">
            <v>35221</v>
          </cell>
          <cell r="B670" t="str">
            <v>法国</v>
          </cell>
          <cell r="C670" t="str">
            <v>饮料</v>
          </cell>
          <cell r="D670">
            <v>31</v>
          </cell>
        </row>
        <row r="671">
          <cell r="A671">
            <v>35221</v>
          </cell>
          <cell r="B671" t="str">
            <v>法国</v>
          </cell>
          <cell r="C671" t="str">
            <v>香料</v>
          </cell>
          <cell r="D671">
            <v>26</v>
          </cell>
        </row>
      </sheetData>
      <sheetData sheetId="3"/>
      <sheetData sheetId="4"/>
      <sheetData sheetId="5"/>
      <sheetData sheetId="6"/>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注意事项"/>
      <sheetName val="第1题"/>
      <sheetName val="第1题图片"/>
      <sheetName val="第2题"/>
      <sheetName val="第2题图形"/>
      <sheetName val="第2题Query图片"/>
      <sheetName val="第2题透视表"/>
      <sheetName val="第3题"/>
      <sheetName val="第4题"/>
      <sheetName val="第5题"/>
      <sheetName val="第5题图形"/>
      <sheetName val="第6题"/>
      <sheetName val="第6题图形"/>
      <sheetName val="第7题"/>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注意事项"/>
      <sheetName val="第1题"/>
      <sheetName val="第1题图片"/>
      <sheetName val="第2题"/>
      <sheetName val="第2题图形"/>
      <sheetName val="第2题Query图片"/>
      <sheetName val="第2题透视表"/>
      <sheetName val="第3题"/>
      <sheetName val="第4题"/>
      <sheetName val="第5题"/>
      <sheetName val="第5题图形"/>
      <sheetName val="第6题"/>
      <sheetName val="第6题图形"/>
      <sheetName val="第7题"/>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注意事项"/>
      <sheetName val="第1题"/>
      <sheetName val="第1题图片"/>
      <sheetName val="第2题"/>
      <sheetName val="第2题图形"/>
      <sheetName val="第2题Query图片"/>
      <sheetName val="第2题透视表"/>
      <sheetName val="第3题"/>
      <sheetName val="第4题"/>
      <sheetName val="第5题"/>
      <sheetName val="第5题图形"/>
      <sheetName val="第6题"/>
      <sheetName val="第6题图形"/>
      <sheetName val="第7题"/>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考试注意事项"/>
      <sheetName val="第1题"/>
      <sheetName val="第2题"/>
      <sheetName val="第3题"/>
      <sheetName val="第4题"/>
      <sheetName val="第5题"/>
      <sheetName val="第6题"/>
      <sheetName val="第7题"/>
      <sheetName val="数据"/>
    </sheetNames>
    <sheetDataSet>
      <sheetData sheetId="0" refreshError="1"/>
      <sheetData sheetId="1">
        <row r="3">
          <cell r="C3" t="str">
            <v>98经济法</v>
          </cell>
          <cell r="D3" t="str">
            <v>98经济法</v>
          </cell>
          <cell r="E3" t="str">
            <v>99外国语言文学类</v>
          </cell>
          <cell r="F3" t="str">
            <v>98经贸外语</v>
          </cell>
        </row>
        <row r="4">
          <cell r="C4" t="str">
            <v>98国际经济法</v>
          </cell>
          <cell r="D4" t="str">
            <v>98国际经济法</v>
          </cell>
          <cell r="E4" t="str">
            <v>99市场营销</v>
          </cell>
          <cell r="F4" t="str">
            <v>99经贸英语</v>
          </cell>
        </row>
        <row r="5">
          <cell r="C5" t="str">
            <v>98国际金融(1)</v>
          </cell>
          <cell r="D5" t="str">
            <v>98国际金融(1)</v>
          </cell>
          <cell r="E5" t="str">
            <v>99银行与国际金融2</v>
          </cell>
          <cell r="F5" t="str">
            <v>99国际经济与贸易</v>
          </cell>
        </row>
        <row r="6">
          <cell r="C6" t="str">
            <v>98国际金融(2)</v>
          </cell>
          <cell r="D6" t="str">
            <v>98国际金融(2)</v>
          </cell>
          <cell r="E6" t="str">
            <v>99保险</v>
          </cell>
          <cell r="F6" t="str">
            <v>99证券与投资</v>
          </cell>
        </row>
        <row r="7">
          <cell r="C7" t="str">
            <v>98市场营销(2)</v>
          </cell>
          <cell r="D7" t="str">
            <v>98万泰投资学院2班</v>
          </cell>
          <cell r="E7" t="str">
            <v>99工程管理</v>
          </cell>
          <cell r="F7" t="str">
            <v>99市场营销</v>
          </cell>
        </row>
        <row r="8">
          <cell r="C8" t="str">
            <v>98市场营销(1)</v>
          </cell>
          <cell r="D8" t="str">
            <v>98市场营销(1)</v>
          </cell>
          <cell r="E8" t="str">
            <v>99工商管理</v>
          </cell>
          <cell r="F8" t="str">
            <v>99银行与国际金融2</v>
          </cell>
        </row>
        <row r="9">
          <cell r="C9" t="str">
            <v>98国际企业管理</v>
          </cell>
          <cell r="D9" t="str">
            <v>98企业管理</v>
          </cell>
          <cell r="E9" t="str">
            <v>99人力资源管理</v>
          </cell>
          <cell r="F9" t="str">
            <v>99工程管理</v>
          </cell>
        </row>
        <row r="10">
          <cell r="C10" t="str">
            <v>98企业管理</v>
          </cell>
          <cell r="D10" t="str">
            <v>98国际企业管理</v>
          </cell>
          <cell r="E10" t="str">
            <v>99国际经济与贸易</v>
          </cell>
          <cell r="F10" t="str">
            <v>99工商管理</v>
          </cell>
        </row>
        <row r="11">
          <cell r="C11" t="str">
            <v>98国际贸易</v>
          </cell>
          <cell r="D11" t="str">
            <v>98市场营销(2)</v>
          </cell>
          <cell r="E11" t="str">
            <v>99银行与国际金融1</v>
          </cell>
          <cell r="F11" t="str">
            <v>99人力资源管理</v>
          </cell>
        </row>
      </sheetData>
      <sheetData sheetId="2" refreshError="1"/>
      <sheetData sheetId="3" refreshError="1"/>
      <sheetData sheetId="4" refreshError="1"/>
      <sheetData sheetId="5" refreshError="1"/>
      <sheetData sheetId="6"/>
      <sheetData sheetId="7" refreshError="1"/>
      <sheetData sheetId="8"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考试注意事项"/>
      <sheetName val="第1题"/>
      <sheetName val="第2题"/>
      <sheetName val="第3题"/>
      <sheetName val="第4题"/>
      <sheetName val="第5题"/>
      <sheetName val="第6题"/>
      <sheetName val="第7题"/>
      <sheetName val="数据"/>
    </sheetNames>
    <sheetDataSet>
      <sheetData sheetId="0" refreshError="1"/>
      <sheetData sheetId="1">
        <row r="3">
          <cell r="C3" t="str">
            <v>98经济法</v>
          </cell>
          <cell r="D3" t="str">
            <v>98经济法</v>
          </cell>
          <cell r="E3" t="str">
            <v>99外国语言文学类</v>
          </cell>
          <cell r="F3" t="str">
            <v>98经贸外语</v>
          </cell>
        </row>
        <row r="4">
          <cell r="C4" t="str">
            <v>98国际经济法</v>
          </cell>
          <cell r="D4" t="str">
            <v>98国际经济法</v>
          </cell>
          <cell r="E4" t="str">
            <v>99市场营销</v>
          </cell>
          <cell r="F4" t="str">
            <v>99经贸英语</v>
          </cell>
        </row>
        <row r="5">
          <cell r="C5" t="str">
            <v>98国际金融(1)</v>
          </cell>
          <cell r="D5" t="str">
            <v>98国际金融(1)</v>
          </cell>
          <cell r="E5" t="str">
            <v>99银行与国际金融2</v>
          </cell>
          <cell r="F5" t="str">
            <v>99国际经济与贸易</v>
          </cell>
        </row>
        <row r="6">
          <cell r="C6" t="str">
            <v>98国际金融(2)</v>
          </cell>
          <cell r="D6" t="str">
            <v>98国际金融(2)</v>
          </cell>
          <cell r="E6" t="str">
            <v>99保险</v>
          </cell>
          <cell r="F6" t="str">
            <v>99证券与投资</v>
          </cell>
        </row>
        <row r="7">
          <cell r="C7" t="str">
            <v>98市场营销(2)</v>
          </cell>
          <cell r="D7" t="str">
            <v>98万泰投资学院2班</v>
          </cell>
          <cell r="E7" t="str">
            <v>99工程管理</v>
          </cell>
          <cell r="F7" t="str">
            <v>99市场营销</v>
          </cell>
        </row>
        <row r="8">
          <cell r="C8" t="str">
            <v>98市场营销(1)</v>
          </cell>
          <cell r="D8" t="str">
            <v>98市场营销(1)</v>
          </cell>
          <cell r="E8" t="str">
            <v>99工商管理</v>
          </cell>
          <cell r="F8" t="str">
            <v>99银行与国际金融2</v>
          </cell>
        </row>
        <row r="9">
          <cell r="C9" t="str">
            <v>98国际企业管理</v>
          </cell>
          <cell r="D9" t="str">
            <v>98企业管理</v>
          </cell>
          <cell r="E9" t="str">
            <v>99人力资源管理</v>
          </cell>
          <cell r="F9" t="str">
            <v>99工程管理</v>
          </cell>
        </row>
        <row r="10">
          <cell r="C10" t="str">
            <v>98企业管理</v>
          </cell>
          <cell r="D10" t="str">
            <v>98国际企业管理</v>
          </cell>
          <cell r="E10" t="str">
            <v>99国际经济与贸易</v>
          </cell>
          <cell r="F10" t="str">
            <v>99工商管理</v>
          </cell>
        </row>
        <row r="11">
          <cell r="C11" t="str">
            <v>98国际贸易</v>
          </cell>
          <cell r="D11" t="str">
            <v>98市场营销(2)</v>
          </cell>
          <cell r="E11" t="str">
            <v>99银行与国际金融1</v>
          </cell>
          <cell r="F11" t="str">
            <v>99人力资源管理</v>
          </cell>
        </row>
      </sheetData>
      <sheetData sheetId="2" refreshError="1"/>
      <sheetData sheetId="3" refreshError="1"/>
      <sheetData sheetId="4" refreshError="1"/>
      <sheetData sheetId="5" refreshError="1"/>
      <sheetData sheetId="6"/>
      <sheetData sheetId="7" refreshError="1"/>
      <sheetData sheetId="8"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例4-8"/>
      <sheetName val="纳税数据变化图"/>
      <sheetName val="季节指数计算模型"/>
      <sheetName val="消除季节影响的纳税总额变化图"/>
      <sheetName val="纳税总额观测值及其季节预测值图形"/>
    </sheetNames>
    <sheetDataSet>
      <sheetData sheetId="0" refreshError="1"/>
      <sheetData sheetId="1" refreshError="1"/>
      <sheetData sheetId="2">
        <row r="5">
          <cell r="E5">
            <v>1.0714285714285714</v>
          </cell>
        </row>
        <row r="6">
          <cell r="E6">
            <v>1.1168384879725086</v>
          </cell>
        </row>
        <row r="7">
          <cell r="E7">
            <v>0.96989966555183948</v>
          </cell>
        </row>
        <row r="8">
          <cell r="E8">
            <v>0.84690553745928343</v>
          </cell>
        </row>
        <row r="10">
          <cell r="E10">
            <v>1.0691823899371067</v>
          </cell>
        </row>
        <row r="11">
          <cell r="E11">
            <v>1.1490683229813665</v>
          </cell>
        </row>
        <row r="12">
          <cell r="E12">
            <v>0.91185410334346506</v>
          </cell>
        </row>
        <row r="13">
          <cell r="E13">
            <v>0.83333333333333315</v>
          </cell>
        </row>
        <row r="15">
          <cell r="E15">
            <v>1.0932944606413995</v>
          </cell>
        </row>
        <row r="16">
          <cell r="E16">
            <v>1.1271676300578035</v>
          </cell>
        </row>
        <row r="17">
          <cell r="E17">
            <v>0.9</v>
          </cell>
        </row>
        <row r="18">
          <cell r="E18">
            <v>0.83098591549295786</v>
          </cell>
        </row>
      </sheetData>
      <sheetData sheetId="3" refreshError="1"/>
      <sheetData sheetId="4"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例4-8"/>
      <sheetName val="纳税数据变化图"/>
      <sheetName val="季节指数计算模型"/>
      <sheetName val="消除季节影响的纳税总额变化图"/>
      <sheetName val="纳税总额观测值及其季节预测值图形"/>
    </sheetNames>
    <sheetDataSet>
      <sheetData sheetId="0" refreshError="1"/>
      <sheetData sheetId="1" refreshError="1"/>
      <sheetData sheetId="2">
        <row r="5">
          <cell r="E5">
            <v>1.0714285714285714</v>
          </cell>
        </row>
        <row r="6">
          <cell r="E6">
            <v>1.1168384879725086</v>
          </cell>
        </row>
        <row r="7">
          <cell r="E7">
            <v>0.96989966555183948</v>
          </cell>
        </row>
        <row r="8">
          <cell r="E8">
            <v>0.84690553745928343</v>
          </cell>
        </row>
        <row r="10">
          <cell r="E10">
            <v>1.0691823899371067</v>
          </cell>
        </row>
        <row r="11">
          <cell r="E11">
            <v>1.1490683229813665</v>
          </cell>
        </row>
        <row r="12">
          <cell r="E12">
            <v>0.91185410334346506</v>
          </cell>
        </row>
        <row r="13">
          <cell r="E13">
            <v>0.83333333333333315</v>
          </cell>
        </row>
        <row r="15">
          <cell r="E15">
            <v>1.0932944606413995</v>
          </cell>
        </row>
        <row r="16">
          <cell r="E16">
            <v>1.1271676300578035</v>
          </cell>
        </row>
        <row r="17">
          <cell r="E17">
            <v>0.9</v>
          </cell>
        </row>
        <row r="18">
          <cell r="E18">
            <v>0.83098591549295786</v>
          </cell>
        </row>
      </sheetData>
      <sheetData sheetId="3" refreshError="1"/>
      <sheetData sheetId="4"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例4-8"/>
      <sheetName val="纳税数据变化图"/>
      <sheetName val="季节指数计算模型"/>
      <sheetName val="消除季节影响的纳税总额变化图"/>
      <sheetName val="纳税总额观测值及其季节预测值图形"/>
    </sheetNames>
    <sheetDataSet>
      <sheetData sheetId="0" refreshError="1"/>
      <sheetData sheetId="1" refreshError="1"/>
      <sheetData sheetId="2">
        <row r="5">
          <cell r="E5">
            <v>1.0714285714285714</v>
          </cell>
        </row>
        <row r="6">
          <cell r="E6">
            <v>1.1168384879725086</v>
          </cell>
        </row>
        <row r="7">
          <cell r="E7">
            <v>0.96989966555183948</v>
          </cell>
        </row>
        <row r="8">
          <cell r="E8">
            <v>0.84690553745928343</v>
          </cell>
        </row>
        <row r="10">
          <cell r="E10">
            <v>1.0691823899371067</v>
          </cell>
        </row>
        <row r="11">
          <cell r="E11">
            <v>1.1490683229813665</v>
          </cell>
        </row>
        <row r="12">
          <cell r="E12">
            <v>0.91185410334346506</v>
          </cell>
        </row>
        <row r="13">
          <cell r="E13">
            <v>0.83333333333333315</v>
          </cell>
        </row>
        <row r="15">
          <cell r="E15">
            <v>1.0932944606413995</v>
          </cell>
        </row>
        <row r="16">
          <cell r="E16">
            <v>1.1271676300578035</v>
          </cell>
        </row>
        <row r="17">
          <cell r="E17">
            <v>0.9</v>
          </cell>
        </row>
        <row r="18">
          <cell r="E18">
            <v>0.83098591549295786</v>
          </cell>
        </row>
      </sheetData>
      <sheetData sheetId="3" refreshError="1"/>
      <sheetData sheetId="4"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4.bin"/><Relationship Id="rId6" Type="http://schemas.openxmlformats.org/officeDocument/2006/relationships/ctrlProp" Target="../ctrlProps/ctrlProp5.xml"/><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5.bin"/><Relationship Id="rId5" Type="http://schemas.openxmlformats.org/officeDocument/2006/relationships/ctrlProp" Target="../ctrlProps/ctrlProp7.xml"/><Relationship Id="rId4" Type="http://schemas.openxmlformats.org/officeDocument/2006/relationships/ctrlProp" Target="../ctrlProps/ctrlProp6.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P53"/>
  <sheetViews>
    <sheetView topLeftCell="A16" zoomScale="85" zoomScaleNormal="85" workbookViewId="0">
      <selection activeCell="D34" sqref="D34:E34"/>
    </sheetView>
  </sheetViews>
  <sheetFormatPr defaultRowHeight="13.5" x14ac:dyDescent="0.15"/>
  <cols>
    <col min="1" max="1" width="2.75" style="39" customWidth="1"/>
    <col min="2" max="2" width="5.25" style="39" bestFit="1" customWidth="1"/>
    <col min="3" max="3" width="11" style="39" bestFit="1" customWidth="1"/>
    <col min="4" max="4" width="8.25" style="39" customWidth="1"/>
    <col min="5" max="5" width="2.625" style="39" customWidth="1"/>
    <col min="6" max="6" width="17.25" style="39" bestFit="1" customWidth="1"/>
    <col min="7" max="7" width="13.875" style="39" customWidth="1"/>
    <col min="8" max="8" width="2.625" style="39" customWidth="1"/>
    <col min="9" max="9" width="3.5" style="39" customWidth="1"/>
    <col min="10" max="12" width="9" style="39"/>
    <col min="13" max="13" width="5.125" style="39" customWidth="1"/>
    <col min="14" max="14" width="9" style="39"/>
    <col min="15" max="15" width="4.75" style="39" customWidth="1"/>
    <col min="16" max="257" width="9" style="39"/>
    <col min="258" max="258" width="5.25" style="39" bestFit="1" customWidth="1"/>
    <col min="259" max="259" width="11" style="39" bestFit="1" customWidth="1"/>
    <col min="260" max="260" width="7.125" style="39" bestFit="1" customWidth="1"/>
    <col min="261" max="261" width="2.75" style="39" customWidth="1"/>
    <col min="262" max="262" width="17.25" style="39" bestFit="1" customWidth="1"/>
    <col min="263" max="263" width="12.75" style="39" bestFit="1" customWidth="1"/>
    <col min="264" max="268" width="9" style="39"/>
    <col min="269" max="269" width="5.125" style="39" customWidth="1"/>
    <col min="270" max="270" width="9" style="39"/>
    <col min="271" max="271" width="4.75" style="39" customWidth="1"/>
    <col min="272" max="513" width="9" style="39"/>
    <col min="514" max="514" width="5.25" style="39" bestFit="1" customWidth="1"/>
    <col min="515" max="515" width="11" style="39" bestFit="1" customWidth="1"/>
    <col min="516" max="516" width="7.125" style="39" bestFit="1" customWidth="1"/>
    <col min="517" max="517" width="2.75" style="39" customWidth="1"/>
    <col min="518" max="518" width="17.25" style="39" bestFit="1" customWidth="1"/>
    <col min="519" max="519" width="12.75" style="39" bestFit="1" customWidth="1"/>
    <col min="520" max="524" width="9" style="39"/>
    <col min="525" max="525" width="5.125" style="39" customWidth="1"/>
    <col min="526" max="526" width="9" style="39"/>
    <col min="527" max="527" width="4.75" style="39" customWidth="1"/>
    <col min="528" max="769" width="9" style="39"/>
    <col min="770" max="770" width="5.25" style="39" bestFit="1" customWidth="1"/>
    <col min="771" max="771" width="11" style="39" bestFit="1" customWidth="1"/>
    <col min="772" max="772" width="7.125" style="39" bestFit="1" customWidth="1"/>
    <col min="773" max="773" width="2.75" style="39" customWidth="1"/>
    <col min="774" max="774" width="17.25" style="39" bestFit="1" customWidth="1"/>
    <col min="775" max="775" width="12.75" style="39" bestFit="1" customWidth="1"/>
    <col min="776" max="780" width="9" style="39"/>
    <col min="781" max="781" width="5.125" style="39" customWidth="1"/>
    <col min="782" max="782" width="9" style="39"/>
    <col min="783" max="783" width="4.75" style="39" customWidth="1"/>
    <col min="784" max="1025" width="9" style="39"/>
    <col min="1026" max="1026" width="5.25" style="39" bestFit="1" customWidth="1"/>
    <col min="1027" max="1027" width="11" style="39" bestFit="1" customWidth="1"/>
    <col min="1028" max="1028" width="7.125" style="39" bestFit="1" customWidth="1"/>
    <col min="1029" max="1029" width="2.75" style="39" customWidth="1"/>
    <col min="1030" max="1030" width="17.25" style="39" bestFit="1" customWidth="1"/>
    <col min="1031" max="1031" width="12.75" style="39" bestFit="1" customWidth="1"/>
    <col min="1032" max="1036" width="9" style="39"/>
    <col min="1037" max="1037" width="5.125" style="39" customWidth="1"/>
    <col min="1038" max="1038" width="9" style="39"/>
    <col min="1039" max="1039" width="4.75" style="39" customWidth="1"/>
    <col min="1040" max="1281" width="9" style="39"/>
    <col min="1282" max="1282" width="5.25" style="39" bestFit="1" customWidth="1"/>
    <col min="1283" max="1283" width="11" style="39" bestFit="1" customWidth="1"/>
    <col min="1284" max="1284" width="7.125" style="39" bestFit="1" customWidth="1"/>
    <col min="1285" max="1285" width="2.75" style="39" customWidth="1"/>
    <col min="1286" max="1286" width="17.25" style="39" bestFit="1" customWidth="1"/>
    <col min="1287" max="1287" width="12.75" style="39" bestFit="1" customWidth="1"/>
    <col min="1288" max="1292" width="9" style="39"/>
    <col min="1293" max="1293" width="5.125" style="39" customWidth="1"/>
    <col min="1294" max="1294" width="9" style="39"/>
    <col min="1295" max="1295" width="4.75" style="39" customWidth="1"/>
    <col min="1296" max="1537" width="9" style="39"/>
    <col min="1538" max="1538" width="5.25" style="39" bestFit="1" customWidth="1"/>
    <col min="1539" max="1539" width="11" style="39" bestFit="1" customWidth="1"/>
    <col min="1540" max="1540" width="7.125" style="39" bestFit="1" customWidth="1"/>
    <col min="1541" max="1541" width="2.75" style="39" customWidth="1"/>
    <col min="1542" max="1542" width="17.25" style="39" bestFit="1" customWidth="1"/>
    <col min="1543" max="1543" width="12.75" style="39" bestFit="1" customWidth="1"/>
    <col min="1544" max="1548" width="9" style="39"/>
    <col min="1549" max="1549" width="5.125" style="39" customWidth="1"/>
    <col min="1550" max="1550" width="9" style="39"/>
    <col min="1551" max="1551" width="4.75" style="39" customWidth="1"/>
    <col min="1552" max="1793" width="9" style="39"/>
    <col min="1794" max="1794" width="5.25" style="39" bestFit="1" customWidth="1"/>
    <col min="1795" max="1795" width="11" style="39" bestFit="1" customWidth="1"/>
    <col min="1796" max="1796" width="7.125" style="39" bestFit="1" customWidth="1"/>
    <col min="1797" max="1797" width="2.75" style="39" customWidth="1"/>
    <col min="1798" max="1798" width="17.25" style="39" bestFit="1" customWidth="1"/>
    <col min="1799" max="1799" width="12.75" style="39" bestFit="1" customWidth="1"/>
    <col min="1800" max="1804" width="9" style="39"/>
    <col min="1805" max="1805" width="5.125" style="39" customWidth="1"/>
    <col min="1806" max="1806" width="9" style="39"/>
    <col min="1807" max="1807" width="4.75" style="39" customWidth="1"/>
    <col min="1808" max="2049" width="9" style="39"/>
    <col min="2050" max="2050" width="5.25" style="39" bestFit="1" customWidth="1"/>
    <col min="2051" max="2051" width="11" style="39" bestFit="1" customWidth="1"/>
    <col min="2052" max="2052" width="7.125" style="39" bestFit="1" customWidth="1"/>
    <col min="2053" max="2053" width="2.75" style="39" customWidth="1"/>
    <col min="2054" max="2054" width="17.25" style="39" bestFit="1" customWidth="1"/>
    <col min="2055" max="2055" width="12.75" style="39" bestFit="1" customWidth="1"/>
    <col min="2056" max="2060" width="9" style="39"/>
    <col min="2061" max="2061" width="5.125" style="39" customWidth="1"/>
    <col min="2062" max="2062" width="9" style="39"/>
    <col min="2063" max="2063" width="4.75" style="39" customWidth="1"/>
    <col min="2064" max="2305" width="9" style="39"/>
    <col min="2306" max="2306" width="5.25" style="39" bestFit="1" customWidth="1"/>
    <col min="2307" max="2307" width="11" style="39" bestFit="1" customWidth="1"/>
    <col min="2308" max="2308" width="7.125" style="39" bestFit="1" customWidth="1"/>
    <col min="2309" max="2309" width="2.75" style="39" customWidth="1"/>
    <col min="2310" max="2310" width="17.25" style="39" bestFit="1" customWidth="1"/>
    <col min="2311" max="2311" width="12.75" style="39" bestFit="1" customWidth="1"/>
    <col min="2312" max="2316" width="9" style="39"/>
    <col min="2317" max="2317" width="5.125" style="39" customWidth="1"/>
    <col min="2318" max="2318" width="9" style="39"/>
    <col min="2319" max="2319" width="4.75" style="39" customWidth="1"/>
    <col min="2320" max="2561" width="9" style="39"/>
    <col min="2562" max="2562" width="5.25" style="39" bestFit="1" customWidth="1"/>
    <col min="2563" max="2563" width="11" style="39" bestFit="1" customWidth="1"/>
    <col min="2564" max="2564" width="7.125" style="39" bestFit="1" customWidth="1"/>
    <col min="2565" max="2565" width="2.75" style="39" customWidth="1"/>
    <col min="2566" max="2566" width="17.25" style="39" bestFit="1" customWidth="1"/>
    <col min="2567" max="2567" width="12.75" style="39" bestFit="1" customWidth="1"/>
    <col min="2568" max="2572" width="9" style="39"/>
    <col min="2573" max="2573" width="5.125" style="39" customWidth="1"/>
    <col min="2574" max="2574" width="9" style="39"/>
    <col min="2575" max="2575" width="4.75" style="39" customWidth="1"/>
    <col min="2576" max="2817" width="9" style="39"/>
    <col min="2818" max="2818" width="5.25" style="39" bestFit="1" customWidth="1"/>
    <col min="2819" max="2819" width="11" style="39" bestFit="1" customWidth="1"/>
    <col min="2820" max="2820" width="7.125" style="39" bestFit="1" customWidth="1"/>
    <col min="2821" max="2821" width="2.75" style="39" customWidth="1"/>
    <col min="2822" max="2822" width="17.25" style="39" bestFit="1" customWidth="1"/>
    <col min="2823" max="2823" width="12.75" style="39" bestFit="1" customWidth="1"/>
    <col min="2824" max="2828" width="9" style="39"/>
    <col min="2829" max="2829" width="5.125" style="39" customWidth="1"/>
    <col min="2830" max="2830" width="9" style="39"/>
    <col min="2831" max="2831" width="4.75" style="39" customWidth="1"/>
    <col min="2832" max="3073" width="9" style="39"/>
    <col min="3074" max="3074" width="5.25" style="39" bestFit="1" customWidth="1"/>
    <col min="3075" max="3075" width="11" style="39" bestFit="1" customWidth="1"/>
    <col min="3076" max="3076" width="7.125" style="39" bestFit="1" customWidth="1"/>
    <col min="3077" max="3077" width="2.75" style="39" customWidth="1"/>
    <col min="3078" max="3078" width="17.25" style="39" bestFit="1" customWidth="1"/>
    <col min="3079" max="3079" width="12.75" style="39" bestFit="1" customWidth="1"/>
    <col min="3080" max="3084" width="9" style="39"/>
    <col min="3085" max="3085" width="5.125" style="39" customWidth="1"/>
    <col min="3086" max="3086" width="9" style="39"/>
    <col min="3087" max="3087" width="4.75" style="39" customWidth="1"/>
    <col min="3088" max="3329" width="9" style="39"/>
    <col min="3330" max="3330" width="5.25" style="39" bestFit="1" customWidth="1"/>
    <col min="3331" max="3331" width="11" style="39" bestFit="1" customWidth="1"/>
    <col min="3332" max="3332" width="7.125" style="39" bestFit="1" customWidth="1"/>
    <col min="3333" max="3333" width="2.75" style="39" customWidth="1"/>
    <col min="3334" max="3334" width="17.25" style="39" bestFit="1" customWidth="1"/>
    <col min="3335" max="3335" width="12.75" style="39" bestFit="1" customWidth="1"/>
    <col min="3336" max="3340" width="9" style="39"/>
    <col min="3341" max="3341" width="5.125" style="39" customWidth="1"/>
    <col min="3342" max="3342" width="9" style="39"/>
    <col min="3343" max="3343" width="4.75" style="39" customWidth="1"/>
    <col min="3344" max="3585" width="9" style="39"/>
    <col min="3586" max="3586" width="5.25" style="39" bestFit="1" customWidth="1"/>
    <col min="3587" max="3587" width="11" style="39" bestFit="1" customWidth="1"/>
    <col min="3588" max="3588" width="7.125" style="39" bestFit="1" customWidth="1"/>
    <col min="3589" max="3589" width="2.75" style="39" customWidth="1"/>
    <col min="3590" max="3590" width="17.25" style="39" bestFit="1" customWidth="1"/>
    <col min="3591" max="3591" width="12.75" style="39" bestFit="1" customWidth="1"/>
    <col min="3592" max="3596" width="9" style="39"/>
    <col min="3597" max="3597" width="5.125" style="39" customWidth="1"/>
    <col min="3598" max="3598" width="9" style="39"/>
    <col min="3599" max="3599" width="4.75" style="39" customWidth="1"/>
    <col min="3600" max="3841" width="9" style="39"/>
    <col min="3842" max="3842" width="5.25" style="39" bestFit="1" customWidth="1"/>
    <col min="3843" max="3843" width="11" style="39" bestFit="1" customWidth="1"/>
    <col min="3844" max="3844" width="7.125" style="39" bestFit="1" customWidth="1"/>
    <col min="3845" max="3845" width="2.75" style="39" customWidth="1"/>
    <col min="3846" max="3846" width="17.25" style="39" bestFit="1" customWidth="1"/>
    <col min="3847" max="3847" width="12.75" style="39" bestFit="1" customWidth="1"/>
    <col min="3848" max="3852" width="9" style="39"/>
    <col min="3853" max="3853" width="5.125" style="39" customWidth="1"/>
    <col min="3854" max="3854" width="9" style="39"/>
    <col min="3855" max="3855" width="4.75" style="39" customWidth="1"/>
    <col min="3856" max="4097" width="9" style="39"/>
    <col min="4098" max="4098" width="5.25" style="39" bestFit="1" customWidth="1"/>
    <col min="4099" max="4099" width="11" style="39" bestFit="1" customWidth="1"/>
    <col min="4100" max="4100" width="7.125" style="39" bestFit="1" customWidth="1"/>
    <col min="4101" max="4101" width="2.75" style="39" customWidth="1"/>
    <col min="4102" max="4102" width="17.25" style="39" bestFit="1" customWidth="1"/>
    <col min="4103" max="4103" width="12.75" style="39" bestFit="1" customWidth="1"/>
    <col min="4104" max="4108" width="9" style="39"/>
    <col min="4109" max="4109" width="5.125" style="39" customWidth="1"/>
    <col min="4110" max="4110" width="9" style="39"/>
    <col min="4111" max="4111" width="4.75" style="39" customWidth="1"/>
    <col min="4112" max="4353" width="9" style="39"/>
    <col min="4354" max="4354" width="5.25" style="39" bestFit="1" customWidth="1"/>
    <col min="4355" max="4355" width="11" style="39" bestFit="1" customWidth="1"/>
    <col min="4356" max="4356" width="7.125" style="39" bestFit="1" customWidth="1"/>
    <col min="4357" max="4357" width="2.75" style="39" customWidth="1"/>
    <col min="4358" max="4358" width="17.25" style="39" bestFit="1" customWidth="1"/>
    <col min="4359" max="4359" width="12.75" style="39" bestFit="1" customWidth="1"/>
    <col min="4360" max="4364" width="9" style="39"/>
    <col min="4365" max="4365" width="5.125" style="39" customWidth="1"/>
    <col min="4366" max="4366" width="9" style="39"/>
    <col min="4367" max="4367" width="4.75" style="39" customWidth="1"/>
    <col min="4368" max="4609" width="9" style="39"/>
    <col min="4610" max="4610" width="5.25" style="39" bestFit="1" customWidth="1"/>
    <col min="4611" max="4611" width="11" style="39" bestFit="1" customWidth="1"/>
    <col min="4612" max="4612" width="7.125" style="39" bestFit="1" customWidth="1"/>
    <col min="4613" max="4613" width="2.75" style="39" customWidth="1"/>
    <col min="4614" max="4614" width="17.25" style="39" bestFit="1" customWidth="1"/>
    <col min="4615" max="4615" width="12.75" style="39" bestFit="1" customWidth="1"/>
    <col min="4616" max="4620" width="9" style="39"/>
    <col min="4621" max="4621" width="5.125" style="39" customWidth="1"/>
    <col min="4622" max="4622" width="9" style="39"/>
    <col min="4623" max="4623" width="4.75" style="39" customWidth="1"/>
    <col min="4624" max="4865" width="9" style="39"/>
    <col min="4866" max="4866" width="5.25" style="39" bestFit="1" customWidth="1"/>
    <col min="4867" max="4867" width="11" style="39" bestFit="1" customWidth="1"/>
    <col min="4868" max="4868" width="7.125" style="39" bestFit="1" customWidth="1"/>
    <col min="4869" max="4869" width="2.75" style="39" customWidth="1"/>
    <col min="4870" max="4870" width="17.25" style="39" bestFit="1" customWidth="1"/>
    <col min="4871" max="4871" width="12.75" style="39" bestFit="1" customWidth="1"/>
    <col min="4872" max="4876" width="9" style="39"/>
    <col min="4877" max="4877" width="5.125" style="39" customWidth="1"/>
    <col min="4878" max="4878" width="9" style="39"/>
    <col min="4879" max="4879" width="4.75" style="39" customWidth="1"/>
    <col min="4880" max="5121" width="9" style="39"/>
    <col min="5122" max="5122" width="5.25" style="39" bestFit="1" customWidth="1"/>
    <col min="5123" max="5123" width="11" style="39" bestFit="1" customWidth="1"/>
    <col min="5124" max="5124" width="7.125" style="39" bestFit="1" customWidth="1"/>
    <col min="5125" max="5125" width="2.75" style="39" customWidth="1"/>
    <col min="5126" max="5126" width="17.25" style="39" bestFit="1" customWidth="1"/>
    <col min="5127" max="5127" width="12.75" style="39" bestFit="1" customWidth="1"/>
    <col min="5128" max="5132" width="9" style="39"/>
    <col min="5133" max="5133" width="5.125" style="39" customWidth="1"/>
    <col min="5134" max="5134" width="9" style="39"/>
    <col min="5135" max="5135" width="4.75" style="39" customWidth="1"/>
    <col min="5136" max="5377" width="9" style="39"/>
    <col min="5378" max="5378" width="5.25" style="39" bestFit="1" customWidth="1"/>
    <col min="5379" max="5379" width="11" style="39" bestFit="1" customWidth="1"/>
    <col min="5380" max="5380" width="7.125" style="39" bestFit="1" customWidth="1"/>
    <col min="5381" max="5381" width="2.75" style="39" customWidth="1"/>
    <col min="5382" max="5382" width="17.25" style="39" bestFit="1" customWidth="1"/>
    <col min="5383" max="5383" width="12.75" style="39" bestFit="1" customWidth="1"/>
    <col min="5384" max="5388" width="9" style="39"/>
    <col min="5389" max="5389" width="5.125" style="39" customWidth="1"/>
    <col min="5390" max="5390" width="9" style="39"/>
    <col min="5391" max="5391" width="4.75" style="39" customWidth="1"/>
    <col min="5392" max="5633" width="9" style="39"/>
    <col min="5634" max="5634" width="5.25" style="39" bestFit="1" customWidth="1"/>
    <col min="5635" max="5635" width="11" style="39" bestFit="1" customWidth="1"/>
    <col min="5636" max="5636" width="7.125" style="39" bestFit="1" customWidth="1"/>
    <col min="5637" max="5637" width="2.75" style="39" customWidth="1"/>
    <col min="5638" max="5638" width="17.25" style="39" bestFit="1" customWidth="1"/>
    <col min="5639" max="5639" width="12.75" style="39" bestFit="1" customWidth="1"/>
    <col min="5640" max="5644" width="9" style="39"/>
    <col min="5645" max="5645" width="5.125" style="39" customWidth="1"/>
    <col min="5646" max="5646" width="9" style="39"/>
    <col min="5647" max="5647" width="4.75" style="39" customWidth="1"/>
    <col min="5648" max="5889" width="9" style="39"/>
    <col min="5890" max="5890" width="5.25" style="39" bestFit="1" customWidth="1"/>
    <col min="5891" max="5891" width="11" style="39" bestFit="1" customWidth="1"/>
    <col min="5892" max="5892" width="7.125" style="39" bestFit="1" customWidth="1"/>
    <col min="5893" max="5893" width="2.75" style="39" customWidth="1"/>
    <col min="5894" max="5894" width="17.25" style="39" bestFit="1" customWidth="1"/>
    <col min="5895" max="5895" width="12.75" style="39" bestFit="1" customWidth="1"/>
    <col min="5896" max="5900" width="9" style="39"/>
    <col min="5901" max="5901" width="5.125" style="39" customWidth="1"/>
    <col min="5902" max="5902" width="9" style="39"/>
    <col min="5903" max="5903" width="4.75" style="39" customWidth="1"/>
    <col min="5904" max="6145" width="9" style="39"/>
    <col min="6146" max="6146" width="5.25" style="39" bestFit="1" customWidth="1"/>
    <col min="6147" max="6147" width="11" style="39" bestFit="1" customWidth="1"/>
    <col min="6148" max="6148" width="7.125" style="39" bestFit="1" customWidth="1"/>
    <col min="6149" max="6149" width="2.75" style="39" customWidth="1"/>
    <col min="6150" max="6150" width="17.25" style="39" bestFit="1" customWidth="1"/>
    <col min="6151" max="6151" width="12.75" style="39" bestFit="1" customWidth="1"/>
    <col min="6152" max="6156" width="9" style="39"/>
    <col min="6157" max="6157" width="5.125" style="39" customWidth="1"/>
    <col min="6158" max="6158" width="9" style="39"/>
    <col min="6159" max="6159" width="4.75" style="39" customWidth="1"/>
    <col min="6160" max="6401" width="9" style="39"/>
    <col min="6402" max="6402" width="5.25" style="39" bestFit="1" customWidth="1"/>
    <col min="6403" max="6403" width="11" style="39" bestFit="1" customWidth="1"/>
    <col min="6404" max="6404" width="7.125" style="39" bestFit="1" customWidth="1"/>
    <col min="6405" max="6405" width="2.75" style="39" customWidth="1"/>
    <col min="6406" max="6406" width="17.25" style="39" bestFit="1" customWidth="1"/>
    <col min="6407" max="6407" width="12.75" style="39" bestFit="1" customWidth="1"/>
    <col min="6408" max="6412" width="9" style="39"/>
    <col min="6413" max="6413" width="5.125" style="39" customWidth="1"/>
    <col min="6414" max="6414" width="9" style="39"/>
    <col min="6415" max="6415" width="4.75" style="39" customWidth="1"/>
    <col min="6416" max="6657" width="9" style="39"/>
    <col min="6658" max="6658" width="5.25" style="39" bestFit="1" customWidth="1"/>
    <col min="6659" max="6659" width="11" style="39" bestFit="1" customWidth="1"/>
    <col min="6660" max="6660" width="7.125" style="39" bestFit="1" customWidth="1"/>
    <col min="6661" max="6661" width="2.75" style="39" customWidth="1"/>
    <col min="6662" max="6662" width="17.25" style="39" bestFit="1" customWidth="1"/>
    <col min="6663" max="6663" width="12.75" style="39" bestFit="1" customWidth="1"/>
    <col min="6664" max="6668" width="9" style="39"/>
    <col min="6669" max="6669" width="5.125" style="39" customWidth="1"/>
    <col min="6670" max="6670" width="9" style="39"/>
    <col min="6671" max="6671" width="4.75" style="39" customWidth="1"/>
    <col min="6672" max="6913" width="9" style="39"/>
    <col min="6914" max="6914" width="5.25" style="39" bestFit="1" customWidth="1"/>
    <col min="6915" max="6915" width="11" style="39" bestFit="1" customWidth="1"/>
    <col min="6916" max="6916" width="7.125" style="39" bestFit="1" customWidth="1"/>
    <col min="6917" max="6917" width="2.75" style="39" customWidth="1"/>
    <col min="6918" max="6918" width="17.25" style="39" bestFit="1" customWidth="1"/>
    <col min="6919" max="6919" width="12.75" style="39" bestFit="1" customWidth="1"/>
    <col min="6920" max="6924" width="9" style="39"/>
    <col min="6925" max="6925" width="5.125" style="39" customWidth="1"/>
    <col min="6926" max="6926" width="9" style="39"/>
    <col min="6927" max="6927" width="4.75" style="39" customWidth="1"/>
    <col min="6928" max="7169" width="9" style="39"/>
    <col min="7170" max="7170" width="5.25" style="39" bestFit="1" customWidth="1"/>
    <col min="7171" max="7171" width="11" style="39" bestFit="1" customWidth="1"/>
    <col min="7172" max="7172" width="7.125" style="39" bestFit="1" customWidth="1"/>
    <col min="7173" max="7173" width="2.75" style="39" customWidth="1"/>
    <col min="7174" max="7174" width="17.25" style="39" bestFit="1" customWidth="1"/>
    <col min="7175" max="7175" width="12.75" style="39" bestFit="1" customWidth="1"/>
    <col min="7176" max="7180" width="9" style="39"/>
    <col min="7181" max="7181" width="5.125" style="39" customWidth="1"/>
    <col min="7182" max="7182" width="9" style="39"/>
    <col min="7183" max="7183" width="4.75" style="39" customWidth="1"/>
    <col min="7184" max="7425" width="9" style="39"/>
    <col min="7426" max="7426" width="5.25" style="39" bestFit="1" customWidth="1"/>
    <col min="7427" max="7427" width="11" style="39" bestFit="1" customWidth="1"/>
    <col min="7428" max="7428" width="7.125" style="39" bestFit="1" customWidth="1"/>
    <col min="7429" max="7429" width="2.75" style="39" customWidth="1"/>
    <col min="7430" max="7430" width="17.25" style="39" bestFit="1" customWidth="1"/>
    <col min="7431" max="7431" width="12.75" style="39" bestFit="1" customWidth="1"/>
    <col min="7432" max="7436" width="9" style="39"/>
    <col min="7437" max="7437" width="5.125" style="39" customWidth="1"/>
    <col min="7438" max="7438" width="9" style="39"/>
    <col min="7439" max="7439" width="4.75" style="39" customWidth="1"/>
    <col min="7440" max="7681" width="9" style="39"/>
    <col min="7682" max="7682" width="5.25" style="39" bestFit="1" customWidth="1"/>
    <col min="7683" max="7683" width="11" style="39" bestFit="1" customWidth="1"/>
    <col min="7684" max="7684" width="7.125" style="39" bestFit="1" customWidth="1"/>
    <col min="7685" max="7685" width="2.75" style="39" customWidth="1"/>
    <col min="7686" max="7686" width="17.25" style="39" bestFit="1" customWidth="1"/>
    <col min="7687" max="7687" width="12.75" style="39" bestFit="1" customWidth="1"/>
    <col min="7688" max="7692" width="9" style="39"/>
    <col min="7693" max="7693" width="5.125" style="39" customWidth="1"/>
    <col min="7694" max="7694" width="9" style="39"/>
    <col min="7695" max="7695" width="4.75" style="39" customWidth="1"/>
    <col min="7696" max="7937" width="9" style="39"/>
    <col min="7938" max="7938" width="5.25" style="39" bestFit="1" customWidth="1"/>
    <col min="7939" max="7939" width="11" style="39" bestFit="1" customWidth="1"/>
    <col min="7940" max="7940" width="7.125" style="39" bestFit="1" customWidth="1"/>
    <col min="7941" max="7941" width="2.75" style="39" customWidth="1"/>
    <col min="7942" max="7942" width="17.25" style="39" bestFit="1" customWidth="1"/>
    <col min="7943" max="7943" width="12.75" style="39" bestFit="1" customWidth="1"/>
    <col min="7944" max="7948" width="9" style="39"/>
    <col min="7949" max="7949" width="5.125" style="39" customWidth="1"/>
    <col min="7950" max="7950" width="9" style="39"/>
    <col min="7951" max="7951" width="4.75" style="39" customWidth="1"/>
    <col min="7952" max="8193" width="9" style="39"/>
    <col min="8194" max="8194" width="5.25" style="39" bestFit="1" customWidth="1"/>
    <col min="8195" max="8195" width="11" style="39" bestFit="1" customWidth="1"/>
    <col min="8196" max="8196" width="7.125" style="39" bestFit="1" customWidth="1"/>
    <col min="8197" max="8197" width="2.75" style="39" customWidth="1"/>
    <col min="8198" max="8198" width="17.25" style="39" bestFit="1" customWidth="1"/>
    <col min="8199" max="8199" width="12.75" style="39" bestFit="1" customWidth="1"/>
    <col min="8200" max="8204" width="9" style="39"/>
    <col min="8205" max="8205" width="5.125" style="39" customWidth="1"/>
    <col min="8206" max="8206" width="9" style="39"/>
    <col min="8207" max="8207" width="4.75" style="39" customWidth="1"/>
    <col min="8208" max="8449" width="9" style="39"/>
    <col min="8450" max="8450" width="5.25" style="39" bestFit="1" customWidth="1"/>
    <col min="8451" max="8451" width="11" style="39" bestFit="1" customWidth="1"/>
    <col min="8452" max="8452" width="7.125" style="39" bestFit="1" customWidth="1"/>
    <col min="8453" max="8453" width="2.75" style="39" customWidth="1"/>
    <col min="8454" max="8454" width="17.25" style="39" bestFit="1" customWidth="1"/>
    <col min="8455" max="8455" width="12.75" style="39" bestFit="1" customWidth="1"/>
    <col min="8456" max="8460" width="9" style="39"/>
    <col min="8461" max="8461" width="5.125" style="39" customWidth="1"/>
    <col min="8462" max="8462" width="9" style="39"/>
    <col min="8463" max="8463" width="4.75" style="39" customWidth="1"/>
    <col min="8464" max="8705" width="9" style="39"/>
    <col min="8706" max="8706" width="5.25" style="39" bestFit="1" customWidth="1"/>
    <col min="8707" max="8707" width="11" style="39" bestFit="1" customWidth="1"/>
    <col min="8708" max="8708" width="7.125" style="39" bestFit="1" customWidth="1"/>
    <col min="8709" max="8709" width="2.75" style="39" customWidth="1"/>
    <col min="8710" max="8710" width="17.25" style="39" bestFit="1" customWidth="1"/>
    <col min="8711" max="8711" width="12.75" style="39" bestFit="1" customWidth="1"/>
    <col min="8712" max="8716" width="9" style="39"/>
    <col min="8717" max="8717" width="5.125" style="39" customWidth="1"/>
    <col min="8718" max="8718" width="9" style="39"/>
    <col min="8719" max="8719" width="4.75" style="39" customWidth="1"/>
    <col min="8720" max="8961" width="9" style="39"/>
    <col min="8962" max="8962" width="5.25" style="39" bestFit="1" customWidth="1"/>
    <col min="8963" max="8963" width="11" style="39" bestFit="1" customWidth="1"/>
    <col min="8964" max="8964" width="7.125" style="39" bestFit="1" customWidth="1"/>
    <col min="8965" max="8965" width="2.75" style="39" customWidth="1"/>
    <col min="8966" max="8966" width="17.25" style="39" bestFit="1" customWidth="1"/>
    <col min="8967" max="8967" width="12.75" style="39" bestFit="1" customWidth="1"/>
    <col min="8968" max="8972" width="9" style="39"/>
    <col min="8973" max="8973" width="5.125" style="39" customWidth="1"/>
    <col min="8974" max="8974" width="9" style="39"/>
    <col min="8975" max="8975" width="4.75" style="39" customWidth="1"/>
    <col min="8976" max="9217" width="9" style="39"/>
    <col min="9218" max="9218" width="5.25" style="39" bestFit="1" customWidth="1"/>
    <col min="9219" max="9219" width="11" style="39" bestFit="1" customWidth="1"/>
    <col min="9220" max="9220" width="7.125" style="39" bestFit="1" customWidth="1"/>
    <col min="9221" max="9221" width="2.75" style="39" customWidth="1"/>
    <col min="9222" max="9222" width="17.25" style="39" bestFit="1" customWidth="1"/>
    <col min="9223" max="9223" width="12.75" style="39" bestFit="1" customWidth="1"/>
    <col min="9224" max="9228" width="9" style="39"/>
    <col min="9229" max="9229" width="5.125" style="39" customWidth="1"/>
    <col min="9230" max="9230" width="9" style="39"/>
    <col min="9231" max="9231" width="4.75" style="39" customWidth="1"/>
    <col min="9232" max="9473" width="9" style="39"/>
    <col min="9474" max="9474" width="5.25" style="39" bestFit="1" customWidth="1"/>
    <col min="9475" max="9475" width="11" style="39" bestFit="1" customWidth="1"/>
    <col min="9476" max="9476" width="7.125" style="39" bestFit="1" customWidth="1"/>
    <col min="9477" max="9477" width="2.75" style="39" customWidth="1"/>
    <col min="9478" max="9478" width="17.25" style="39" bestFit="1" customWidth="1"/>
    <col min="9479" max="9479" width="12.75" style="39" bestFit="1" customWidth="1"/>
    <col min="9480" max="9484" width="9" style="39"/>
    <col min="9485" max="9485" width="5.125" style="39" customWidth="1"/>
    <col min="9486" max="9486" width="9" style="39"/>
    <col min="9487" max="9487" width="4.75" style="39" customWidth="1"/>
    <col min="9488" max="9729" width="9" style="39"/>
    <col min="9730" max="9730" width="5.25" style="39" bestFit="1" customWidth="1"/>
    <col min="9731" max="9731" width="11" style="39" bestFit="1" customWidth="1"/>
    <col min="9732" max="9732" width="7.125" style="39" bestFit="1" customWidth="1"/>
    <col min="9733" max="9733" width="2.75" style="39" customWidth="1"/>
    <col min="9734" max="9734" width="17.25" style="39" bestFit="1" customWidth="1"/>
    <col min="9735" max="9735" width="12.75" style="39" bestFit="1" customWidth="1"/>
    <col min="9736" max="9740" width="9" style="39"/>
    <col min="9741" max="9741" width="5.125" style="39" customWidth="1"/>
    <col min="9742" max="9742" width="9" style="39"/>
    <col min="9743" max="9743" width="4.75" style="39" customWidth="1"/>
    <col min="9744" max="9985" width="9" style="39"/>
    <col min="9986" max="9986" width="5.25" style="39" bestFit="1" customWidth="1"/>
    <col min="9987" max="9987" width="11" style="39" bestFit="1" customWidth="1"/>
    <col min="9988" max="9988" width="7.125" style="39" bestFit="1" customWidth="1"/>
    <col min="9989" max="9989" width="2.75" style="39" customWidth="1"/>
    <col min="9990" max="9990" width="17.25" style="39" bestFit="1" customWidth="1"/>
    <col min="9991" max="9991" width="12.75" style="39" bestFit="1" customWidth="1"/>
    <col min="9992" max="9996" width="9" style="39"/>
    <col min="9997" max="9997" width="5.125" style="39" customWidth="1"/>
    <col min="9998" max="9998" width="9" style="39"/>
    <col min="9999" max="9999" width="4.75" style="39" customWidth="1"/>
    <col min="10000" max="10241" width="9" style="39"/>
    <col min="10242" max="10242" width="5.25" style="39" bestFit="1" customWidth="1"/>
    <col min="10243" max="10243" width="11" style="39" bestFit="1" customWidth="1"/>
    <col min="10244" max="10244" width="7.125" style="39" bestFit="1" customWidth="1"/>
    <col min="10245" max="10245" width="2.75" style="39" customWidth="1"/>
    <col min="10246" max="10246" width="17.25" style="39" bestFit="1" customWidth="1"/>
    <col min="10247" max="10247" width="12.75" style="39" bestFit="1" customWidth="1"/>
    <col min="10248" max="10252" width="9" style="39"/>
    <col min="10253" max="10253" width="5.125" style="39" customWidth="1"/>
    <col min="10254" max="10254" width="9" style="39"/>
    <col min="10255" max="10255" width="4.75" style="39" customWidth="1"/>
    <col min="10256" max="10497" width="9" style="39"/>
    <col min="10498" max="10498" width="5.25" style="39" bestFit="1" customWidth="1"/>
    <col min="10499" max="10499" width="11" style="39" bestFit="1" customWidth="1"/>
    <col min="10500" max="10500" width="7.125" style="39" bestFit="1" customWidth="1"/>
    <col min="10501" max="10501" width="2.75" style="39" customWidth="1"/>
    <col min="10502" max="10502" width="17.25" style="39" bestFit="1" customWidth="1"/>
    <col min="10503" max="10503" width="12.75" style="39" bestFit="1" customWidth="1"/>
    <col min="10504" max="10508" width="9" style="39"/>
    <col min="10509" max="10509" width="5.125" style="39" customWidth="1"/>
    <col min="10510" max="10510" width="9" style="39"/>
    <col min="10511" max="10511" width="4.75" style="39" customWidth="1"/>
    <col min="10512" max="10753" width="9" style="39"/>
    <col min="10754" max="10754" width="5.25" style="39" bestFit="1" customWidth="1"/>
    <col min="10755" max="10755" width="11" style="39" bestFit="1" customWidth="1"/>
    <col min="10756" max="10756" width="7.125" style="39" bestFit="1" customWidth="1"/>
    <col min="10757" max="10757" width="2.75" style="39" customWidth="1"/>
    <col min="10758" max="10758" width="17.25" style="39" bestFit="1" customWidth="1"/>
    <col min="10759" max="10759" width="12.75" style="39" bestFit="1" customWidth="1"/>
    <col min="10760" max="10764" width="9" style="39"/>
    <col min="10765" max="10765" width="5.125" style="39" customWidth="1"/>
    <col min="10766" max="10766" width="9" style="39"/>
    <col min="10767" max="10767" width="4.75" style="39" customWidth="1"/>
    <col min="10768" max="11009" width="9" style="39"/>
    <col min="11010" max="11010" width="5.25" style="39" bestFit="1" customWidth="1"/>
    <col min="11011" max="11011" width="11" style="39" bestFit="1" customWidth="1"/>
    <col min="11012" max="11012" width="7.125" style="39" bestFit="1" customWidth="1"/>
    <col min="11013" max="11013" width="2.75" style="39" customWidth="1"/>
    <col min="11014" max="11014" width="17.25" style="39" bestFit="1" customWidth="1"/>
    <col min="11015" max="11015" width="12.75" style="39" bestFit="1" customWidth="1"/>
    <col min="11016" max="11020" width="9" style="39"/>
    <col min="11021" max="11021" width="5.125" style="39" customWidth="1"/>
    <col min="11022" max="11022" width="9" style="39"/>
    <col min="11023" max="11023" width="4.75" style="39" customWidth="1"/>
    <col min="11024" max="11265" width="9" style="39"/>
    <col min="11266" max="11266" width="5.25" style="39" bestFit="1" customWidth="1"/>
    <col min="11267" max="11267" width="11" style="39" bestFit="1" customWidth="1"/>
    <col min="11268" max="11268" width="7.125" style="39" bestFit="1" customWidth="1"/>
    <col min="11269" max="11269" width="2.75" style="39" customWidth="1"/>
    <col min="11270" max="11270" width="17.25" style="39" bestFit="1" customWidth="1"/>
    <col min="11271" max="11271" width="12.75" style="39" bestFit="1" customWidth="1"/>
    <col min="11272" max="11276" width="9" style="39"/>
    <col min="11277" max="11277" width="5.125" style="39" customWidth="1"/>
    <col min="11278" max="11278" width="9" style="39"/>
    <col min="11279" max="11279" width="4.75" style="39" customWidth="1"/>
    <col min="11280" max="11521" width="9" style="39"/>
    <col min="11522" max="11522" width="5.25" style="39" bestFit="1" customWidth="1"/>
    <col min="11523" max="11523" width="11" style="39" bestFit="1" customWidth="1"/>
    <col min="11524" max="11524" width="7.125" style="39" bestFit="1" customWidth="1"/>
    <col min="11525" max="11525" width="2.75" style="39" customWidth="1"/>
    <col min="11526" max="11526" width="17.25" style="39" bestFit="1" customWidth="1"/>
    <col min="11527" max="11527" width="12.75" style="39" bestFit="1" customWidth="1"/>
    <col min="11528" max="11532" width="9" style="39"/>
    <col min="11533" max="11533" width="5.125" style="39" customWidth="1"/>
    <col min="11534" max="11534" width="9" style="39"/>
    <col min="11535" max="11535" width="4.75" style="39" customWidth="1"/>
    <col min="11536" max="11777" width="9" style="39"/>
    <col min="11778" max="11778" width="5.25" style="39" bestFit="1" customWidth="1"/>
    <col min="11779" max="11779" width="11" style="39" bestFit="1" customWidth="1"/>
    <col min="11780" max="11780" width="7.125" style="39" bestFit="1" customWidth="1"/>
    <col min="11781" max="11781" width="2.75" style="39" customWidth="1"/>
    <col min="11782" max="11782" width="17.25" style="39" bestFit="1" customWidth="1"/>
    <col min="11783" max="11783" width="12.75" style="39" bestFit="1" customWidth="1"/>
    <col min="11784" max="11788" width="9" style="39"/>
    <col min="11789" max="11789" width="5.125" style="39" customWidth="1"/>
    <col min="11790" max="11790" width="9" style="39"/>
    <col min="11791" max="11791" width="4.75" style="39" customWidth="1"/>
    <col min="11792" max="12033" width="9" style="39"/>
    <col min="12034" max="12034" width="5.25" style="39" bestFit="1" customWidth="1"/>
    <col min="12035" max="12035" width="11" style="39" bestFit="1" customWidth="1"/>
    <col min="12036" max="12036" width="7.125" style="39" bestFit="1" customWidth="1"/>
    <col min="12037" max="12037" width="2.75" style="39" customWidth="1"/>
    <col min="12038" max="12038" width="17.25" style="39" bestFit="1" customWidth="1"/>
    <col min="12039" max="12039" width="12.75" style="39" bestFit="1" customWidth="1"/>
    <col min="12040" max="12044" width="9" style="39"/>
    <col min="12045" max="12045" width="5.125" style="39" customWidth="1"/>
    <col min="12046" max="12046" width="9" style="39"/>
    <col min="12047" max="12047" width="4.75" style="39" customWidth="1"/>
    <col min="12048" max="12289" width="9" style="39"/>
    <col min="12290" max="12290" width="5.25" style="39" bestFit="1" customWidth="1"/>
    <col min="12291" max="12291" width="11" style="39" bestFit="1" customWidth="1"/>
    <col min="12292" max="12292" width="7.125" style="39" bestFit="1" customWidth="1"/>
    <col min="12293" max="12293" width="2.75" style="39" customWidth="1"/>
    <col min="12294" max="12294" width="17.25" style="39" bestFit="1" customWidth="1"/>
    <col min="12295" max="12295" width="12.75" style="39" bestFit="1" customWidth="1"/>
    <col min="12296" max="12300" width="9" style="39"/>
    <col min="12301" max="12301" width="5.125" style="39" customWidth="1"/>
    <col min="12302" max="12302" width="9" style="39"/>
    <col min="12303" max="12303" width="4.75" style="39" customWidth="1"/>
    <col min="12304" max="12545" width="9" style="39"/>
    <col min="12546" max="12546" width="5.25" style="39" bestFit="1" customWidth="1"/>
    <col min="12547" max="12547" width="11" style="39" bestFit="1" customWidth="1"/>
    <col min="12548" max="12548" width="7.125" style="39" bestFit="1" customWidth="1"/>
    <col min="12549" max="12549" width="2.75" style="39" customWidth="1"/>
    <col min="12550" max="12550" width="17.25" style="39" bestFit="1" customWidth="1"/>
    <col min="12551" max="12551" width="12.75" style="39" bestFit="1" customWidth="1"/>
    <col min="12552" max="12556" width="9" style="39"/>
    <col min="12557" max="12557" width="5.125" style="39" customWidth="1"/>
    <col min="12558" max="12558" width="9" style="39"/>
    <col min="12559" max="12559" width="4.75" style="39" customWidth="1"/>
    <col min="12560" max="12801" width="9" style="39"/>
    <col min="12802" max="12802" width="5.25" style="39" bestFit="1" customWidth="1"/>
    <col min="12803" max="12803" width="11" style="39" bestFit="1" customWidth="1"/>
    <col min="12804" max="12804" width="7.125" style="39" bestFit="1" customWidth="1"/>
    <col min="12805" max="12805" width="2.75" style="39" customWidth="1"/>
    <col min="12806" max="12806" width="17.25" style="39" bestFit="1" customWidth="1"/>
    <col min="12807" max="12807" width="12.75" style="39" bestFit="1" customWidth="1"/>
    <col min="12808" max="12812" width="9" style="39"/>
    <col min="12813" max="12813" width="5.125" style="39" customWidth="1"/>
    <col min="12814" max="12814" width="9" style="39"/>
    <col min="12815" max="12815" width="4.75" style="39" customWidth="1"/>
    <col min="12816" max="13057" width="9" style="39"/>
    <col min="13058" max="13058" width="5.25" style="39" bestFit="1" customWidth="1"/>
    <col min="13059" max="13059" width="11" style="39" bestFit="1" customWidth="1"/>
    <col min="13060" max="13060" width="7.125" style="39" bestFit="1" customWidth="1"/>
    <col min="13061" max="13061" width="2.75" style="39" customWidth="1"/>
    <col min="13062" max="13062" width="17.25" style="39" bestFit="1" customWidth="1"/>
    <col min="13063" max="13063" width="12.75" style="39" bestFit="1" customWidth="1"/>
    <col min="13064" max="13068" width="9" style="39"/>
    <col min="13069" max="13069" width="5.125" style="39" customWidth="1"/>
    <col min="13070" max="13070" width="9" style="39"/>
    <col min="13071" max="13071" width="4.75" style="39" customWidth="1"/>
    <col min="13072" max="13313" width="9" style="39"/>
    <col min="13314" max="13314" width="5.25" style="39" bestFit="1" customWidth="1"/>
    <col min="13315" max="13315" width="11" style="39" bestFit="1" customWidth="1"/>
    <col min="13316" max="13316" width="7.125" style="39" bestFit="1" customWidth="1"/>
    <col min="13317" max="13317" width="2.75" style="39" customWidth="1"/>
    <col min="13318" max="13318" width="17.25" style="39" bestFit="1" customWidth="1"/>
    <col min="13319" max="13319" width="12.75" style="39" bestFit="1" customWidth="1"/>
    <col min="13320" max="13324" width="9" style="39"/>
    <col min="13325" max="13325" width="5.125" style="39" customWidth="1"/>
    <col min="13326" max="13326" width="9" style="39"/>
    <col min="13327" max="13327" width="4.75" style="39" customWidth="1"/>
    <col min="13328" max="13569" width="9" style="39"/>
    <col min="13570" max="13570" width="5.25" style="39" bestFit="1" customWidth="1"/>
    <col min="13571" max="13571" width="11" style="39" bestFit="1" customWidth="1"/>
    <col min="13572" max="13572" width="7.125" style="39" bestFit="1" customWidth="1"/>
    <col min="13573" max="13573" width="2.75" style="39" customWidth="1"/>
    <col min="13574" max="13574" width="17.25" style="39" bestFit="1" customWidth="1"/>
    <col min="13575" max="13575" width="12.75" style="39" bestFit="1" customWidth="1"/>
    <col min="13576" max="13580" width="9" style="39"/>
    <col min="13581" max="13581" width="5.125" style="39" customWidth="1"/>
    <col min="13582" max="13582" width="9" style="39"/>
    <col min="13583" max="13583" width="4.75" style="39" customWidth="1"/>
    <col min="13584" max="13825" width="9" style="39"/>
    <col min="13826" max="13826" width="5.25" style="39" bestFit="1" customWidth="1"/>
    <col min="13827" max="13827" width="11" style="39" bestFit="1" customWidth="1"/>
    <col min="13828" max="13828" width="7.125" style="39" bestFit="1" customWidth="1"/>
    <col min="13829" max="13829" width="2.75" style="39" customWidth="1"/>
    <col min="13830" max="13830" width="17.25" style="39" bestFit="1" customWidth="1"/>
    <col min="13831" max="13831" width="12.75" style="39" bestFit="1" customWidth="1"/>
    <col min="13832" max="13836" width="9" style="39"/>
    <col min="13837" max="13837" width="5.125" style="39" customWidth="1"/>
    <col min="13838" max="13838" width="9" style="39"/>
    <col min="13839" max="13839" width="4.75" style="39" customWidth="1"/>
    <col min="13840" max="14081" width="9" style="39"/>
    <col min="14082" max="14082" width="5.25" style="39" bestFit="1" customWidth="1"/>
    <col min="14083" max="14083" width="11" style="39" bestFit="1" customWidth="1"/>
    <col min="14084" max="14084" width="7.125" style="39" bestFit="1" customWidth="1"/>
    <col min="14085" max="14085" width="2.75" style="39" customWidth="1"/>
    <col min="14086" max="14086" width="17.25" style="39" bestFit="1" customWidth="1"/>
    <col min="14087" max="14087" width="12.75" style="39" bestFit="1" customWidth="1"/>
    <col min="14088" max="14092" width="9" style="39"/>
    <col min="14093" max="14093" width="5.125" style="39" customWidth="1"/>
    <col min="14094" max="14094" width="9" style="39"/>
    <col min="14095" max="14095" width="4.75" style="39" customWidth="1"/>
    <col min="14096" max="14337" width="9" style="39"/>
    <col min="14338" max="14338" width="5.25" style="39" bestFit="1" customWidth="1"/>
    <col min="14339" max="14339" width="11" style="39" bestFit="1" customWidth="1"/>
    <col min="14340" max="14340" width="7.125" style="39" bestFit="1" customWidth="1"/>
    <col min="14341" max="14341" width="2.75" style="39" customWidth="1"/>
    <col min="14342" max="14342" width="17.25" style="39" bestFit="1" customWidth="1"/>
    <col min="14343" max="14343" width="12.75" style="39" bestFit="1" customWidth="1"/>
    <col min="14344" max="14348" width="9" style="39"/>
    <col min="14349" max="14349" width="5.125" style="39" customWidth="1"/>
    <col min="14350" max="14350" width="9" style="39"/>
    <col min="14351" max="14351" width="4.75" style="39" customWidth="1"/>
    <col min="14352" max="14593" width="9" style="39"/>
    <col min="14594" max="14594" width="5.25" style="39" bestFit="1" customWidth="1"/>
    <col min="14595" max="14595" width="11" style="39" bestFit="1" customWidth="1"/>
    <col min="14596" max="14596" width="7.125" style="39" bestFit="1" customWidth="1"/>
    <col min="14597" max="14597" width="2.75" style="39" customWidth="1"/>
    <col min="14598" max="14598" width="17.25" style="39" bestFit="1" customWidth="1"/>
    <col min="14599" max="14599" width="12.75" style="39" bestFit="1" customWidth="1"/>
    <col min="14600" max="14604" width="9" style="39"/>
    <col min="14605" max="14605" width="5.125" style="39" customWidth="1"/>
    <col min="14606" max="14606" width="9" style="39"/>
    <col min="14607" max="14607" width="4.75" style="39" customWidth="1"/>
    <col min="14608" max="14849" width="9" style="39"/>
    <col min="14850" max="14850" width="5.25" style="39" bestFit="1" customWidth="1"/>
    <col min="14851" max="14851" width="11" style="39" bestFit="1" customWidth="1"/>
    <col min="14852" max="14852" width="7.125" style="39" bestFit="1" customWidth="1"/>
    <col min="14853" max="14853" width="2.75" style="39" customWidth="1"/>
    <col min="14854" max="14854" width="17.25" style="39" bestFit="1" customWidth="1"/>
    <col min="14855" max="14855" width="12.75" style="39" bestFit="1" customWidth="1"/>
    <col min="14856" max="14860" width="9" style="39"/>
    <col min="14861" max="14861" width="5.125" style="39" customWidth="1"/>
    <col min="14862" max="14862" width="9" style="39"/>
    <col min="14863" max="14863" width="4.75" style="39" customWidth="1"/>
    <col min="14864" max="15105" width="9" style="39"/>
    <col min="15106" max="15106" width="5.25" style="39" bestFit="1" customWidth="1"/>
    <col min="15107" max="15107" width="11" style="39" bestFit="1" customWidth="1"/>
    <col min="15108" max="15108" width="7.125" style="39" bestFit="1" customWidth="1"/>
    <col min="15109" max="15109" width="2.75" style="39" customWidth="1"/>
    <col min="15110" max="15110" width="17.25" style="39" bestFit="1" customWidth="1"/>
    <col min="15111" max="15111" width="12.75" style="39" bestFit="1" customWidth="1"/>
    <col min="15112" max="15116" width="9" style="39"/>
    <col min="15117" max="15117" width="5.125" style="39" customWidth="1"/>
    <col min="15118" max="15118" width="9" style="39"/>
    <col min="15119" max="15119" width="4.75" style="39" customWidth="1"/>
    <col min="15120" max="15361" width="9" style="39"/>
    <col min="15362" max="15362" width="5.25" style="39" bestFit="1" customWidth="1"/>
    <col min="15363" max="15363" width="11" style="39" bestFit="1" customWidth="1"/>
    <col min="15364" max="15364" width="7.125" style="39" bestFit="1" customWidth="1"/>
    <col min="15365" max="15365" width="2.75" style="39" customWidth="1"/>
    <col min="15366" max="15366" width="17.25" style="39" bestFit="1" customWidth="1"/>
    <col min="15367" max="15367" width="12.75" style="39" bestFit="1" customWidth="1"/>
    <col min="15368" max="15372" width="9" style="39"/>
    <col min="15373" max="15373" width="5.125" style="39" customWidth="1"/>
    <col min="15374" max="15374" width="9" style="39"/>
    <col min="15375" max="15375" width="4.75" style="39" customWidth="1"/>
    <col min="15376" max="15617" width="9" style="39"/>
    <col min="15618" max="15618" width="5.25" style="39" bestFit="1" customWidth="1"/>
    <col min="15619" max="15619" width="11" style="39" bestFit="1" customWidth="1"/>
    <col min="15620" max="15620" width="7.125" style="39" bestFit="1" customWidth="1"/>
    <col min="15621" max="15621" width="2.75" style="39" customWidth="1"/>
    <col min="15622" max="15622" width="17.25" style="39" bestFit="1" customWidth="1"/>
    <col min="15623" max="15623" width="12.75" style="39" bestFit="1" customWidth="1"/>
    <col min="15624" max="15628" width="9" style="39"/>
    <col min="15629" max="15629" width="5.125" style="39" customWidth="1"/>
    <col min="15630" max="15630" width="9" style="39"/>
    <col min="15631" max="15631" width="4.75" style="39" customWidth="1"/>
    <col min="15632" max="15873" width="9" style="39"/>
    <col min="15874" max="15874" width="5.25" style="39" bestFit="1" customWidth="1"/>
    <col min="15875" max="15875" width="11" style="39" bestFit="1" customWidth="1"/>
    <col min="15876" max="15876" width="7.125" style="39" bestFit="1" customWidth="1"/>
    <col min="15877" max="15877" width="2.75" style="39" customWidth="1"/>
    <col min="15878" max="15878" width="17.25" style="39" bestFit="1" customWidth="1"/>
    <col min="15879" max="15879" width="12.75" style="39" bestFit="1" customWidth="1"/>
    <col min="15880" max="15884" width="9" style="39"/>
    <col min="15885" max="15885" width="5.125" style="39" customWidth="1"/>
    <col min="15886" max="15886" width="9" style="39"/>
    <col min="15887" max="15887" width="4.75" style="39" customWidth="1"/>
    <col min="15888" max="16129" width="9" style="39"/>
    <col min="16130" max="16130" width="5.25" style="39" bestFit="1" customWidth="1"/>
    <col min="16131" max="16131" width="11" style="39" bestFit="1" customWidth="1"/>
    <col min="16132" max="16132" width="7.125" style="39" bestFit="1" customWidth="1"/>
    <col min="16133" max="16133" width="2.75" style="39" customWidth="1"/>
    <col min="16134" max="16134" width="17.25" style="39" bestFit="1" customWidth="1"/>
    <col min="16135" max="16135" width="12.75" style="39" bestFit="1" customWidth="1"/>
    <col min="16136" max="16140" width="9" style="39"/>
    <col min="16141" max="16141" width="5.125" style="39" customWidth="1"/>
    <col min="16142" max="16142" width="9" style="39"/>
    <col min="16143" max="16143" width="4.75" style="39" customWidth="1"/>
    <col min="16144" max="16382" width="9" style="39"/>
    <col min="16383" max="16384" width="9" style="39" customWidth="1"/>
  </cols>
  <sheetData>
    <row r="1" spans="2:16" x14ac:dyDescent="0.15">
      <c r="B1" s="38" t="s">
        <v>9</v>
      </c>
      <c r="C1" s="38" t="s">
        <v>10</v>
      </c>
      <c r="D1" s="38" t="s">
        <v>11</v>
      </c>
      <c r="F1" s="38" t="s">
        <v>12</v>
      </c>
      <c r="G1" s="40">
        <v>3</v>
      </c>
    </row>
    <row r="2" spans="2:16" ht="14.25" x14ac:dyDescent="0.15">
      <c r="B2" s="41">
        <v>1</v>
      </c>
      <c r="C2" s="42">
        <v>30</v>
      </c>
      <c r="D2"/>
      <c r="F2" s="38" t="s">
        <v>13</v>
      </c>
      <c r="G2" s="43">
        <f ca="1">SUMXMY2(D5:D25,C5:C25)/COUNT(D5:D25)</f>
        <v>18.137566137566136</v>
      </c>
    </row>
    <row r="3" spans="2:16" ht="14.25" x14ac:dyDescent="0.15">
      <c r="B3" s="41">
        <v>2</v>
      </c>
      <c r="C3" s="42">
        <v>32</v>
      </c>
      <c r="D3"/>
    </row>
    <row r="4" spans="2:16" ht="14.25" x14ac:dyDescent="0.15">
      <c r="B4" s="41">
        <v>3</v>
      </c>
      <c r="C4" s="42">
        <v>30</v>
      </c>
      <c r="D4"/>
      <c r="F4" s="38" t="s">
        <v>14</v>
      </c>
      <c r="G4" s="44">
        <v>5</v>
      </c>
    </row>
    <row r="5" spans="2:16" ht="14.25" x14ac:dyDescent="0.15">
      <c r="B5" s="41">
        <v>4</v>
      </c>
      <c r="C5" s="42">
        <v>39</v>
      </c>
      <c r="D5">
        <f t="shared" ref="D5:D26" ca="1" si="0">IF(B5&lt;=$G$1,"",AVERAGE(OFFSET(D5,-$G$1,-1,$G$1,1)))</f>
        <v>30.666666666666668</v>
      </c>
      <c r="F5" s="38" t="s">
        <v>69</v>
      </c>
      <c r="G5" s="45">
        <f ca="1">D26</f>
        <v>38</v>
      </c>
    </row>
    <row r="6" spans="2:16" ht="14.25" x14ac:dyDescent="0.15">
      <c r="B6" s="41">
        <v>5</v>
      </c>
      <c r="C6" s="42">
        <v>33</v>
      </c>
      <c r="D6">
        <f t="shared" ca="1" si="0"/>
        <v>33.666666666666664</v>
      </c>
    </row>
    <row r="7" spans="2:16" ht="14.25" x14ac:dyDescent="0.15">
      <c r="B7" s="41">
        <v>6</v>
      </c>
      <c r="C7" s="42">
        <v>30</v>
      </c>
      <c r="D7">
        <f t="shared" ca="1" si="0"/>
        <v>34</v>
      </c>
      <c r="F7" s="163" t="s">
        <v>70</v>
      </c>
      <c r="G7" s="163"/>
    </row>
    <row r="8" spans="2:16" ht="14.25" x14ac:dyDescent="0.15">
      <c r="B8" s="41">
        <v>7</v>
      </c>
      <c r="C8" s="42">
        <v>34</v>
      </c>
      <c r="D8">
        <f t="shared" ca="1" si="0"/>
        <v>34</v>
      </c>
      <c r="G8" s="46">
        <f ca="1">G2</f>
        <v>18.137566137566136</v>
      </c>
    </row>
    <row r="9" spans="2:16" ht="14.25" x14ac:dyDescent="0.15">
      <c r="B9" s="41">
        <v>8</v>
      </c>
      <c r="C9" s="42">
        <v>38</v>
      </c>
      <c r="D9">
        <f t="shared" ca="1" si="0"/>
        <v>32.333333333333336</v>
      </c>
      <c r="F9" s="47">
        <v>3</v>
      </c>
      <c r="G9" s="48">
        <f t="dataTable" ref="G9:G14" dt2D="0" dtr="0" r1="G1" ca="1"/>
        <v>18.137566137566136</v>
      </c>
    </row>
    <row r="10" spans="2:16" ht="14.25" x14ac:dyDescent="0.15">
      <c r="B10" s="41">
        <v>9</v>
      </c>
      <c r="C10" s="42">
        <v>32</v>
      </c>
      <c r="D10">
        <f t="shared" ca="1" si="0"/>
        <v>34</v>
      </c>
      <c r="F10" s="47">
        <v>4</v>
      </c>
      <c r="G10" s="48">
        <v>14.275</v>
      </c>
    </row>
    <row r="11" spans="2:16" ht="14.25" x14ac:dyDescent="0.15">
      <c r="B11" s="41">
        <v>10</v>
      </c>
      <c r="C11" s="42">
        <v>39</v>
      </c>
      <c r="D11">
        <f t="shared" ca="1" si="0"/>
        <v>34.666666666666664</v>
      </c>
      <c r="F11" s="47">
        <v>5</v>
      </c>
      <c r="G11" s="48">
        <v>12.776842105263153</v>
      </c>
    </row>
    <row r="12" spans="2:16" ht="14.25" x14ac:dyDescent="0.15">
      <c r="B12" s="41">
        <v>11</v>
      </c>
      <c r="C12" s="42">
        <v>30</v>
      </c>
      <c r="D12">
        <f t="shared" ca="1" si="0"/>
        <v>36.333333333333336</v>
      </c>
      <c r="F12" s="47">
        <v>6</v>
      </c>
      <c r="G12" s="48">
        <v>13.359567901234568</v>
      </c>
    </row>
    <row r="13" spans="2:16" ht="14.25" x14ac:dyDescent="0.15">
      <c r="B13" s="41">
        <v>12</v>
      </c>
      <c r="C13" s="42">
        <v>36</v>
      </c>
      <c r="D13">
        <f t="shared" ca="1" si="0"/>
        <v>33.666666666666664</v>
      </c>
      <c r="F13" s="47">
        <v>7</v>
      </c>
      <c r="G13" s="48">
        <v>15.811524609843934</v>
      </c>
    </row>
    <row r="14" spans="2:16" ht="14.25" x14ac:dyDescent="0.15">
      <c r="B14" s="41">
        <v>13</v>
      </c>
      <c r="C14" s="42">
        <v>37</v>
      </c>
      <c r="D14">
        <f t="shared" ca="1" si="0"/>
        <v>35</v>
      </c>
      <c r="F14" s="47">
        <v>8</v>
      </c>
      <c r="G14" s="49">
        <v>13.9404296875</v>
      </c>
    </row>
    <row r="15" spans="2:16" ht="14.25" x14ac:dyDescent="0.15">
      <c r="B15" s="41">
        <v>14</v>
      </c>
      <c r="C15" s="42">
        <v>30</v>
      </c>
      <c r="D15">
        <f t="shared" ca="1" si="0"/>
        <v>34.333333333333336</v>
      </c>
      <c r="M15" s="50"/>
      <c r="N15" s="50"/>
      <c r="O15" s="50"/>
      <c r="P15" s="50"/>
    </row>
    <row r="16" spans="2:16" ht="14.25" x14ac:dyDescent="0.15">
      <c r="B16" s="41">
        <v>15</v>
      </c>
      <c r="C16" s="42">
        <v>35</v>
      </c>
      <c r="D16">
        <f t="shared" ca="1" si="0"/>
        <v>34.333333333333336</v>
      </c>
      <c r="M16" s="50"/>
      <c r="N16" s="50"/>
      <c r="O16" s="50"/>
      <c r="P16" s="50"/>
    </row>
    <row r="17" spans="2:16" ht="14.25" x14ac:dyDescent="0.15">
      <c r="B17" s="41">
        <v>16</v>
      </c>
      <c r="C17" s="42">
        <v>30</v>
      </c>
      <c r="D17">
        <f t="shared" ca="1" si="0"/>
        <v>34</v>
      </c>
      <c r="M17" s="50"/>
      <c r="N17" s="50"/>
      <c r="O17" s="50"/>
      <c r="P17" s="50"/>
    </row>
    <row r="18" spans="2:16" ht="14.25" x14ac:dyDescent="0.15">
      <c r="B18" s="41">
        <v>17</v>
      </c>
      <c r="C18" s="42">
        <v>34</v>
      </c>
      <c r="D18">
        <f t="shared" ca="1" si="0"/>
        <v>31.666666666666668</v>
      </c>
      <c r="M18" s="50"/>
      <c r="N18" s="50"/>
      <c r="O18" s="50"/>
      <c r="P18" s="50"/>
    </row>
    <row r="19" spans="2:16" ht="14.25" x14ac:dyDescent="0.15">
      <c r="B19" s="41">
        <v>18</v>
      </c>
      <c r="C19" s="42">
        <v>40</v>
      </c>
      <c r="D19">
        <f t="shared" ca="1" si="0"/>
        <v>33</v>
      </c>
      <c r="M19" s="50"/>
      <c r="N19" s="50"/>
      <c r="O19" s="50"/>
      <c r="P19" s="50"/>
    </row>
    <row r="20" spans="2:16" ht="14.25" x14ac:dyDescent="0.15">
      <c r="B20" s="41">
        <v>19</v>
      </c>
      <c r="C20" s="42">
        <v>36</v>
      </c>
      <c r="D20">
        <f t="shared" ca="1" si="0"/>
        <v>34.666666666666664</v>
      </c>
      <c r="M20" s="50"/>
      <c r="N20" s="50"/>
      <c r="O20" s="50"/>
      <c r="P20" s="50"/>
    </row>
    <row r="21" spans="2:16" ht="14.25" x14ac:dyDescent="0.15">
      <c r="B21" s="41">
        <v>20</v>
      </c>
      <c r="C21" s="42">
        <v>32</v>
      </c>
      <c r="D21">
        <f t="shared" ca="1" si="0"/>
        <v>36.666666666666664</v>
      </c>
      <c r="M21" s="50"/>
      <c r="N21" s="50"/>
      <c r="O21" s="50"/>
      <c r="P21" s="50"/>
    </row>
    <row r="22" spans="2:16" ht="14.25" x14ac:dyDescent="0.15">
      <c r="B22" s="41">
        <v>21</v>
      </c>
      <c r="C22" s="42">
        <v>36</v>
      </c>
      <c r="D22">
        <f t="shared" ca="1" si="0"/>
        <v>36</v>
      </c>
      <c r="M22" s="50"/>
      <c r="N22" s="50"/>
      <c r="O22" s="50"/>
      <c r="P22" s="50"/>
    </row>
    <row r="23" spans="2:16" ht="14.25" x14ac:dyDescent="0.15">
      <c r="B23" s="41">
        <v>22</v>
      </c>
      <c r="C23" s="42">
        <v>38</v>
      </c>
      <c r="D23">
        <f t="shared" ca="1" si="0"/>
        <v>34.666666666666664</v>
      </c>
      <c r="M23" s="50"/>
      <c r="N23" s="50"/>
      <c r="O23" s="50"/>
      <c r="P23" s="50"/>
    </row>
    <row r="24" spans="2:16" ht="14.25" x14ac:dyDescent="0.15">
      <c r="B24" s="41">
        <v>23</v>
      </c>
      <c r="C24" s="42">
        <v>42</v>
      </c>
      <c r="D24">
        <f t="shared" ca="1" si="0"/>
        <v>35.333333333333336</v>
      </c>
      <c r="M24" s="50"/>
      <c r="N24" s="50"/>
      <c r="O24" s="50"/>
      <c r="P24" s="50"/>
    </row>
    <row r="25" spans="2:16" ht="14.25" x14ac:dyDescent="0.15">
      <c r="B25" s="41">
        <v>24</v>
      </c>
      <c r="C25" s="42">
        <v>34</v>
      </c>
      <c r="D25">
        <f t="shared" ca="1" si="0"/>
        <v>38.666666666666664</v>
      </c>
      <c r="M25" s="50"/>
      <c r="N25" s="50"/>
      <c r="O25" s="50"/>
      <c r="P25" s="50"/>
    </row>
    <row r="26" spans="2:16" ht="14.25" x14ac:dyDescent="0.15">
      <c r="B26" s="51">
        <v>25</v>
      </c>
      <c r="C26" s="52"/>
      <c r="D26">
        <f t="shared" ca="1" si="0"/>
        <v>38</v>
      </c>
      <c r="M26" s="50"/>
      <c r="N26" s="50"/>
      <c r="O26" s="50"/>
      <c r="P26" s="50"/>
    </row>
    <row r="27" spans="2:16" x14ac:dyDescent="0.15">
      <c r="M27" s="50"/>
      <c r="N27" s="50"/>
      <c r="O27" s="50"/>
      <c r="P27" s="50"/>
    </row>
    <row r="28" spans="2:16" x14ac:dyDescent="0.15">
      <c r="B28" s="38" t="s">
        <v>9</v>
      </c>
      <c r="C28" s="38" t="s">
        <v>10</v>
      </c>
      <c r="D28" s="38" t="s">
        <v>11</v>
      </c>
      <c r="F28" s="38" t="s">
        <v>12</v>
      </c>
      <c r="G28" s="40">
        <v>3</v>
      </c>
    </row>
    <row r="29" spans="2:16" ht="14.25" x14ac:dyDescent="0.15">
      <c r="B29" s="41">
        <v>1</v>
      </c>
      <c r="C29" s="42">
        <v>30</v>
      </c>
      <c r="D29"/>
      <c r="F29" s="38" t="s">
        <v>13</v>
      </c>
      <c r="G29" s="43">
        <f ca="1">SUMXMY2(D32:D52,C32:C52)/COUNT(D32:D52)</f>
        <v>18.137566137566136</v>
      </c>
    </row>
    <row r="30" spans="2:16" ht="14.25" x14ac:dyDescent="0.15">
      <c r="B30" s="41">
        <v>2</v>
      </c>
      <c r="C30" s="42">
        <v>32</v>
      </c>
      <c r="D30"/>
    </row>
    <row r="31" spans="2:16" ht="14.25" x14ac:dyDescent="0.15">
      <c r="B31" s="41">
        <v>3</v>
      </c>
      <c r="C31" s="42">
        <v>30</v>
      </c>
      <c r="D31"/>
      <c r="F31" s="38" t="s">
        <v>14</v>
      </c>
      <c r="G31" s="44">
        <v>5</v>
      </c>
    </row>
    <row r="32" spans="2:16" ht="14.25" x14ac:dyDescent="0.15">
      <c r="B32" s="41">
        <v>4</v>
      </c>
      <c r="C32" s="42">
        <v>39</v>
      </c>
      <c r="D32">
        <f t="shared" ref="D32:D53" ca="1" si="1">IF(B32&lt;=$G$1,"",AVERAGE(OFFSET(D32,-$G$1,-1,$G$1,1)))</f>
        <v>30.666666666666668</v>
      </c>
      <c r="F32" s="38" t="s">
        <v>69</v>
      </c>
      <c r="G32" s="45">
        <f ca="1">D53</f>
        <v>38</v>
      </c>
    </row>
    <row r="33" spans="2:7" ht="14.25" x14ac:dyDescent="0.15">
      <c r="B33" s="41">
        <v>5</v>
      </c>
      <c r="C33" s="42">
        <v>33</v>
      </c>
      <c r="D33">
        <f t="shared" ca="1" si="1"/>
        <v>33.666666666666664</v>
      </c>
    </row>
    <row r="34" spans="2:7" ht="14.25" x14ac:dyDescent="0.15">
      <c r="B34" s="41">
        <v>6</v>
      </c>
      <c r="C34" s="42">
        <v>30</v>
      </c>
      <c r="D34">
        <f t="shared" ca="1" si="1"/>
        <v>34</v>
      </c>
      <c r="F34" s="163" t="s">
        <v>70</v>
      </c>
      <c r="G34" s="163"/>
    </row>
    <row r="35" spans="2:7" ht="14.25" x14ac:dyDescent="0.15">
      <c r="B35" s="41">
        <v>7</v>
      </c>
      <c r="C35" s="42">
        <v>34</v>
      </c>
      <c r="D35">
        <f t="shared" ca="1" si="1"/>
        <v>34</v>
      </c>
      <c r="G35" s="46">
        <f ca="1">G29</f>
        <v>18.137566137566136</v>
      </c>
    </row>
    <row r="36" spans="2:7" ht="14.25" x14ac:dyDescent="0.15">
      <c r="B36" s="41">
        <v>8</v>
      </c>
      <c r="C36" s="42">
        <v>38</v>
      </c>
      <c r="D36">
        <f t="shared" ca="1" si="1"/>
        <v>32.333333333333336</v>
      </c>
      <c r="F36" s="47">
        <v>3</v>
      </c>
      <c r="G36" s="48">
        <v>18.137566137566136</v>
      </c>
    </row>
    <row r="37" spans="2:7" ht="14.25" x14ac:dyDescent="0.15">
      <c r="B37" s="41">
        <v>9</v>
      </c>
      <c r="C37" s="42">
        <v>32</v>
      </c>
      <c r="D37">
        <f t="shared" ca="1" si="1"/>
        <v>34</v>
      </c>
      <c r="F37" s="47">
        <v>4</v>
      </c>
      <c r="G37" s="48">
        <v>14.275</v>
      </c>
    </row>
    <row r="38" spans="2:7" ht="14.25" x14ac:dyDescent="0.15">
      <c r="B38" s="41">
        <v>10</v>
      </c>
      <c r="C38" s="42">
        <v>39</v>
      </c>
      <c r="D38">
        <f t="shared" ca="1" si="1"/>
        <v>34.666666666666664</v>
      </c>
      <c r="F38" s="47">
        <v>5</v>
      </c>
      <c r="G38" s="48">
        <v>12.776842105263153</v>
      </c>
    </row>
    <row r="39" spans="2:7" ht="14.25" x14ac:dyDescent="0.15">
      <c r="B39" s="41">
        <v>11</v>
      </c>
      <c r="C39" s="42">
        <v>30</v>
      </c>
      <c r="D39">
        <f t="shared" ca="1" si="1"/>
        <v>36.333333333333336</v>
      </c>
      <c r="F39" s="47">
        <v>6</v>
      </c>
      <c r="G39" s="48">
        <v>13.359567901234568</v>
      </c>
    </row>
    <row r="40" spans="2:7" ht="14.25" x14ac:dyDescent="0.15">
      <c r="B40" s="41">
        <v>12</v>
      </c>
      <c r="C40" s="42">
        <v>36</v>
      </c>
      <c r="D40">
        <f t="shared" ca="1" si="1"/>
        <v>33.666666666666664</v>
      </c>
      <c r="F40" s="47">
        <v>7</v>
      </c>
      <c r="G40" s="48">
        <v>15.811524609843934</v>
      </c>
    </row>
    <row r="41" spans="2:7" ht="14.25" x14ac:dyDescent="0.15">
      <c r="B41" s="41">
        <v>13</v>
      </c>
      <c r="C41" s="42">
        <v>37</v>
      </c>
      <c r="D41">
        <f t="shared" ca="1" si="1"/>
        <v>35</v>
      </c>
      <c r="F41" s="47">
        <v>8</v>
      </c>
      <c r="G41" s="49">
        <v>13.9404296875</v>
      </c>
    </row>
    <row r="42" spans="2:7" ht="14.25" x14ac:dyDescent="0.15">
      <c r="B42" s="41">
        <v>14</v>
      </c>
      <c r="C42" s="42">
        <v>30</v>
      </c>
      <c r="D42">
        <f t="shared" ca="1" si="1"/>
        <v>34.333333333333336</v>
      </c>
    </row>
    <row r="43" spans="2:7" ht="14.25" x14ac:dyDescent="0.15">
      <c r="B43" s="41">
        <v>15</v>
      </c>
      <c r="C43" s="42">
        <v>35</v>
      </c>
      <c r="D43">
        <f t="shared" ca="1" si="1"/>
        <v>34.333333333333336</v>
      </c>
    </row>
    <row r="44" spans="2:7" ht="14.25" x14ac:dyDescent="0.15">
      <c r="B44" s="41">
        <v>16</v>
      </c>
      <c r="C44" s="42">
        <v>30</v>
      </c>
      <c r="D44">
        <f t="shared" ca="1" si="1"/>
        <v>34</v>
      </c>
    </row>
    <row r="45" spans="2:7" ht="14.25" x14ac:dyDescent="0.15">
      <c r="B45" s="41">
        <v>17</v>
      </c>
      <c r="C45" s="42">
        <v>34</v>
      </c>
      <c r="D45">
        <f t="shared" ca="1" si="1"/>
        <v>31.666666666666668</v>
      </c>
    </row>
    <row r="46" spans="2:7" ht="14.25" x14ac:dyDescent="0.15">
      <c r="B46" s="41">
        <v>18</v>
      </c>
      <c r="C46" s="42">
        <v>40</v>
      </c>
      <c r="D46">
        <f t="shared" ca="1" si="1"/>
        <v>33</v>
      </c>
    </row>
    <row r="47" spans="2:7" ht="14.25" x14ac:dyDescent="0.15">
      <c r="B47" s="41">
        <v>19</v>
      </c>
      <c r="C47" s="42">
        <v>36</v>
      </c>
      <c r="D47">
        <f t="shared" ca="1" si="1"/>
        <v>34.666666666666664</v>
      </c>
    </row>
    <row r="48" spans="2:7" ht="14.25" x14ac:dyDescent="0.15">
      <c r="B48" s="41">
        <v>20</v>
      </c>
      <c r="C48" s="42">
        <v>32</v>
      </c>
      <c r="D48">
        <f t="shared" ca="1" si="1"/>
        <v>36.666666666666664</v>
      </c>
    </row>
    <row r="49" spans="2:4" ht="14.25" x14ac:dyDescent="0.15">
      <c r="B49" s="41">
        <v>21</v>
      </c>
      <c r="C49" s="42">
        <v>36</v>
      </c>
      <c r="D49">
        <f t="shared" ca="1" si="1"/>
        <v>36</v>
      </c>
    </row>
    <row r="50" spans="2:4" ht="14.25" x14ac:dyDescent="0.15">
      <c r="B50" s="41">
        <v>22</v>
      </c>
      <c r="C50" s="42">
        <v>38</v>
      </c>
      <c r="D50">
        <f t="shared" ca="1" si="1"/>
        <v>34.666666666666664</v>
      </c>
    </row>
    <row r="51" spans="2:4" ht="14.25" x14ac:dyDescent="0.15">
      <c r="B51" s="41">
        <v>23</v>
      </c>
      <c r="C51" s="42">
        <v>42</v>
      </c>
      <c r="D51">
        <f t="shared" ca="1" si="1"/>
        <v>35.333333333333336</v>
      </c>
    </row>
    <row r="52" spans="2:4" ht="14.25" x14ac:dyDescent="0.15">
      <c r="B52" s="41">
        <v>24</v>
      </c>
      <c r="C52" s="42">
        <v>34</v>
      </c>
      <c r="D52">
        <f t="shared" ca="1" si="1"/>
        <v>38.666666666666664</v>
      </c>
    </row>
    <row r="53" spans="2:4" ht="14.25" x14ac:dyDescent="0.15">
      <c r="B53" s="51">
        <v>25</v>
      </c>
      <c r="C53" s="52"/>
      <c r="D53">
        <f t="shared" ca="1" si="1"/>
        <v>38</v>
      </c>
    </row>
  </sheetData>
  <mergeCells count="2">
    <mergeCell ref="F7:G7"/>
    <mergeCell ref="F34:G34"/>
  </mergeCells>
  <phoneticPr fontId="2" type="noConversion"/>
  <printOptions headings="1"/>
  <pageMargins left="0.74803149606299213" right="0.74803149606299213" top="0.98425196850393704" bottom="0.98425196850393704" header="0.51181102362204722" footer="0.51181102362204722"/>
  <pageSetup paperSize="9" orientation="portrait" blackAndWhite="1" horizontalDpi="300" verticalDpi="30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026" r:id="rId4" name="Spinner 2">
              <controlPr defaultSize="0" autoPict="0">
                <anchor moveWithCells="1" sizeWithCells="1">
                  <from>
                    <xdr:col>7</xdr:col>
                    <xdr:colOff>57150</xdr:colOff>
                    <xdr:row>0</xdr:row>
                    <xdr:rowOff>9525</xdr:rowOff>
                  </from>
                  <to>
                    <xdr:col>8</xdr:col>
                    <xdr:colOff>238125</xdr:colOff>
                    <xdr:row>2</xdr:row>
                    <xdr:rowOff>171450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AI56"/>
  <sheetViews>
    <sheetView workbookViewId="0">
      <selection activeCell="J51" sqref="J51"/>
    </sheetView>
  </sheetViews>
  <sheetFormatPr defaultRowHeight="14.25" x14ac:dyDescent="0.15"/>
  <cols>
    <col min="1" max="1" width="2.5" style="39" customWidth="1"/>
    <col min="2" max="2" width="5.625" style="55" bestFit="1" customWidth="1"/>
    <col min="3" max="3" width="13.25" style="55" customWidth="1"/>
    <col min="4" max="4" width="11.75" style="64" customWidth="1"/>
    <col min="5" max="5" width="9.75" style="55" bestFit="1" customWidth="1"/>
    <col min="6" max="6" width="7.625" style="55" bestFit="1" customWidth="1"/>
    <col min="7" max="7" width="2.5" style="55" customWidth="1"/>
    <col min="8" max="8" width="21.25" style="55" bestFit="1" customWidth="1"/>
    <col min="9" max="9" width="9.5" style="55" customWidth="1"/>
    <col min="10" max="10" width="15.25" style="55" customWidth="1"/>
    <col min="11" max="11" width="19.625" style="55" customWidth="1"/>
    <col min="12" max="12" width="19.25" bestFit="1" customWidth="1"/>
    <col min="13" max="13" width="22.25" customWidth="1"/>
    <col min="14" max="15" width="11.625" bestFit="1" customWidth="1"/>
    <col min="16" max="20" width="9.125" bestFit="1" customWidth="1"/>
    <col min="21" max="21" width="2.25" style="55" customWidth="1"/>
    <col min="22" max="35" width="9" style="55"/>
    <col min="36" max="256" width="9" style="39"/>
    <col min="257" max="257" width="5.5" style="39" bestFit="1" customWidth="1"/>
    <col min="258" max="258" width="7.75" style="39" bestFit="1" customWidth="1"/>
    <col min="259" max="259" width="9.5" style="39" bestFit="1" customWidth="1"/>
    <col min="260" max="260" width="9.75" style="39" bestFit="1" customWidth="1"/>
    <col min="261" max="261" width="12.75" style="39" bestFit="1" customWidth="1"/>
    <col min="262" max="263" width="3.25" style="39" customWidth="1"/>
    <col min="264" max="264" width="23" style="39" bestFit="1" customWidth="1"/>
    <col min="265" max="265" width="9.25" style="39" bestFit="1" customWidth="1"/>
    <col min="266" max="267" width="9" style="39"/>
    <col min="268" max="268" width="19.25" style="39" bestFit="1" customWidth="1"/>
    <col min="269" max="512" width="9" style="39"/>
    <col min="513" max="513" width="5.5" style="39" bestFit="1" customWidth="1"/>
    <col min="514" max="514" width="7.75" style="39" bestFit="1" customWidth="1"/>
    <col min="515" max="515" width="9.5" style="39" bestFit="1" customWidth="1"/>
    <col min="516" max="516" width="9.75" style="39" bestFit="1" customWidth="1"/>
    <col min="517" max="517" width="12.75" style="39" bestFit="1" customWidth="1"/>
    <col min="518" max="519" width="3.25" style="39" customWidth="1"/>
    <col min="520" max="520" width="23" style="39" bestFit="1" customWidth="1"/>
    <col min="521" max="521" width="9.25" style="39" bestFit="1" customWidth="1"/>
    <col min="522" max="523" width="9" style="39"/>
    <col min="524" max="524" width="19.25" style="39" bestFit="1" customWidth="1"/>
    <col min="525" max="768" width="9" style="39"/>
    <col min="769" max="769" width="5.5" style="39" bestFit="1" customWidth="1"/>
    <col min="770" max="770" width="7.75" style="39" bestFit="1" customWidth="1"/>
    <col min="771" max="771" width="9.5" style="39" bestFit="1" customWidth="1"/>
    <col min="772" max="772" width="9.75" style="39" bestFit="1" customWidth="1"/>
    <col min="773" max="773" width="12.75" style="39" bestFit="1" customWidth="1"/>
    <col min="774" max="775" width="3.25" style="39" customWidth="1"/>
    <col min="776" max="776" width="23" style="39" bestFit="1" customWidth="1"/>
    <col min="777" max="777" width="9.25" style="39" bestFit="1" customWidth="1"/>
    <col min="778" max="779" width="9" style="39"/>
    <col min="780" max="780" width="19.25" style="39" bestFit="1" customWidth="1"/>
    <col min="781" max="1024" width="9" style="39"/>
    <col min="1025" max="1025" width="5.5" style="39" bestFit="1" customWidth="1"/>
    <col min="1026" max="1026" width="7.75" style="39" bestFit="1" customWidth="1"/>
    <col min="1027" max="1027" width="9.5" style="39" bestFit="1" customWidth="1"/>
    <col min="1028" max="1028" width="9.75" style="39" bestFit="1" customWidth="1"/>
    <col min="1029" max="1029" width="12.75" style="39" bestFit="1" customWidth="1"/>
    <col min="1030" max="1031" width="3.25" style="39" customWidth="1"/>
    <col min="1032" max="1032" width="23" style="39" bestFit="1" customWidth="1"/>
    <col min="1033" max="1033" width="9.25" style="39" bestFit="1" customWidth="1"/>
    <col min="1034" max="1035" width="9" style="39"/>
    <col min="1036" max="1036" width="19.25" style="39" bestFit="1" customWidth="1"/>
    <col min="1037" max="1280" width="9" style="39"/>
    <col min="1281" max="1281" width="5.5" style="39" bestFit="1" customWidth="1"/>
    <col min="1282" max="1282" width="7.75" style="39" bestFit="1" customWidth="1"/>
    <col min="1283" max="1283" width="9.5" style="39" bestFit="1" customWidth="1"/>
    <col min="1284" max="1284" width="9.75" style="39" bestFit="1" customWidth="1"/>
    <col min="1285" max="1285" width="12.75" style="39" bestFit="1" customWidth="1"/>
    <col min="1286" max="1287" width="3.25" style="39" customWidth="1"/>
    <col min="1288" max="1288" width="23" style="39" bestFit="1" customWidth="1"/>
    <col min="1289" max="1289" width="9.25" style="39" bestFit="1" customWidth="1"/>
    <col min="1290" max="1291" width="9" style="39"/>
    <col min="1292" max="1292" width="19.25" style="39" bestFit="1" customWidth="1"/>
    <col min="1293" max="1536" width="9" style="39"/>
    <col min="1537" max="1537" width="5.5" style="39" bestFit="1" customWidth="1"/>
    <col min="1538" max="1538" width="7.75" style="39" bestFit="1" customWidth="1"/>
    <col min="1539" max="1539" width="9.5" style="39" bestFit="1" customWidth="1"/>
    <col min="1540" max="1540" width="9.75" style="39" bestFit="1" customWidth="1"/>
    <col min="1541" max="1541" width="12.75" style="39" bestFit="1" customWidth="1"/>
    <col min="1542" max="1543" width="3.25" style="39" customWidth="1"/>
    <col min="1544" max="1544" width="23" style="39" bestFit="1" customWidth="1"/>
    <col min="1545" max="1545" width="9.25" style="39" bestFit="1" customWidth="1"/>
    <col min="1546" max="1547" width="9" style="39"/>
    <col min="1548" max="1548" width="19.25" style="39" bestFit="1" customWidth="1"/>
    <col min="1549" max="1792" width="9" style="39"/>
    <col min="1793" max="1793" width="5.5" style="39" bestFit="1" customWidth="1"/>
    <col min="1794" max="1794" width="7.75" style="39" bestFit="1" customWidth="1"/>
    <col min="1795" max="1795" width="9.5" style="39" bestFit="1" customWidth="1"/>
    <col min="1796" max="1796" width="9.75" style="39" bestFit="1" customWidth="1"/>
    <col min="1797" max="1797" width="12.75" style="39" bestFit="1" customWidth="1"/>
    <col min="1798" max="1799" width="3.25" style="39" customWidth="1"/>
    <col min="1800" max="1800" width="23" style="39" bestFit="1" customWidth="1"/>
    <col min="1801" max="1801" width="9.25" style="39" bestFit="1" customWidth="1"/>
    <col min="1802" max="1803" width="9" style="39"/>
    <col min="1804" max="1804" width="19.25" style="39" bestFit="1" customWidth="1"/>
    <col min="1805" max="2048" width="9" style="39"/>
    <col min="2049" max="2049" width="5.5" style="39" bestFit="1" customWidth="1"/>
    <col min="2050" max="2050" width="7.75" style="39" bestFit="1" customWidth="1"/>
    <col min="2051" max="2051" width="9.5" style="39" bestFit="1" customWidth="1"/>
    <col min="2052" max="2052" width="9.75" style="39" bestFit="1" customWidth="1"/>
    <col min="2053" max="2053" width="12.75" style="39" bestFit="1" customWidth="1"/>
    <col min="2054" max="2055" width="3.25" style="39" customWidth="1"/>
    <col min="2056" max="2056" width="23" style="39" bestFit="1" customWidth="1"/>
    <col min="2057" max="2057" width="9.25" style="39" bestFit="1" customWidth="1"/>
    <col min="2058" max="2059" width="9" style="39"/>
    <col min="2060" max="2060" width="19.25" style="39" bestFit="1" customWidth="1"/>
    <col min="2061" max="2304" width="9" style="39"/>
    <col min="2305" max="2305" width="5.5" style="39" bestFit="1" customWidth="1"/>
    <col min="2306" max="2306" width="7.75" style="39" bestFit="1" customWidth="1"/>
    <col min="2307" max="2307" width="9.5" style="39" bestFit="1" customWidth="1"/>
    <col min="2308" max="2308" width="9.75" style="39" bestFit="1" customWidth="1"/>
    <col min="2309" max="2309" width="12.75" style="39" bestFit="1" customWidth="1"/>
    <col min="2310" max="2311" width="3.25" style="39" customWidth="1"/>
    <col min="2312" max="2312" width="23" style="39" bestFit="1" customWidth="1"/>
    <col min="2313" max="2313" width="9.25" style="39" bestFit="1" customWidth="1"/>
    <col min="2314" max="2315" width="9" style="39"/>
    <col min="2316" max="2316" width="19.25" style="39" bestFit="1" customWidth="1"/>
    <col min="2317" max="2560" width="9" style="39"/>
    <col min="2561" max="2561" width="5.5" style="39" bestFit="1" customWidth="1"/>
    <col min="2562" max="2562" width="7.75" style="39" bestFit="1" customWidth="1"/>
    <col min="2563" max="2563" width="9.5" style="39" bestFit="1" customWidth="1"/>
    <col min="2564" max="2564" width="9.75" style="39" bestFit="1" customWidth="1"/>
    <col min="2565" max="2565" width="12.75" style="39" bestFit="1" customWidth="1"/>
    <col min="2566" max="2567" width="3.25" style="39" customWidth="1"/>
    <col min="2568" max="2568" width="23" style="39" bestFit="1" customWidth="1"/>
    <col min="2569" max="2569" width="9.25" style="39" bestFit="1" customWidth="1"/>
    <col min="2570" max="2571" width="9" style="39"/>
    <col min="2572" max="2572" width="19.25" style="39" bestFit="1" customWidth="1"/>
    <col min="2573" max="2816" width="9" style="39"/>
    <col min="2817" max="2817" width="5.5" style="39" bestFit="1" customWidth="1"/>
    <col min="2818" max="2818" width="7.75" style="39" bestFit="1" customWidth="1"/>
    <col min="2819" max="2819" width="9.5" style="39" bestFit="1" customWidth="1"/>
    <col min="2820" max="2820" width="9.75" style="39" bestFit="1" customWidth="1"/>
    <col min="2821" max="2821" width="12.75" style="39" bestFit="1" customWidth="1"/>
    <col min="2822" max="2823" width="3.25" style="39" customWidth="1"/>
    <col min="2824" max="2824" width="23" style="39" bestFit="1" customWidth="1"/>
    <col min="2825" max="2825" width="9.25" style="39" bestFit="1" customWidth="1"/>
    <col min="2826" max="2827" width="9" style="39"/>
    <col min="2828" max="2828" width="19.25" style="39" bestFit="1" customWidth="1"/>
    <col min="2829" max="3072" width="9" style="39"/>
    <col min="3073" max="3073" width="5.5" style="39" bestFit="1" customWidth="1"/>
    <col min="3074" max="3074" width="7.75" style="39" bestFit="1" customWidth="1"/>
    <col min="3075" max="3075" width="9.5" style="39" bestFit="1" customWidth="1"/>
    <col min="3076" max="3076" width="9.75" style="39" bestFit="1" customWidth="1"/>
    <col min="3077" max="3077" width="12.75" style="39" bestFit="1" customWidth="1"/>
    <col min="3078" max="3079" width="3.25" style="39" customWidth="1"/>
    <col min="3080" max="3080" width="23" style="39" bestFit="1" customWidth="1"/>
    <col min="3081" max="3081" width="9.25" style="39" bestFit="1" customWidth="1"/>
    <col min="3082" max="3083" width="9" style="39"/>
    <col min="3084" max="3084" width="19.25" style="39" bestFit="1" customWidth="1"/>
    <col min="3085" max="3328" width="9" style="39"/>
    <col min="3329" max="3329" width="5.5" style="39" bestFit="1" customWidth="1"/>
    <col min="3330" max="3330" width="7.75" style="39" bestFit="1" customWidth="1"/>
    <col min="3331" max="3331" width="9.5" style="39" bestFit="1" customWidth="1"/>
    <col min="3332" max="3332" width="9.75" style="39" bestFit="1" customWidth="1"/>
    <col min="3333" max="3333" width="12.75" style="39" bestFit="1" customWidth="1"/>
    <col min="3334" max="3335" width="3.25" style="39" customWidth="1"/>
    <col min="3336" max="3336" width="23" style="39" bestFit="1" customWidth="1"/>
    <col min="3337" max="3337" width="9.25" style="39" bestFit="1" customWidth="1"/>
    <col min="3338" max="3339" width="9" style="39"/>
    <col min="3340" max="3340" width="19.25" style="39" bestFit="1" customWidth="1"/>
    <col min="3341" max="3584" width="9" style="39"/>
    <col min="3585" max="3585" width="5.5" style="39" bestFit="1" customWidth="1"/>
    <col min="3586" max="3586" width="7.75" style="39" bestFit="1" customWidth="1"/>
    <col min="3587" max="3587" width="9.5" style="39" bestFit="1" customWidth="1"/>
    <col min="3588" max="3588" width="9.75" style="39" bestFit="1" customWidth="1"/>
    <col min="3589" max="3589" width="12.75" style="39" bestFit="1" customWidth="1"/>
    <col min="3590" max="3591" width="3.25" style="39" customWidth="1"/>
    <col min="3592" max="3592" width="23" style="39" bestFit="1" customWidth="1"/>
    <col min="3593" max="3593" width="9.25" style="39" bestFit="1" customWidth="1"/>
    <col min="3594" max="3595" width="9" style="39"/>
    <col min="3596" max="3596" width="19.25" style="39" bestFit="1" customWidth="1"/>
    <col min="3597" max="3840" width="9" style="39"/>
    <col min="3841" max="3841" width="5.5" style="39" bestFit="1" customWidth="1"/>
    <col min="3842" max="3842" width="7.75" style="39" bestFit="1" customWidth="1"/>
    <col min="3843" max="3843" width="9.5" style="39" bestFit="1" customWidth="1"/>
    <col min="3844" max="3844" width="9.75" style="39" bestFit="1" customWidth="1"/>
    <col min="3845" max="3845" width="12.75" style="39" bestFit="1" customWidth="1"/>
    <col min="3846" max="3847" width="3.25" style="39" customWidth="1"/>
    <col min="3848" max="3848" width="23" style="39" bestFit="1" customWidth="1"/>
    <col min="3849" max="3849" width="9.25" style="39" bestFit="1" customWidth="1"/>
    <col min="3850" max="3851" width="9" style="39"/>
    <col min="3852" max="3852" width="19.25" style="39" bestFit="1" customWidth="1"/>
    <col min="3853" max="4096" width="9" style="39"/>
    <col min="4097" max="4097" width="5.5" style="39" bestFit="1" customWidth="1"/>
    <col min="4098" max="4098" width="7.75" style="39" bestFit="1" customWidth="1"/>
    <col min="4099" max="4099" width="9.5" style="39" bestFit="1" customWidth="1"/>
    <col min="4100" max="4100" width="9.75" style="39" bestFit="1" customWidth="1"/>
    <col min="4101" max="4101" width="12.75" style="39" bestFit="1" customWidth="1"/>
    <col min="4102" max="4103" width="3.25" style="39" customWidth="1"/>
    <col min="4104" max="4104" width="23" style="39" bestFit="1" customWidth="1"/>
    <col min="4105" max="4105" width="9.25" style="39" bestFit="1" customWidth="1"/>
    <col min="4106" max="4107" width="9" style="39"/>
    <col min="4108" max="4108" width="19.25" style="39" bestFit="1" customWidth="1"/>
    <col min="4109" max="4352" width="9" style="39"/>
    <col min="4353" max="4353" width="5.5" style="39" bestFit="1" customWidth="1"/>
    <col min="4354" max="4354" width="7.75" style="39" bestFit="1" customWidth="1"/>
    <col min="4355" max="4355" width="9.5" style="39" bestFit="1" customWidth="1"/>
    <col min="4356" max="4356" width="9.75" style="39" bestFit="1" customWidth="1"/>
    <col min="4357" max="4357" width="12.75" style="39" bestFit="1" customWidth="1"/>
    <col min="4358" max="4359" width="3.25" style="39" customWidth="1"/>
    <col min="4360" max="4360" width="23" style="39" bestFit="1" customWidth="1"/>
    <col min="4361" max="4361" width="9.25" style="39" bestFit="1" customWidth="1"/>
    <col min="4362" max="4363" width="9" style="39"/>
    <col min="4364" max="4364" width="19.25" style="39" bestFit="1" customWidth="1"/>
    <col min="4365" max="4608" width="9" style="39"/>
    <col min="4609" max="4609" width="5.5" style="39" bestFit="1" customWidth="1"/>
    <col min="4610" max="4610" width="7.75" style="39" bestFit="1" customWidth="1"/>
    <col min="4611" max="4611" width="9.5" style="39" bestFit="1" customWidth="1"/>
    <col min="4612" max="4612" width="9.75" style="39" bestFit="1" customWidth="1"/>
    <col min="4613" max="4613" width="12.75" style="39" bestFit="1" customWidth="1"/>
    <col min="4614" max="4615" width="3.25" style="39" customWidth="1"/>
    <col min="4616" max="4616" width="23" style="39" bestFit="1" customWidth="1"/>
    <col min="4617" max="4617" width="9.25" style="39" bestFit="1" customWidth="1"/>
    <col min="4618" max="4619" width="9" style="39"/>
    <col min="4620" max="4620" width="19.25" style="39" bestFit="1" customWidth="1"/>
    <col min="4621" max="4864" width="9" style="39"/>
    <col min="4865" max="4865" width="5.5" style="39" bestFit="1" customWidth="1"/>
    <col min="4866" max="4866" width="7.75" style="39" bestFit="1" customWidth="1"/>
    <col min="4867" max="4867" width="9.5" style="39" bestFit="1" customWidth="1"/>
    <col min="4868" max="4868" width="9.75" style="39" bestFit="1" customWidth="1"/>
    <col min="4869" max="4869" width="12.75" style="39" bestFit="1" customWidth="1"/>
    <col min="4870" max="4871" width="3.25" style="39" customWidth="1"/>
    <col min="4872" max="4872" width="23" style="39" bestFit="1" customWidth="1"/>
    <col min="4873" max="4873" width="9.25" style="39" bestFit="1" customWidth="1"/>
    <col min="4874" max="4875" width="9" style="39"/>
    <col min="4876" max="4876" width="19.25" style="39" bestFit="1" customWidth="1"/>
    <col min="4877" max="5120" width="9" style="39"/>
    <col min="5121" max="5121" width="5.5" style="39" bestFit="1" customWidth="1"/>
    <col min="5122" max="5122" width="7.75" style="39" bestFit="1" customWidth="1"/>
    <col min="5123" max="5123" width="9.5" style="39" bestFit="1" customWidth="1"/>
    <col min="5124" max="5124" width="9.75" style="39" bestFit="1" customWidth="1"/>
    <col min="5125" max="5125" width="12.75" style="39" bestFit="1" customWidth="1"/>
    <col min="5126" max="5127" width="3.25" style="39" customWidth="1"/>
    <col min="5128" max="5128" width="23" style="39" bestFit="1" customWidth="1"/>
    <col min="5129" max="5129" width="9.25" style="39" bestFit="1" customWidth="1"/>
    <col min="5130" max="5131" width="9" style="39"/>
    <col min="5132" max="5132" width="19.25" style="39" bestFit="1" customWidth="1"/>
    <col min="5133" max="5376" width="9" style="39"/>
    <col min="5377" max="5377" width="5.5" style="39" bestFit="1" customWidth="1"/>
    <col min="5378" max="5378" width="7.75" style="39" bestFit="1" customWidth="1"/>
    <col min="5379" max="5379" width="9.5" style="39" bestFit="1" customWidth="1"/>
    <col min="5380" max="5380" width="9.75" style="39" bestFit="1" customWidth="1"/>
    <col min="5381" max="5381" width="12.75" style="39" bestFit="1" customWidth="1"/>
    <col min="5382" max="5383" width="3.25" style="39" customWidth="1"/>
    <col min="5384" max="5384" width="23" style="39" bestFit="1" customWidth="1"/>
    <col min="5385" max="5385" width="9.25" style="39" bestFit="1" customWidth="1"/>
    <col min="5386" max="5387" width="9" style="39"/>
    <col min="5388" max="5388" width="19.25" style="39" bestFit="1" customWidth="1"/>
    <col min="5389" max="5632" width="9" style="39"/>
    <col min="5633" max="5633" width="5.5" style="39" bestFit="1" customWidth="1"/>
    <col min="5634" max="5634" width="7.75" style="39" bestFit="1" customWidth="1"/>
    <col min="5635" max="5635" width="9.5" style="39" bestFit="1" customWidth="1"/>
    <col min="5636" max="5636" width="9.75" style="39" bestFit="1" customWidth="1"/>
    <col min="5637" max="5637" width="12.75" style="39" bestFit="1" customWidth="1"/>
    <col min="5638" max="5639" width="3.25" style="39" customWidth="1"/>
    <col min="5640" max="5640" width="23" style="39" bestFit="1" customWidth="1"/>
    <col min="5641" max="5641" width="9.25" style="39" bestFit="1" customWidth="1"/>
    <col min="5642" max="5643" width="9" style="39"/>
    <col min="5644" max="5644" width="19.25" style="39" bestFit="1" customWidth="1"/>
    <col min="5645" max="5888" width="9" style="39"/>
    <col min="5889" max="5889" width="5.5" style="39" bestFit="1" customWidth="1"/>
    <col min="5890" max="5890" width="7.75" style="39" bestFit="1" customWidth="1"/>
    <col min="5891" max="5891" width="9.5" style="39" bestFit="1" customWidth="1"/>
    <col min="5892" max="5892" width="9.75" style="39" bestFit="1" customWidth="1"/>
    <col min="5893" max="5893" width="12.75" style="39" bestFit="1" customWidth="1"/>
    <col min="5894" max="5895" width="3.25" style="39" customWidth="1"/>
    <col min="5896" max="5896" width="23" style="39" bestFit="1" customWidth="1"/>
    <col min="5897" max="5897" width="9.25" style="39" bestFit="1" customWidth="1"/>
    <col min="5898" max="5899" width="9" style="39"/>
    <col min="5900" max="5900" width="19.25" style="39" bestFit="1" customWidth="1"/>
    <col min="5901" max="6144" width="9" style="39"/>
    <col min="6145" max="6145" width="5.5" style="39" bestFit="1" customWidth="1"/>
    <col min="6146" max="6146" width="7.75" style="39" bestFit="1" customWidth="1"/>
    <col min="6147" max="6147" width="9.5" style="39" bestFit="1" customWidth="1"/>
    <col min="6148" max="6148" width="9.75" style="39" bestFit="1" customWidth="1"/>
    <col min="6149" max="6149" width="12.75" style="39" bestFit="1" customWidth="1"/>
    <col min="6150" max="6151" width="3.25" style="39" customWidth="1"/>
    <col min="6152" max="6152" width="23" style="39" bestFit="1" customWidth="1"/>
    <col min="6153" max="6153" width="9.25" style="39" bestFit="1" customWidth="1"/>
    <col min="6154" max="6155" width="9" style="39"/>
    <col min="6156" max="6156" width="19.25" style="39" bestFit="1" customWidth="1"/>
    <col min="6157" max="6400" width="9" style="39"/>
    <col min="6401" max="6401" width="5.5" style="39" bestFit="1" customWidth="1"/>
    <col min="6402" max="6402" width="7.75" style="39" bestFit="1" customWidth="1"/>
    <col min="6403" max="6403" width="9.5" style="39" bestFit="1" customWidth="1"/>
    <col min="6404" max="6404" width="9.75" style="39" bestFit="1" customWidth="1"/>
    <col min="6405" max="6405" width="12.75" style="39" bestFit="1" customWidth="1"/>
    <col min="6406" max="6407" width="3.25" style="39" customWidth="1"/>
    <col min="6408" max="6408" width="23" style="39" bestFit="1" customWidth="1"/>
    <col min="6409" max="6409" width="9.25" style="39" bestFit="1" customWidth="1"/>
    <col min="6410" max="6411" width="9" style="39"/>
    <col min="6412" max="6412" width="19.25" style="39" bestFit="1" customWidth="1"/>
    <col min="6413" max="6656" width="9" style="39"/>
    <col min="6657" max="6657" width="5.5" style="39" bestFit="1" customWidth="1"/>
    <col min="6658" max="6658" width="7.75" style="39" bestFit="1" customWidth="1"/>
    <col min="6659" max="6659" width="9.5" style="39" bestFit="1" customWidth="1"/>
    <col min="6660" max="6660" width="9.75" style="39" bestFit="1" customWidth="1"/>
    <col min="6661" max="6661" width="12.75" style="39" bestFit="1" customWidth="1"/>
    <col min="6662" max="6663" width="3.25" style="39" customWidth="1"/>
    <col min="6664" max="6664" width="23" style="39" bestFit="1" customWidth="1"/>
    <col min="6665" max="6665" width="9.25" style="39" bestFit="1" customWidth="1"/>
    <col min="6666" max="6667" width="9" style="39"/>
    <col min="6668" max="6668" width="19.25" style="39" bestFit="1" customWidth="1"/>
    <col min="6669" max="6912" width="9" style="39"/>
    <col min="6913" max="6913" width="5.5" style="39" bestFit="1" customWidth="1"/>
    <col min="6914" max="6914" width="7.75" style="39" bestFit="1" customWidth="1"/>
    <col min="6915" max="6915" width="9.5" style="39" bestFit="1" customWidth="1"/>
    <col min="6916" max="6916" width="9.75" style="39" bestFit="1" customWidth="1"/>
    <col min="6917" max="6917" width="12.75" style="39" bestFit="1" customWidth="1"/>
    <col min="6918" max="6919" width="3.25" style="39" customWidth="1"/>
    <col min="6920" max="6920" width="23" style="39" bestFit="1" customWidth="1"/>
    <col min="6921" max="6921" width="9.25" style="39" bestFit="1" customWidth="1"/>
    <col min="6922" max="6923" width="9" style="39"/>
    <col min="6924" max="6924" width="19.25" style="39" bestFit="1" customWidth="1"/>
    <col min="6925" max="7168" width="9" style="39"/>
    <col min="7169" max="7169" width="5.5" style="39" bestFit="1" customWidth="1"/>
    <col min="7170" max="7170" width="7.75" style="39" bestFit="1" customWidth="1"/>
    <col min="7171" max="7171" width="9.5" style="39" bestFit="1" customWidth="1"/>
    <col min="7172" max="7172" width="9.75" style="39" bestFit="1" customWidth="1"/>
    <col min="7173" max="7173" width="12.75" style="39" bestFit="1" customWidth="1"/>
    <col min="7174" max="7175" width="3.25" style="39" customWidth="1"/>
    <col min="7176" max="7176" width="23" style="39" bestFit="1" customWidth="1"/>
    <col min="7177" max="7177" width="9.25" style="39" bestFit="1" customWidth="1"/>
    <col min="7178" max="7179" width="9" style="39"/>
    <col min="7180" max="7180" width="19.25" style="39" bestFit="1" customWidth="1"/>
    <col min="7181" max="7424" width="9" style="39"/>
    <col min="7425" max="7425" width="5.5" style="39" bestFit="1" customWidth="1"/>
    <col min="7426" max="7426" width="7.75" style="39" bestFit="1" customWidth="1"/>
    <col min="7427" max="7427" width="9.5" style="39" bestFit="1" customWidth="1"/>
    <col min="7428" max="7428" width="9.75" style="39" bestFit="1" customWidth="1"/>
    <col min="7429" max="7429" width="12.75" style="39" bestFit="1" customWidth="1"/>
    <col min="7430" max="7431" width="3.25" style="39" customWidth="1"/>
    <col min="7432" max="7432" width="23" style="39" bestFit="1" customWidth="1"/>
    <col min="7433" max="7433" width="9.25" style="39" bestFit="1" customWidth="1"/>
    <col min="7434" max="7435" width="9" style="39"/>
    <col min="7436" max="7436" width="19.25" style="39" bestFit="1" customWidth="1"/>
    <col min="7437" max="7680" width="9" style="39"/>
    <col min="7681" max="7681" width="5.5" style="39" bestFit="1" customWidth="1"/>
    <col min="7682" max="7682" width="7.75" style="39" bestFit="1" customWidth="1"/>
    <col min="7683" max="7683" width="9.5" style="39" bestFit="1" customWidth="1"/>
    <col min="7684" max="7684" width="9.75" style="39" bestFit="1" customWidth="1"/>
    <col min="7685" max="7685" width="12.75" style="39" bestFit="1" customWidth="1"/>
    <col min="7686" max="7687" width="3.25" style="39" customWidth="1"/>
    <col min="7688" max="7688" width="23" style="39" bestFit="1" customWidth="1"/>
    <col min="7689" max="7689" width="9.25" style="39" bestFit="1" customWidth="1"/>
    <col min="7690" max="7691" width="9" style="39"/>
    <col min="7692" max="7692" width="19.25" style="39" bestFit="1" customWidth="1"/>
    <col min="7693" max="7936" width="9" style="39"/>
    <col min="7937" max="7937" width="5.5" style="39" bestFit="1" customWidth="1"/>
    <col min="7938" max="7938" width="7.75" style="39" bestFit="1" customWidth="1"/>
    <col min="7939" max="7939" width="9.5" style="39" bestFit="1" customWidth="1"/>
    <col min="7940" max="7940" width="9.75" style="39" bestFit="1" customWidth="1"/>
    <col min="7941" max="7941" width="12.75" style="39" bestFit="1" customWidth="1"/>
    <col min="7942" max="7943" width="3.25" style="39" customWidth="1"/>
    <col min="7944" max="7944" width="23" style="39" bestFit="1" customWidth="1"/>
    <col min="7945" max="7945" width="9.25" style="39" bestFit="1" customWidth="1"/>
    <col min="7946" max="7947" width="9" style="39"/>
    <col min="7948" max="7948" width="19.25" style="39" bestFit="1" customWidth="1"/>
    <col min="7949" max="8192" width="9" style="39"/>
    <col min="8193" max="8193" width="5.5" style="39" bestFit="1" customWidth="1"/>
    <col min="8194" max="8194" width="7.75" style="39" bestFit="1" customWidth="1"/>
    <col min="8195" max="8195" width="9.5" style="39" bestFit="1" customWidth="1"/>
    <col min="8196" max="8196" width="9.75" style="39" bestFit="1" customWidth="1"/>
    <col min="8197" max="8197" width="12.75" style="39" bestFit="1" customWidth="1"/>
    <col min="8198" max="8199" width="3.25" style="39" customWidth="1"/>
    <col min="8200" max="8200" width="23" style="39" bestFit="1" customWidth="1"/>
    <col min="8201" max="8201" width="9.25" style="39" bestFit="1" customWidth="1"/>
    <col min="8202" max="8203" width="9" style="39"/>
    <col min="8204" max="8204" width="19.25" style="39" bestFit="1" customWidth="1"/>
    <col min="8205" max="8448" width="9" style="39"/>
    <col min="8449" max="8449" width="5.5" style="39" bestFit="1" customWidth="1"/>
    <col min="8450" max="8450" width="7.75" style="39" bestFit="1" customWidth="1"/>
    <col min="8451" max="8451" width="9.5" style="39" bestFit="1" customWidth="1"/>
    <col min="8452" max="8452" width="9.75" style="39" bestFit="1" customWidth="1"/>
    <col min="8453" max="8453" width="12.75" style="39" bestFit="1" customWidth="1"/>
    <col min="8454" max="8455" width="3.25" style="39" customWidth="1"/>
    <col min="8456" max="8456" width="23" style="39" bestFit="1" customWidth="1"/>
    <col min="8457" max="8457" width="9.25" style="39" bestFit="1" customWidth="1"/>
    <col min="8458" max="8459" width="9" style="39"/>
    <col min="8460" max="8460" width="19.25" style="39" bestFit="1" customWidth="1"/>
    <col min="8461" max="8704" width="9" style="39"/>
    <col min="8705" max="8705" width="5.5" style="39" bestFit="1" customWidth="1"/>
    <col min="8706" max="8706" width="7.75" style="39" bestFit="1" customWidth="1"/>
    <col min="8707" max="8707" width="9.5" style="39" bestFit="1" customWidth="1"/>
    <col min="8708" max="8708" width="9.75" style="39" bestFit="1" customWidth="1"/>
    <col min="8709" max="8709" width="12.75" style="39" bestFit="1" customWidth="1"/>
    <col min="8710" max="8711" width="3.25" style="39" customWidth="1"/>
    <col min="8712" max="8712" width="23" style="39" bestFit="1" customWidth="1"/>
    <col min="8713" max="8713" width="9.25" style="39" bestFit="1" customWidth="1"/>
    <col min="8714" max="8715" width="9" style="39"/>
    <col min="8716" max="8716" width="19.25" style="39" bestFit="1" customWidth="1"/>
    <col min="8717" max="8960" width="9" style="39"/>
    <col min="8961" max="8961" width="5.5" style="39" bestFit="1" customWidth="1"/>
    <col min="8962" max="8962" width="7.75" style="39" bestFit="1" customWidth="1"/>
    <col min="8963" max="8963" width="9.5" style="39" bestFit="1" customWidth="1"/>
    <col min="8964" max="8964" width="9.75" style="39" bestFit="1" customWidth="1"/>
    <col min="8965" max="8965" width="12.75" style="39" bestFit="1" customWidth="1"/>
    <col min="8966" max="8967" width="3.25" style="39" customWidth="1"/>
    <col min="8968" max="8968" width="23" style="39" bestFit="1" customWidth="1"/>
    <col min="8969" max="8969" width="9.25" style="39" bestFit="1" customWidth="1"/>
    <col min="8970" max="8971" width="9" style="39"/>
    <col min="8972" max="8972" width="19.25" style="39" bestFit="1" customWidth="1"/>
    <col min="8973" max="9216" width="9" style="39"/>
    <col min="9217" max="9217" width="5.5" style="39" bestFit="1" customWidth="1"/>
    <col min="9218" max="9218" width="7.75" style="39" bestFit="1" customWidth="1"/>
    <col min="9219" max="9219" width="9.5" style="39" bestFit="1" customWidth="1"/>
    <col min="9220" max="9220" width="9.75" style="39" bestFit="1" customWidth="1"/>
    <col min="9221" max="9221" width="12.75" style="39" bestFit="1" customWidth="1"/>
    <col min="9222" max="9223" width="3.25" style="39" customWidth="1"/>
    <col min="9224" max="9224" width="23" style="39" bestFit="1" customWidth="1"/>
    <col min="9225" max="9225" width="9.25" style="39" bestFit="1" customWidth="1"/>
    <col min="9226" max="9227" width="9" style="39"/>
    <col min="9228" max="9228" width="19.25" style="39" bestFit="1" customWidth="1"/>
    <col min="9229" max="9472" width="9" style="39"/>
    <col min="9473" max="9473" width="5.5" style="39" bestFit="1" customWidth="1"/>
    <col min="9474" max="9474" width="7.75" style="39" bestFit="1" customWidth="1"/>
    <col min="9475" max="9475" width="9.5" style="39" bestFit="1" customWidth="1"/>
    <col min="9476" max="9476" width="9.75" style="39" bestFit="1" customWidth="1"/>
    <col min="9477" max="9477" width="12.75" style="39" bestFit="1" customWidth="1"/>
    <col min="9478" max="9479" width="3.25" style="39" customWidth="1"/>
    <col min="9480" max="9480" width="23" style="39" bestFit="1" customWidth="1"/>
    <col min="9481" max="9481" width="9.25" style="39" bestFit="1" customWidth="1"/>
    <col min="9482" max="9483" width="9" style="39"/>
    <col min="9484" max="9484" width="19.25" style="39" bestFit="1" customWidth="1"/>
    <col min="9485" max="9728" width="9" style="39"/>
    <col min="9729" max="9729" width="5.5" style="39" bestFit="1" customWidth="1"/>
    <col min="9730" max="9730" width="7.75" style="39" bestFit="1" customWidth="1"/>
    <col min="9731" max="9731" width="9.5" style="39" bestFit="1" customWidth="1"/>
    <col min="9732" max="9732" width="9.75" style="39" bestFit="1" customWidth="1"/>
    <col min="9733" max="9733" width="12.75" style="39" bestFit="1" customWidth="1"/>
    <col min="9734" max="9735" width="3.25" style="39" customWidth="1"/>
    <col min="9736" max="9736" width="23" style="39" bestFit="1" customWidth="1"/>
    <col min="9737" max="9737" width="9.25" style="39" bestFit="1" customWidth="1"/>
    <col min="9738" max="9739" width="9" style="39"/>
    <col min="9740" max="9740" width="19.25" style="39" bestFit="1" customWidth="1"/>
    <col min="9741" max="9984" width="9" style="39"/>
    <col min="9985" max="9985" width="5.5" style="39" bestFit="1" customWidth="1"/>
    <col min="9986" max="9986" width="7.75" style="39" bestFit="1" customWidth="1"/>
    <col min="9987" max="9987" width="9.5" style="39" bestFit="1" customWidth="1"/>
    <col min="9988" max="9988" width="9.75" style="39" bestFit="1" customWidth="1"/>
    <col min="9989" max="9989" width="12.75" style="39" bestFit="1" customWidth="1"/>
    <col min="9990" max="9991" width="3.25" style="39" customWidth="1"/>
    <col min="9992" max="9992" width="23" style="39" bestFit="1" customWidth="1"/>
    <col min="9993" max="9993" width="9.25" style="39" bestFit="1" customWidth="1"/>
    <col min="9994" max="9995" width="9" style="39"/>
    <col min="9996" max="9996" width="19.25" style="39" bestFit="1" customWidth="1"/>
    <col min="9997" max="10240" width="9" style="39"/>
    <col min="10241" max="10241" width="5.5" style="39" bestFit="1" customWidth="1"/>
    <col min="10242" max="10242" width="7.75" style="39" bestFit="1" customWidth="1"/>
    <col min="10243" max="10243" width="9.5" style="39" bestFit="1" customWidth="1"/>
    <col min="10244" max="10244" width="9.75" style="39" bestFit="1" customWidth="1"/>
    <col min="10245" max="10245" width="12.75" style="39" bestFit="1" customWidth="1"/>
    <col min="10246" max="10247" width="3.25" style="39" customWidth="1"/>
    <col min="10248" max="10248" width="23" style="39" bestFit="1" customWidth="1"/>
    <col min="10249" max="10249" width="9.25" style="39" bestFit="1" customWidth="1"/>
    <col min="10250" max="10251" width="9" style="39"/>
    <col min="10252" max="10252" width="19.25" style="39" bestFit="1" customWidth="1"/>
    <col min="10253" max="10496" width="9" style="39"/>
    <col min="10497" max="10497" width="5.5" style="39" bestFit="1" customWidth="1"/>
    <col min="10498" max="10498" width="7.75" style="39" bestFit="1" customWidth="1"/>
    <col min="10499" max="10499" width="9.5" style="39" bestFit="1" customWidth="1"/>
    <col min="10500" max="10500" width="9.75" style="39" bestFit="1" customWidth="1"/>
    <col min="10501" max="10501" width="12.75" style="39" bestFit="1" customWidth="1"/>
    <col min="10502" max="10503" width="3.25" style="39" customWidth="1"/>
    <col min="10504" max="10504" width="23" style="39" bestFit="1" customWidth="1"/>
    <col min="10505" max="10505" width="9.25" style="39" bestFit="1" customWidth="1"/>
    <col min="10506" max="10507" width="9" style="39"/>
    <col min="10508" max="10508" width="19.25" style="39" bestFit="1" customWidth="1"/>
    <col min="10509" max="10752" width="9" style="39"/>
    <col min="10753" max="10753" width="5.5" style="39" bestFit="1" customWidth="1"/>
    <col min="10754" max="10754" width="7.75" style="39" bestFit="1" customWidth="1"/>
    <col min="10755" max="10755" width="9.5" style="39" bestFit="1" customWidth="1"/>
    <col min="10756" max="10756" width="9.75" style="39" bestFit="1" customWidth="1"/>
    <col min="10757" max="10757" width="12.75" style="39" bestFit="1" customWidth="1"/>
    <col min="10758" max="10759" width="3.25" style="39" customWidth="1"/>
    <col min="10760" max="10760" width="23" style="39" bestFit="1" customWidth="1"/>
    <col min="10761" max="10761" width="9.25" style="39" bestFit="1" customWidth="1"/>
    <col min="10762" max="10763" width="9" style="39"/>
    <col min="10764" max="10764" width="19.25" style="39" bestFit="1" customWidth="1"/>
    <col min="10765" max="11008" width="9" style="39"/>
    <col min="11009" max="11009" width="5.5" style="39" bestFit="1" customWidth="1"/>
    <col min="11010" max="11010" width="7.75" style="39" bestFit="1" customWidth="1"/>
    <col min="11011" max="11011" width="9.5" style="39" bestFit="1" customWidth="1"/>
    <col min="11012" max="11012" width="9.75" style="39" bestFit="1" customWidth="1"/>
    <col min="11013" max="11013" width="12.75" style="39" bestFit="1" customWidth="1"/>
    <col min="11014" max="11015" width="3.25" style="39" customWidth="1"/>
    <col min="11016" max="11016" width="23" style="39" bestFit="1" customWidth="1"/>
    <col min="11017" max="11017" width="9.25" style="39" bestFit="1" customWidth="1"/>
    <col min="11018" max="11019" width="9" style="39"/>
    <col min="11020" max="11020" width="19.25" style="39" bestFit="1" customWidth="1"/>
    <col min="11021" max="11264" width="9" style="39"/>
    <col min="11265" max="11265" width="5.5" style="39" bestFit="1" customWidth="1"/>
    <col min="11266" max="11266" width="7.75" style="39" bestFit="1" customWidth="1"/>
    <col min="11267" max="11267" width="9.5" style="39" bestFit="1" customWidth="1"/>
    <col min="11268" max="11268" width="9.75" style="39" bestFit="1" customWidth="1"/>
    <col min="11269" max="11269" width="12.75" style="39" bestFit="1" customWidth="1"/>
    <col min="11270" max="11271" width="3.25" style="39" customWidth="1"/>
    <col min="11272" max="11272" width="23" style="39" bestFit="1" customWidth="1"/>
    <col min="11273" max="11273" width="9.25" style="39" bestFit="1" customWidth="1"/>
    <col min="11274" max="11275" width="9" style="39"/>
    <col min="11276" max="11276" width="19.25" style="39" bestFit="1" customWidth="1"/>
    <col min="11277" max="11520" width="9" style="39"/>
    <col min="11521" max="11521" width="5.5" style="39" bestFit="1" customWidth="1"/>
    <col min="11522" max="11522" width="7.75" style="39" bestFit="1" customWidth="1"/>
    <col min="11523" max="11523" width="9.5" style="39" bestFit="1" customWidth="1"/>
    <col min="11524" max="11524" width="9.75" style="39" bestFit="1" customWidth="1"/>
    <col min="11525" max="11525" width="12.75" style="39" bestFit="1" customWidth="1"/>
    <col min="11526" max="11527" width="3.25" style="39" customWidth="1"/>
    <col min="11528" max="11528" width="23" style="39" bestFit="1" customWidth="1"/>
    <col min="11529" max="11529" width="9.25" style="39" bestFit="1" customWidth="1"/>
    <col min="11530" max="11531" width="9" style="39"/>
    <col min="11532" max="11532" width="19.25" style="39" bestFit="1" customWidth="1"/>
    <col min="11533" max="11776" width="9" style="39"/>
    <col min="11777" max="11777" width="5.5" style="39" bestFit="1" customWidth="1"/>
    <col min="11778" max="11778" width="7.75" style="39" bestFit="1" customWidth="1"/>
    <col min="11779" max="11779" width="9.5" style="39" bestFit="1" customWidth="1"/>
    <col min="11780" max="11780" width="9.75" style="39" bestFit="1" customWidth="1"/>
    <col min="11781" max="11781" width="12.75" style="39" bestFit="1" customWidth="1"/>
    <col min="11782" max="11783" width="3.25" style="39" customWidth="1"/>
    <col min="11784" max="11784" width="23" style="39" bestFit="1" customWidth="1"/>
    <col min="11785" max="11785" width="9.25" style="39" bestFit="1" customWidth="1"/>
    <col min="11786" max="11787" width="9" style="39"/>
    <col min="11788" max="11788" width="19.25" style="39" bestFit="1" customWidth="1"/>
    <col min="11789" max="12032" width="9" style="39"/>
    <col min="12033" max="12033" width="5.5" style="39" bestFit="1" customWidth="1"/>
    <col min="12034" max="12034" width="7.75" style="39" bestFit="1" customWidth="1"/>
    <col min="12035" max="12035" width="9.5" style="39" bestFit="1" customWidth="1"/>
    <col min="12036" max="12036" width="9.75" style="39" bestFit="1" customWidth="1"/>
    <col min="12037" max="12037" width="12.75" style="39" bestFit="1" customWidth="1"/>
    <col min="12038" max="12039" width="3.25" style="39" customWidth="1"/>
    <col min="12040" max="12040" width="23" style="39" bestFit="1" customWidth="1"/>
    <col min="12041" max="12041" width="9.25" style="39" bestFit="1" customWidth="1"/>
    <col min="12042" max="12043" width="9" style="39"/>
    <col min="12044" max="12044" width="19.25" style="39" bestFit="1" customWidth="1"/>
    <col min="12045" max="12288" width="9" style="39"/>
    <col min="12289" max="12289" width="5.5" style="39" bestFit="1" customWidth="1"/>
    <col min="12290" max="12290" width="7.75" style="39" bestFit="1" customWidth="1"/>
    <col min="12291" max="12291" width="9.5" style="39" bestFit="1" customWidth="1"/>
    <col min="12292" max="12292" width="9.75" style="39" bestFit="1" customWidth="1"/>
    <col min="12293" max="12293" width="12.75" style="39" bestFit="1" customWidth="1"/>
    <col min="12294" max="12295" width="3.25" style="39" customWidth="1"/>
    <col min="12296" max="12296" width="23" style="39" bestFit="1" customWidth="1"/>
    <col min="12297" max="12297" width="9.25" style="39" bestFit="1" customWidth="1"/>
    <col min="12298" max="12299" width="9" style="39"/>
    <col min="12300" max="12300" width="19.25" style="39" bestFit="1" customWidth="1"/>
    <col min="12301" max="12544" width="9" style="39"/>
    <col min="12545" max="12545" width="5.5" style="39" bestFit="1" customWidth="1"/>
    <col min="12546" max="12546" width="7.75" style="39" bestFit="1" customWidth="1"/>
    <col min="12547" max="12547" width="9.5" style="39" bestFit="1" customWidth="1"/>
    <col min="12548" max="12548" width="9.75" style="39" bestFit="1" customWidth="1"/>
    <col min="12549" max="12549" width="12.75" style="39" bestFit="1" customWidth="1"/>
    <col min="12550" max="12551" width="3.25" style="39" customWidth="1"/>
    <col min="12552" max="12552" width="23" style="39" bestFit="1" customWidth="1"/>
    <col min="12553" max="12553" width="9.25" style="39" bestFit="1" customWidth="1"/>
    <col min="12554" max="12555" width="9" style="39"/>
    <col min="12556" max="12556" width="19.25" style="39" bestFit="1" customWidth="1"/>
    <col min="12557" max="12800" width="9" style="39"/>
    <col min="12801" max="12801" width="5.5" style="39" bestFit="1" customWidth="1"/>
    <col min="12802" max="12802" width="7.75" style="39" bestFit="1" customWidth="1"/>
    <col min="12803" max="12803" width="9.5" style="39" bestFit="1" customWidth="1"/>
    <col min="12804" max="12804" width="9.75" style="39" bestFit="1" customWidth="1"/>
    <col min="12805" max="12805" width="12.75" style="39" bestFit="1" customWidth="1"/>
    <col min="12806" max="12807" width="3.25" style="39" customWidth="1"/>
    <col min="12808" max="12808" width="23" style="39" bestFit="1" customWidth="1"/>
    <col min="12809" max="12809" width="9.25" style="39" bestFit="1" customWidth="1"/>
    <col min="12810" max="12811" width="9" style="39"/>
    <col min="12812" max="12812" width="19.25" style="39" bestFit="1" customWidth="1"/>
    <col min="12813" max="13056" width="9" style="39"/>
    <col min="13057" max="13057" width="5.5" style="39" bestFit="1" customWidth="1"/>
    <col min="13058" max="13058" width="7.75" style="39" bestFit="1" customWidth="1"/>
    <col min="13059" max="13059" width="9.5" style="39" bestFit="1" customWidth="1"/>
    <col min="13060" max="13060" width="9.75" style="39" bestFit="1" customWidth="1"/>
    <col min="13061" max="13061" width="12.75" style="39" bestFit="1" customWidth="1"/>
    <col min="13062" max="13063" width="3.25" style="39" customWidth="1"/>
    <col min="13064" max="13064" width="23" style="39" bestFit="1" customWidth="1"/>
    <col min="13065" max="13065" width="9.25" style="39" bestFit="1" customWidth="1"/>
    <col min="13066" max="13067" width="9" style="39"/>
    <col min="13068" max="13068" width="19.25" style="39" bestFit="1" customWidth="1"/>
    <col min="13069" max="13312" width="9" style="39"/>
    <col min="13313" max="13313" width="5.5" style="39" bestFit="1" customWidth="1"/>
    <col min="13314" max="13314" width="7.75" style="39" bestFit="1" customWidth="1"/>
    <col min="13315" max="13315" width="9.5" style="39" bestFit="1" customWidth="1"/>
    <col min="13316" max="13316" width="9.75" style="39" bestFit="1" customWidth="1"/>
    <col min="13317" max="13317" width="12.75" style="39" bestFit="1" customWidth="1"/>
    <col min="13318" max="13319" width="3.25" style="39" customWidth="1"/>
    <col min="13320" max="13320" width="23" style="39" bestFit="1" customWidth="1"/>
    <col min="13321" max="13321" width="9.25" style="39" bestFit="1" customWidth="1"/>
    <col min="13322" max="13323" width="9" style="39"/>
    <col min="13324" max="13324" width="19.25" style="39" bestFit="1" customWidth="1"/>
    <col min="13325" max="13568" width="9" style="39"/>
    <col min="13569" max="13569" width="5.5" style="39" bestFit="1" customWidth="1"/>
    <col min="13570" max="13570" width="7.75" style="39" bestFit="1" customWidth="1"/>
    <col min="13571" max="13571" width="9.5" style="39" bestFit="1" customWidth="1"/>
    <col min="13572" max="13572" width="9.75" style="39" bestFit="1" customWidth="1"/>
    <col min="13573" max="13573" width="12.75" style="39" bestFit="1" customWidth="1"/>
    <col min="13574" max="13575" width="3.25" style="39" customWidth="1"/>
    <col min="13576" max="13576" width="23" style="39" bestFit="1" customWidth="1"/>
    <col min="13577" max="13577" width="9.25" style="39" bestFit="1" customWidth="1"/>
    <col min="13578" max="13579" width="9" style="39"/>
    <col min="13580" max="13580" width="19.25" style="39" bestFit="1" customWidth="1"/>
    <col min="13581" max="13824" width="9" style="39"/>
    <col min="13825" max="13825" width="5.5" style="39" bestFit="1" customWidth="1"/>
    <col min="13826" max="13826" width="7.75" style="39" bestFit="1" customWidth="1"/>
    <col min="13827" max="13827" width="9.5" style="39" bestFit="1" customWidth="1"/>
    <col min="13828" max="13828" width="9.75" style="39" bestFit="1" customWidth="1"/>
    <col min="13829" max="13829" width="12.75" style="39" bestFit="1" customWidth="1"/>
    <col min="13830" max="13831" width="3.25" style="39" customWidth="1"/>
    <col min="13832" max="13832" width="23" style="39" bestFit="1" customWidth="1"/>
    <col min="13833" max="13833" width="9.25" style="39" bestFit="1" customWidth="1"/>
    <col min="13834" max="13835" width="9" style="39"/>
    <col min="13836" max="13836" width="19.25" style="39" bestFit="1" customWidth="1"/>
    <col min="13837" max="14080" width="9" style="39"/>
    <col min="14081" max="14081" width="5.5" style="39" bestFit="1" customWidth="1"/>
    <col min="14082" max="14082" width="7.75" style="39" bestFit="1" customWidth="1"/>
    <col min="14083" max="14083" width="9.5" style="39" bestFit="1" customWidth="1"/>
    <col min="14084" max="14084" width="9.75" style="39" bestFit="1" customWidth="1"/>
    <col min="14085" max="14085" width="12.75" style="39" bestFit="1" customWidth="1"/>
    <col min="14086" max="14087" width="3.25" style="39" customWidth="1"/>
    <col min="14088" max="14088" width="23" style="39" bestFit="1" customWidth="1"/>
    <col min="14089" max="14089" width="9.25" style="39" bestFit="1" customWidth="1"/>
    <col min="14090" max="14091" width="9" style="39"/>
    <col min="14092" max="14092" width="19.25" style="39" bestFit="1" customWidth="1"/>
    <col min="14093" max="14336" width="9" style="39"/>
    <col min="14337" max="14337" width="5.5" style="39" bestFit="1" customWidth="1"/>
    <col min="14338" max="14338" width="7.75" style="39" bestFit="1" customWidth="1"/>
    <col min="14339" max="14339" width="9.5" style="39" bestFit="1" customWidth="1"/>
    <col min="14340" max="14340" width="9.75" style="39" bestFit="1" customWidth="1"/>
    <col min="14341" max="14341" width="12.75" style="39" bestFit="1" customWidth="1"/>
    <col min="14342" max="14343" width="3.25" style="39" customWidth="1"/>
    <col min="14344" max="14344" width="23" style="39" bestFit="1" customWidth="1"/>
    <col min="14345" max="14345" width="9.25" style="39" bestFit="1" customWidth="1"/>
    <col min="14346" max="14347" width="9" style="39"/>
    <col min="14348" max="14348" width="19.25" style="39" bestFit="1" customWidth="1"/>
    <col min="14349" max="14592" width="9" style="39"/>
    <col min="14593" max="14593" width="5.5" style="39" bestFit="1" customWidth="1"/>
    <col min="14594" max="14594" width="7.75" style="39" bestFit="1" customWidth="1"/>
    <col min="14595" max="14595" width="9.5" style="39" bestFit="1" customWidth="1"/>
    <col min="14596" max="14596" width="9.75" style="39" bestFit="1" customWidth="1"/>
    <col min="14597" max="14597" width="12.75" style="39" bestFit="1" customWidth="1"/>
    <col min="14598" max="14599" width="3.25" style="39" customWidth="1"/>
    <col min="14600" max="14600" width="23" style="39" bestFit="1" customWidth="1"/>
    <col min="14601" max="14601" width="9.25" style="39" bestFit="1" customWidth="1"/>
    <col min="14602" max="14603" width="9" style="39"/>
    <col min="14604" max="14604" width="19.25" style="39" bestFit="1" customWidth="1"/>
    <col min="14605" max="14848" width="9" style="39"/>
    <col min="14849" max="14849" width="5.5" style="39" bestFit="1" customWidth="1"/>
    <col min="14850" max="14850" width="7.75" style="39" bestFit="1" customWidth="1"/>
    <col min="14851" max="14851" width="9.5" style="39" bestFit="1" customWidth="1"/>
    <col min="14852" max="14852" width="9.75" style="39" bestFit="1" customWidth="1"/>
    <col min="14853" max="14853" width="12.75" style="39" bestFit="1" customWidth="1"/>
    <col min="14854" max="14855" width="3.25" style="39" customWidth="1"/>
    <col min="14856" max="14856" width="23" style="39" bestFit="1" customWidth="1"/>
    <col min="14857" max="14857" width="9.25" style="39" bestFit="1" customWidth="1"/>
    <col min="14858" max="14859" width="9" style="39"/>
    <col min="14860" max="14860" width="19.25" style="39" bestFit="1" customWidth="1"/>
    <col min="14861" max="15104" width="9" style="39"/>
    <col min="15105" max="15105" width="5.5" style="39" bestFit="1" customWidth="1"/>
    <col min="15106" max="15106" width="7.75" style="39" bestFit="1" customWidth="1"/>
    <col min="15107" max="15107" width="9.5" style="39" bestFit="1" customWidth="1"/>
    <col min="15108" max="15108" width="9.75" style="39" bestFit="1" customWidth="1"/>
    <col min="15109" max="15109" width="12.75" style="39" bestFit="1" customWidth="1"/>
    <col min="15110" max="15111" width="3.25" style="39" customWidth="1"/>
    <col min="15112" max="15112" width="23" style="39" bestFit="1" customWidth="1"/>
    <col min="15113" max="15113" width="9.25" style="39" bestFit="1" customWidth="1"/>
    <col min="15114" max="15115" width="9" style="39"/>
    <col min="15116" max="15116" width="19.25" style="39" bestFit="1" customWidth="1"/>
    <col min="15117" max="15360" width="9" style="39"/>
    <col min="15361" max="15361" width="5.5" style="39" bestFit="1" customWidth="1"/>
    <col min="15362" max="15362" width="7.75" style="39" bestFit="1" customWidth="1"/>
    <col min="15363" max="15363" width="9.5" style="39" bestFit="1" customWidth="1"/>
    <col min="15364" max="15364" width="9.75" style="39" bestFit="1" customWidth="1"/>
    <col min="15365" max="15365" width="12.75" style="39" bestFit="1" customWidth="1"/>
    <col min="15366" max="15367" width="3.25" style="39" customWidth="1"/>
    <col min="15368" max="15368" width="23" style="39" bestFit="1" customWidth="1"/>
    <col min="15369" max="15369" width="9.25" style="39" bestFit="1" customWidth="1"/>
    <col min="15370" max="15371" width="9" style="39"/>
    <col min="15372" max="15372" width="19.25" style="39" bestFit="1" customWidth="1"/>
    <col min="15373" max="15616" width="9" style="39"/>
    <col min="15617" max="15617" width="5.5" style="39" bestFit="1" customWidth="1"/>
    <col min="15618" max="15618" width="7.75" style="39" bestFit="1" customWidth="1"/>
    <col min="15619" max="15619" width="9.5" style="39" bestFit="1" customWidth="1"/>
    <col min="15620" max="15620" width="9.75" style="39" bestFit="1" customWidth="1"/>
    <col min="15621" max="15621" width="12.75" style="39" bestFit="1" customWidth="1"/>
    <col min="15622" max="15623" width="3.25" style="39" customWidth="1"/>
    <col min="15624" max="15624" width="23" style="39" bestFit="1" customWidth="1"/>
    <col min="15625" max="15625" width="9.25" style="39" bestFit="1" customWidth="1"/>
    <col min="15626" max="15627" width="9" style="39"/>
    <col min="15628" max="15628" width="19.25" style="39" bestFit="1" customWidth="1"/>
    <col min="15629" max="15872" width="9" style="39"/>
    <col min="15873" max="15873" width="5.5" style="39" bestFit="1" customWidth="1"/>
    <col min="15874" max="15874" width="7.75" style="39" bestFit="1" customWidth="1"/>
    <col min="15875" max="15875" width="9.5" style="39" bestFit="1" customWidth="1"/>
    <col min="15876" max="15876" width="9.75" style="39" bestFit="1" customWidth="1"/>
    <col min="15877" max="15877" width="12.75" style="39" bestFit="1" customWidth="1"/>
    <col min="15878" max="15879" width="3.25" style="39" customWidth="1"/>
    <col min="15880" max="15880" width="23" style="39" bestFit="1" customWidth="1"/>
    <col min="15881" max="15881" width="9.25" style="39" bestFit="1" customWidth="1"/>
    <col min="15882" max="15883" width="9" style="39"/>
    <col min="15884" max="15884" width="19.25" style="39" bestFit="1" customWidth="1"/>
    <col min="15885" max="16128" width="9" style="39"/>
    <col min="16129" max="16129" width="5.5" style="39" bestFit="1" customWidth="1"/>
    <col min="16130" max="16130" width="7.75" style="39" bestFit="1" customWidth="1"/>
    <col min="16131" max="16131" width="9.5" style="39" bestFit="1" customWidth="1"/>
    <col min="16132" max="16132" width="9.75" style="39" bestFit="1" customWidth="1"/>
    <col min="16133" max="16133" width="12.75" style="39" bestFit="1" customWidth="1"/>
    <col min="16134" max="16135" width="3.25" style="39" customWidth="1"/>
    <col min="16136" max="16136" width="23" style="39" bestFit="1" customWidth="1"/>
    <col min="16137" max="16137" width="9.25" style="39" bestFit="1" customWidth="1"/>
    <col min="16138" max="16139" width="9" style="39"/>
    <col min="16140" max="16140" width="19.25" style="39" bestFit="1" customWidth="1"/>
    <col min="16141" max="16384" width="9" style="39"/>
  </cols>
  <sheetData>
    <row r="1" spans="2:11" ht="15.75" x14ac:dyDescent="0.15">
      <c r="B1" s="53" t="s">
        <v>0</v>
      </c>
      <c r="C1" s="53" t="s">
        <v>15</v>
      </c>
      <c r="D1" s="54" t="s">
        <v>71</v>
      </c>
      <c r="E1" s="53" t="s">
        <v>16</v>
      </c>
      <c r="F1" s="53" t="s">
        <v>17</v>
      </c>
    </row>
    <row r="2" spans="2:11" x14ac:dyDescent="0.15">
      <c r="B2" s="56">
        <v>2000</v>
      </c>
      <c r="C2" s="56">
        <v>104</v>
      </c>
      <c r="D2" s="57">
        <f t="shared" ref="D2:D17" si="0">C2^2</f>
        <v>10816</v>
      </c>
      <c r="E2" s="58">
        <v>148546.1808546955</v>
      </c>
      <c r="F2" s="59">
        <f>$I$3*C2+$I$4*D2+$I$2</f>
        <v>141487.28074518865</v>
      </c>
      <c r="H2" s="60" t="s">
        <v>72</v>
      </c>
      <c r="I2" s="61">
        <f>I30</f>
        <v>260798.195821186</v>
      </c>
    </row>
    <row r="3" spans="2:11" x14ac:dyDescent="0.15">
      <c r="B3" s="56">
        <v>2001</v>
      </c>
      <c r="C3" s="56">
        <v>143</v>
      </c>
      <c r="D3" s="57">
        <f t="shared" si="0"/>
        <v>20449</v>
      </c>
      <c r="E3" s="58">
        <v>173668.74023694251</v>
      </c>
      <c r="F3" s="59">
        <f t="shared" ref="F3:F17" si="1">$I$3*C3+$I$4*D3+$I$2</f>
        <v>170563.01975763752</v>
      </c>
      <c r="H3" s="60" t="s">
        <v>73</v>
      </c>
      <c r="I3" s="61">
        <f>I31</f>
        <v>-2523.7673240467875</v>
      </c>
    </row>
    <row r="4" spans="2:11" ht="15.75" x14ac:dyDescent="0.15">
      <c r="B4" s="56">
        <v>2002</v>
      </c>
      <c r="C4" s="56">
        <v>123</v>
      </c>
      <c r="D4" s="57">
        <f t="shared" si="0"/>
        <v>15129</v>
      </c>
      <c r="E4" s="58">
        <v>159891.10192319768</v>
      </c>
      <c r="F4" s="59">
        <f t="shared" si="1"/>
        <v>150622.69345341233</v>
      </c>
      <c r="H4" s="60" t="s">
        <v>74</v>
      </c>
      <c r="I4" s="61">
        <f>I32</f>
        <v>13.236028719015215</v>
      </c>
    </row>
    <row r="5" spans="2:11" x14ac:dyDescent="0.15">
      <c r="B5" s="56">
        <v>2003</v>
      </c>
      <c r="C5" s="56">
        <v>101</v>
      </c>
      <c r="D5" s="57">
        <f t="shared" si="0"/>
        <v>10201</v>
      </c>
      <c r="E5" s="58">
        <v>136932.64660511876</v>
      </c>
      <c r="F5" s="59">
        <f t="shared" si="1"/>
        <v>140918.42505513469</v>
      </c>
      <c r="H5" s="60" t="s">
        <v>18</v>
      </c>
      <c r="I5" s="61">
        <f>SUMXMY2(E2:E16,F2:F16)/COUNT(F2:F16)</f>
        <v>47894620.472219318</v>
      </c>
    </row>
    <row r="6" spans="2:11" x14ac:dyDescent="0.15">
      <c r="B6" s="56">
        <v>2004</v>
      </c>
      <c r="C6" s="56">
        <v>113</v>
      </c>
      <c r="D6" s="57">
        <f t="shared" si="0"/>
        <v>12769</v>
      </c>
      <c r="E6" s="58">
        <v>135401.40665952527</v>
      </c>
      <c r="F6" s="59">
        <f t="shared" si="1"/>
        <v>144623.33891700426</v>
      </c>
    </row>
    <row r="7" spans="2:11" x14ac:dyDescent="0.15">
      <c r="B7" s="56">
        <v>2005</v>
      </c>
      <c r="C7" s="56">
        <v>132</v>
      </c>
      <c r="D7" s="57">
        <f t="shared" si="0"/>
        <v>17424</v>
      </c>
      <c r="E7" s="58">
        <v>160418.39775934271</v>
      </c>
      <c r="F7" s="59">
        <f t="shared" si="1"/>
        <v>158285.47344713117</v>
      </c>
    </row>
    <row r="8" spans="2:11" x14ac:dyDescent="0.15">
      <c r="B8" s="56">
        <v>2006</v>
      </c>
      <c r="C8" s="56">
        <v>129</v>
      </c>
      <c r="D8" s="57">
        <f t="shared" si="0"/>
        <v>16641</v>
      </c>
      <c r="E8" s="58">
        <v>152555.07108557271</v>
      </c>
      <c r="F8" s="59">
        <f t="shared" si="1"/>
        <v>155492.96493228257</v>
      </c>
      <c r="H8" s="60" t="s">
        <v>19</v>
      </c>
      <c r="I8" s="62">
        <v>170</v>
      </c>
    </row>
    <row r="9" spans="2:11" x14ac:dyDescent="0.15">
      <c r="B9" s="56">
        <v>2007</v>
      </c>
      <c r="C9" s="56">
        <v>127</v>
      </c>
      <c r="D9" s="57">
        <f t="shared" si="0"/>
        <v>16129</v>
      </c>
      <c r="E9" s="58">
        <v>146956.17125933626</v>
      </c>
      <c r="F9" s="59">
        <f t="shared" si="1"/>
        <v>153763.65287624041</v>
      </c>
      <c r="H9" s="60" t="s">
        <v>20</v>
      </c>
      <c r="I9" s="63">
        <f>I3*I8+I4*I8*I8+I2</f>
        <v>214278.98071277182</v>
      </c>
    </row>
    <row r="10" spans="2:11" x14ac:dyDescent="0.15">
      <c r="B10" s="56">
        <v>2008</v>
      </c>
      <c r="C10" s="56">
        <v>156</v>
      </c>
      <c r="D10" s="57">
        <f t="shared" si="0"/>
        <v>24336</v>
      </c>
      <c r="E10" s="58">
        <v>193555.41926195257</v>
      </c>
      <c r="F10" s="59">
        <f t="shared" si="1"/>
        <v>189202.48817584146</v>
      </c>
    </row>
    <row r="11" spans="2:11" x14ac:dyDescent="0.15">
      <c r="B11" s="56">
        <v>2009</v>
      </c>
      <c r="C11" s="56">
        <v>145</v>
      </c>
      <c r="D11" s="57">
        <f t="shared" si="0"/>
        <v>21025</v>
      </c>
      <c r="E11" s="58">
        <v>161726.16249612995</v>
      </c>
      <c r="F11" s="59">
        <f t="shared" si="1"/>
        <v>173139.43765169673</v>
      </c>
    </row>
    <row r="12" spans="2:11" x14ac:dyDescent="0.15">
      <c r="B12" s="56">
        <v>2010</v>
      </c>
      <c r="C12" s="56">
        <v>156</v>
      </c>
      <c r="D12" s="57">
        <f t="shared" si="0"/>
        <v>24336</v>
      </c>
      <c r="E12" s="58">
        <v>191088.84117561139</v>
      </c>
      <c r="F12" s="59">
        <f t="shared" si="1"/>
        <v>189202.48817584146</v>
      </c>
    </row>
    <row r="13" spans="2:11" x14ac:dyDescent="0.15">
      <c r="B13" s="56">
        <v>2011</v>
      </c>
      <c r="C13" s="56">
        <v>130</v>
      </c>
      <c r="D13" s="57">
        <f t="shared" si="0"/>
        <v>16900</v>
      </c>
      <c r="E13" s="58">
        <v>164200.54890600484</v>
      </c>
      <c r="F13" s="59">
        <f t="shared" si="1"/>
        <v>156397.32904646077</v>
      </c>
    </row>
    <row r="14" spans="2:11" x14ac:dyDescent="0.15">
      <c r="B14" s="56">
        <v>2012</v>
      </c>
      <c r="C14" s="56">
        <v>144</v>
      </c>
      <c r="D14" s="57">
        <f t="shared" si="0"/>
        <v>20736</v>
      </c>
      <c r="E14" s="58">
        <v>161106.06420189602</v>
      </c>
      <c r="F14" s="59">
        <f t="shared" si="1"/>
        <v>171837.99267594807</v>
      </c>
      <c r="H14" t="s">
        <v>92</v>
      </c>
      <c r="I14"/>
      <c r="J14"/>
      <c r="K14"/>
    </row>
    <row r="15" spans="2:11" ht="15" thickBot="1" x14ac:dyDescent="0.2">
      <c r="B15" s="56">
        <v>2013</v>
      </c>
      <c r="C15" s="56">
        <v>136</v>
      </c>
      <c r="D15" s="57">
        <f t="shared" si="0"/>
        <v>18496</v>
      </c>
      <c r="E15" s="58">
        <v>171524.75842270287</v>
      </c>
      <c r="F15" s="59">
        <f t="shared" si="1"/>
        <v>162379.42693772833</v>
      </c>
      <c r="H15"/>
      <c r="I15"/>
      <c r="J15"/>
      <c r="K15"/>
    </row>
    <row r="16" spans="2:11" x14ac:dyDescent="0.15">
      <c r="B16" s="56">
        <v>2014</v>
      </c>
      <c r="C16" s="56">
        <v>166</v>
      </c>
      <c r="D16" s="57">
        <f t="shared" si="0"/>
        <v>27556</v>
      </c>
      <c r="E16" s="58">
        <v>206929.32841012301</v>
      </c>
      <c r="F16" s="59">
        <f t="shared" si="1"/>
        <v>206584.82741060253</v>
      </c>
      <c r="H16" s="74" t="s">
        <v>93</v>
      </c>
      <c r="I16" s="74"/>
      <c r="J16"/>
      <c r="K16"/>
    </row>
    <row r="17" spans="3:16" x14ac:dyDescent="0.15">
      <c r="C17" s="55">
        <v>170</v>
      </c>
      <c r="D17" s="64">
        <f t="shared" si="0"/>
        <v>28900</v>
      </c>
      <c r="F17" s="65">
        <f t="shared" si="1"/>
        <v>214278.98071277182</v>
      </c>
      <c r="H17" s="71" t="s">
        <v>94</v>
      </c>
      <c r="I17" s="71">
        <v>0.93662100588588482</v>
      </c>
      <c r="J17"/>
      <c r="K17"/>
    </row>
    <row r="18" spans="3:16" x14ac:dyDescent="0.15">
      <c r="H18" s="71" t="s">
        <v>95</v>
      </c>
      <c r="I18" s="71">
        <v>0.87725890866668677</v>
      </c>
      <c r="J18"/>
      <c r="K18"/>
    </row>
    <row r="19" spans="3:16" x14ac:dyDescent="0.15">
      <c r="H19" s="71" t="s">
        <v>96</v>
      </c>
      <c r="I19" s="71">
        <v>0.85680206011113447</v>
      </c>
      <c r="J19"/>
      <c r="K19"/>
    </row>
    <row r="20" spans="3:16" x14ac:dyDescent="0.15">
      <c r="H20" s="71" t="s">
        <v>97</v>
      </c>
      <c r="I20" s="71">
        <v>7737.4592464370417</v>
      </c>
      <c r="J20"/>
      <c r="K20"/>
    </row>
    <row r="21" spans="3:16" ht="15" thickBot="1" x14ac:dyDescent="0.2">
      <c r="H21" s="72" t="s">
        <v>98</v>
      </c>
      <c r="I21" s="72">
        <v>15</v>
      </c>
      <c r="J21"/>
      <c r="K21"/>
    </row>
    <row r="22" spans="3:16" x14ac:dyDescent="0.15">
      <c r="H22"/>
      <c r="I22"/>
      <c r="J22"/>
      <c r="K22"/>
    </row>
    <row r="23" spans="3:16" ht="15" thickBot="1" x14ac:dyDescent="0.2">
      <c r="H23" t="s">
        <v>99</v>
      </c>
      <c r="I23"/>
      <c r="J23"/>
      <c r="K23"/>
    </row>
    <row r="24" spans="3:16" x14ac:dyDescent="0.15">
      <c r="H24" s="73"/>
      <c r="I24" s="73" t="s">
        <v>104</v>
      </c>
      <c r="J24" s="73" t="s">
        <v>105</v>
      </c>
      <c r="K24" s="73" t="s">
        <v>106</v>
      </c>
      <c r="L24" s="73" t="s">
        <v>107</v>
      </c>
      <c r="M24" s="73" t="s">
        <v>108</v>
      </c>
    </row>
    <row r="25" spans="3:16" x14ac:dyDescent="0.15">
      <c r="H25" s="71" t="s">
        <v>100</v>
      </c>
      <c r="I25" s="71">
        <v>2</v>
      </c>
      <c r="J25" s="71">
        <v>5134708600.4433308</v>
      </c>
      <c r="K25" s="71">
        <v>2567354300.2216654</v>
      </c>
      <c r="L25" s="71">
        <v>42.883384812886547</v>
      </c>
      <c r="M25" s="71">
        <v>3.4193210710845961E-6</v>
      </c>
    </row>
    <row r="26" spans="3:16" x14ac:dyDescent="0.15">
      <c r="H26" s="71" t="s">
        <v>101</v>
      </c>
      <c r="I26" s="71">
        <v>12</v>
      </c>
      <c r="J26" s="71">
        <v>718419307.08328891</v>
      </c>
      <c r="K26" s="71">
        <v>59868275.590274073</v>
      </c>
      <c r="L26" s="71"/>
      <c r="M26" s="71"/>
    </row>
    <row r="27" spans="3:16" ht="15" thickBot="1" x14ac:dyDescent="0.2">
      <c r="H27" s="72" t="s">
        <v>102</v>
      </c>
      <c r="I27" s="72">
        <v>14</v>
      </c>
      <c r="J27" s="72">
        <v>5853127907.5266199</v>
      </c>
      <c r="K27" s="72"/>
      <c r="L27" s="72"/>
      <c r="M27" s="72"/>
    </row>
    <row r="28" spans="3:16" ht="15" thickBot="1" x14ac:dyDescent="0.2">
      <c r="H28"/>
      <c r="I28"/>
      <c r="J28"/>
      <c r="K28"/>
    </row>
    <row r="29" spans="3:16" x14ac:dyDescent="0.15">
      <c r="H29" s="73"/>
      <c r="I29" s="73" t="s">
        <v>109</v>
      </c>
      <c r="J29" s="73" t="s">
        <v>97</v>
      </c>
      <c r="K29" s="73" t="s">
        <v>110</v>
      </c>
      <c r="L29" s="73" t="s">
        <v>111</v>
      </c>
      <c r="M29" s="73" t="s">
        <v>112</v>
      </c>
      <c r="N29" s="73" t="s">
        <v>113</v>
      </c>
      <c r="O29" s="73" t="s">
        <v>114</v>
      </c>
      <c r="P29" s="73" t="s">
        <v>115</v>
      </c>
    </row>
    <row r="30" spans="3:16" x14ac:dyDescent="0.15">
      <c r="H30" s="71" t="s">
        <v>103</v>
      </c>
      <c r="I30" s="71">
        <v>260798.195821186</v>
      </c>
      <c r="J30" s="71">
        <v>93522.513714859015</v>
      </c>
      <c r="K30" s="71">
        <v>2.7886140509047284</v>
      </c>
      <c r="L30" s="71">
        <v>1.6386599427956575E-2</v>
      </c>
      <c r="M30" s="71">
        <v>57030.143076521839</v>
      </c>
      <c r="N30" s="71">
        <v>464566.2485658502</v>
      </c>
      <c r="O30" s="71">
        <v>57030.143076521839</v>
      </c>
      <c r="P30" s="71">
        <v>464566.2485658502</v>
      </c>
    </row>
    <row r="31" spans="3:16" x14ac:dyDescent="0.15">
      <c r="H31" s="71" t="s">
        <v>116</v>
      </c>
      <c r="I31" s="71">
        <v>-2523.7673240467875</v>
      </c>
      <c r="J31" s="71">
        <v>1425.3107501752013</v>
      </c>
      <c r="K31" s="71">
        <v>-1.7706786563818186</v>
      </c>
      <c r="L31" s="71">
        <v>0.10198882433779878</v>
      </c>
      <c r="M31" s="71">
        <v>-5629.2526727911381</v>
      </c>
      <c r="N31" s="71">
        <v>581.71802469756312</v>
      </c>
      <c r="O31" s="71">
        <v>-5629.2526727911381</v>
      </c>
      <c r="P31" s="71">
        <v>581.71802469756312</v>
      </c>
    </row>
    <row r="32" spans="3:16" ht="15" thickBot="1" x14ac:dyDescent="0.2">
      <c r="H32" s="72" t="s">
        <v>117</v>
      </c>
      <c r="I32" s="72">
        <v>13.236028719015215</v>
      </c>
      <c r="J32" s="72">
        <v>5.3643748303493242</v>
      </c>
      <c r="K32" s="72">
        <v>2.467394456504318</v>
      </c>
      <c r="L32" s="72">
        <v>2.9634556045034569E-2</v>
      </c>
      <c r="M32" s="72">
        <v>1.5480600155061452</v>
      </c>
      <c r="N32" s="72">
        <v>24.923997422524284</v>
      </c>
      <c r="O32" s="72">
        <v>1.5480600155061452</v>
      </c>
      <c r="P32" s="72">
        <v>24.923997422524284</v>
      </c>
    </row>
    <row r="33" spans="8:13" x14ac:dyDescent="0.15">
      <c r="H33"/>
      <c r="I33"/>
      <c r="J33"/>
      <c r="K33"/>
    </row>
    <row r="34" spans="8:13" x14ac:dyDescent="0.15">
      <c r="H34"/>
      <c r="I34"/>
      <c r="J34"/>
      <c r="K34"/>
    </row>
    <row r="35" spans="8:13" x14ac:dyDescent="0.15">
      <c r="H35" t="s">
        <v>92</v>
      </c>
      <c r="I35"/>
      <c r="J35"/>
      <c r="K35"/>
    </row>
    <row r="36" spans="8:13" ht="15" thickBot="1" x14ac:dyDescent="0.2">
      <c r="H36"/>
      <c r="I36"/>
      <c r="J36"/>
      <c r="K36"/>
    </row>
    <row r="37" spans="8:13" x14ac:dyDescent="0.15">
      <c r="H37" s="74" t="s">
        <v>93</v>
      </c>
      <c r="I37" s="74"/>
      <c r="J37"/>
      <c r="K37"/>
    </row>
    <row r="38" spans="8:13" x14ac:dyDescent="0.15">
      <c r="H38" s="71" t="s">
        <v>94</v>
      </c>
      <c r="I38" s="71">
        <v>0.93662100588588482</v>
      </c>
      <c r="J38"/>
      <c r="K38"/>
    </row>
    <row r="39" spans="8:13" x14ac:dyDescent="0.15">
      <c r="H39" s="71" t="s">
        <v>95</v>
      </c>
      <c r="I39" s="71">
        <v>0.87725890866668677</v>
      </c>
      <c r="J39"/>
      <c r="K39"/>
    </row>
    <row r="40" spans="8:13" x14ac:dyDescent="0.15">
      <c r="H40" s="71" t="s">
        <v>96</v>
      </c>
      <c r="I40" s="71">
        <v>0.85680206011113447</v>
      </c>
      <c r="J40"/>
      <c r="K40"/>
    </row>
    <row r="41" spans="8:13" x14ac:dyDescent="0.15">
      <c r="H41" s="71" t="s">
        <v>97</v>
      </c>
      <c r="I41" s="71">
        <v>7737.4592464370417</v>
      </c>
      <c r="J41"/>
      <c r="K41"/>
    </row>
    <row r="42" spans="8:13" ht="15" thickBot="1" x14ac:dyDescent="0.2">
      <c r="H42" s="72" t="s">
        <v>98</v>
      </c>
      <c r="I42" s="72">
        <v>15</v>
      </c>
      <c r="J42"/>
      <c r="K42"/>
    </row>
    <row r="43" spans="8:13" x14ac:dyDescent="0.15">
      <c r="H43"/>
      <c r="I43"/>
      <c r="J43"/>
      <c r="K43"/>
    </row>
    <row r="44" spans="8:13" ht="15" thickBot="1" x14ac:dyDescent="0.2">
      <c r="H44" t="s">
        <v>99</v>
      </c>
      <c r="I44"/>
      <c r="J44"/>
      <c r="K44"/>
    </row>
    <row r="45" spans="8:13" x14ac:dyDescent="0.15">
      <c r="H45" s="73"/>
      <c r="I45" s="73" t="s">
        <v>104</v>
      </c>
      <c r="J45" s="73" t="s">
        <v>105</v>
      </c>
      <c r="K45" s="73" t="s">
        <v>106</v>
      </c>
      <c r="L45" s="73" t="s">
        <v>107</v>
      </c>
      <c r="M45" s="73" t="s">
        <v>108</v>
      </c>
    </row>
    <row r="46" spans="8:13" x14ac:dyDescent="0.15">
      <c r="H46" s="71" t="s">
        <v>100</v>
      </c>
      <c r="I46" s="71">
        <v>2</v>
      </c>
      <c r="J46" s="71">
        <v>5134708600.4433308</v>
      </c>
      <c r="K46" s="71">
        <v>2567354300.2216654</v>
      </c>
      <c r="L46" s="71">
        <v>42.883384812886547</v>
      </c>
      <c r="M46" s="71">
        <v>3.4193210710845961E-6</v>
      </c>
    </row>
    <row r="47" spans="8:13" x14ac:dyDescent="0.15">
      <c r="H47" s="71" t="s">
        <v>101</v>
      </c>
      <c r="I47" s="71">
        <v>12</v>
      </c>
      <c r="J47" s="71">
        <v>718419307.08328891</v>
      </c>
      <c r="K47" s="71">
        <v>59868275.590274073</v>
      </c>
      <c r="L47" s="71"/>
      <c r="M47" s="71"/>
    </row>
    <row r="48" spans="8:13" ht="15" thickBot="1" x14ac:dyDescent="0.2">
      <c r="H48" s="72" t="s">
        <v>102</v>
      </c>
      <c r="I48" s="72">
        <v>14</v>
      </c>
      <c r="J48" s="72">
        <v>5853127907.5266199</v>
      </c>
      <c r="K48" s="72"/>
      <c r="L48" s="72"/>
      <c r="M48" s="72"/>
    </row>
    <row r="49" spans="8:16" ht="15" thickBot="1" x14ac:dyDescent="0.2">
      <c r="H49"/>
      <c r="I49"/>
      <c r="J49"/>
      <c r="K49"/>
    </row>
    <row r="50" spans="8:16" x14ac:dyDescent="0.15">
      <c r="H50" s="73"/>
      <c r="I50" s="73" t="s">
        <v>109</v>
      </c>
      <c r="J50" s="73" t="s">
        <v>97</v>
      </c>
      <c r="K50" s="73" t="s">
        <v>110</v>
      </c>
      <c r="L50" s="73" t="s">
        <v>111</v>
      </c>
      <c r="M50" s="73" t="s">
        <v>112</v>
      </c>
      <c r="N50" s="73" t="s">
        <v>113</v>
      </c>
      <c r="O50" s="73" t="s">
        <v>114</v>
      </c>
      <c r="P50" s="73" t="s">
        <v>115</v>
      </c>
    </row>
    <row r="51" spans="8:16" x14ac:dyDescent="0.15">
      <c r="H51" s="71" t="s">
        <v>103</v>
      </c>
      <c r="I51" s="71">
        <v>260798.195821186</v>
      </c>
      <c r="J51" s="71">
        <v>93522.513714859015</v>
      </c>
      <c r="K51" s="71">
        <v>2.7886140509047284</v>
      </c>
      <c r="L51" s="71">
        <v>1.6386599427956575E-2</v>
      </c>
      <c r="M51" s="71">
        <v>57030.143076521839</v>
      </c>
      <c r="N51" s="71">
        <v>464566.2485658502</v>
      </c>
      <c r="O51" s="71">
        <v>57030.143076521839</v>
      </c>
      <c r="P51" s="71">
        <v>464566.2485658502</v>
      </c>
    </row>
    <row r="52" spans="8:16" x14ac:dyDescent="0.15">
      <c r="H52" s="71" t="s">
        <v>155</v>
      </c>
      <c r="I52" s="71">
        <v>-2523.7673240467875</v>
      </c>
      <c r="J52" s="71">
        <v>1425.3107501752013</v>
      </c>
      <c r="K52" s="71">
        <v>-1.7706786563818186</v>
      </c>
      <c r="L52" s="71">
        <v>0.10198882433779878</v>
      </c>
      <c r="M52" s="71">
        <v>-5629.2526727911381</v>
      </c>
      <c r="N52" s="71">
        <v>581.71802469756312</v>
      </c>
      <c r="O52" s="71">
        <v>-5629.2526727911381</v>
      </c>
      <c r="P52" s="71">
        <v>581.71802469756312</v>
      </c>
    </row>
    <row r="53" spans="8:16" ht="15" thickBot="1" x14ac:dyDescent="0.2">
      <c r="H53" s="72" t="s">
        <v>156</v>
      </c>
      <c r="I53" s="72">
        <v>13.236028719015215</v>
      </c>
      <c r="J53" s="72">
        <v>5.3643748303493242</v>
      </c>
      <c r="K53" s="72">
        <v>2.467394456504318</v>
      </c>
      <c r="L53" s="72">
        <v>2.9634556045034569E-2</v>
      </c>
      <c r="M53" s="72">
        <v>1.5480600155061452</v>
      </c>
      <c r="N53" s="72">
        <v>24.923997422524284</v>
      </c>
      <c r="O53" s="72">
        <v>1.5480600155061452</v>
      </c>
      <c r="P53" s="72">
        <v>24.923997422524284</v>
      </c>
    </row>
    <row r="54" spans="8:16" x14ac:dyDescent="0.15">
      <c r="H54"/>
      <c r="I54"/>
      <c r="J54"/>
      <c r="K54"/>
    </row>
    <row r="55" spans="8:16" x14ac:dyDescent="0.15">
      <c r="H55"/>
      <c r="I55"/>
      <c r="J55"/>
      <c r="K55"/>
    </row>
    <row r="56" spans="8:16" x14ac:dyDescent="0.15">
      <c r="H56"/>
      <c r="I56"/>
      <c r="J56"/>
      <c r="K56"/>
    </row>
  </sheetData>
  <phoneticPr fontId="2" type="noConversion"/>
  <printOptions headings="1"/>
  <pageMargins left="0.74803149606299213" right="0.74803149606299213" top="0.98425196850393704" bottom="0.98425196850393704" header="0.51181102362204722" footer="0.51181102362204722"/>
  <pageSetup paperSize="9" orientation="portrait" blackAndWhite="1" horizontalDpi="300" verticalDpi="300" r:id="rId1"/>
  <headerFooter alignWithMargins="0"/>
  <drawing r:id="rId2"/>
  <legacyDrawing r:id="rId3"/>
  <oleObjects>
    <mc:AlternateContent xmlns:mc="http://schemas.openxmlformats.org/markup-compatibility/2006">
      <mc:Choice Requires="x14">
        <oleObject progId="Equation.3" shapeId="96260" r:id="rId4">
          <objectPr defaultSize="0" autoPict="0" r:id="rId5">
            <anchor moveWithCells="1">
              <from>
                <xdr:col>22</xdr:col>
                <xdr:colOff>600075</xdr:colOff>
                <xdr:row>4</xdr:row>
                <xdr:rowOff>104775</xdr:rowOff>
              </from>
              <to>
                <xdr:col>24</xdr:col>
                <xdr:colOff>552450</xdr:colOff>
                <xdr:row>5</xdr:row>
                <xdr:rowOff>85725</xdr:rowOff>
              </to>
            </anchor>
          </objectPr>
        </oleObject>
      </mc:Choice>
      <mc:Fallback>
        <oleObject progId="Equation.3" shapeId="96260" r:id="rId4"/>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76503-D7F1-416D-9181-2AD12C6F1482}">
  <dimension ref="A1:T41"/>
  <sheetViews>
    <sheetView showGridLines="0" zoomScale="90" zoomScaleNormal="90" workbookViewId="0">
      <selection activeCell="J14" sqref="J14"/>
    </sheetView>
  </sheetViews>
  <sheetFormatPr defaultColWidth="9" defaultRowHeight="13.5" x14ac:dyDescent="0.15"/>
  <cols>
    <col min="1" max="2" width="2.5" style="79" customWidth="1"/>
    <col min="3" max="3" width="17" style="79" customWidth="1"/>
    <col min="4" max="4" width="10.25" style="79" customWidth="1"/>
    <col min="5" max="6" width="2.5" style="79" customWidth="1"/>
    <col min="7" max="7" width="6.625" style="79" customWidth="1"/>
    <col min="8" max="8" width="2.5" style="79" customWidth="1"/>
    <col min="9" max="9" width="13.125" style="79" bestFit="1" customWidth="1"/>
    <col min="10" max="11" width="9" style="79"/>
    <col min="12" max="12" width="2.75" style="79" customWidth="1"/>
    <col min="13" max="14" width="9" style="79"/>
    <col min="15" max="15" width="2.625" style="79" customWidth="1"/>
    <col min="16" max="16384" width="9" style="79"/>
  </cols>
  <sheetData>
    <row r="1" spans="1:20" x14ac:dyDescent="0.15">
      <c r="A1" s="6"/>
      <c r="B1" s="6"/>
      <c r="C1" s="6"/>
      <c r="D1" s="6"/>
      <c r="E1" s="6"/>
      <c r="F1" s="6"/>
      <c r="G1" s="6"/>
      <c r="H1" s="6"/>
      <c r="I1" s="6"/>
      <c r="J1" s="6"/>
      <c r="K1" s="6"/>
      <c r="L1" s="6"/>
      <c r="M1" s="6"/>
      <c r="N1" s="6"/>
      <c r="O1" s="6"/>
      <c r="P1" s="6"/>
      <c r="Q1" s="6"/>
      <c r="R1" s="6"/>
      <c r="S1" s="6"/>
      <c r="T1" s="6"/>
    </row>
    <row r="2" spans="1:20" ht="27" x14ac:dyDescent="0.15">
      <c r="A2" s="6"/>
      <c r="B2" s="5"/>
      <c r="C2" s="5"/>
      <c r="D2" s="5"/>
      <c r="E2" s="5"/>
      <c r="F2" s="6"/>
      <c r="G2" s="9" t="s">
        <v>5</v>
      </c>
      <c r="H2" s="6"/>
      <c r="I2" s="169" t="s">
        <v>75</v>
      </c>
      <c r="J2" s="169"/>
      <c r="K2" s="93"/>
      <c r="L2" s="6"/>
      <c r="O2" s="6"/>
      <c r="P2" s="6"/>
      <c r="Q2" s="6"/>
      <c r="R2" s="6"/>
      <c r="S2" s="6"/>
      <c r="T2" s="6"/>
    </row>
    <row r="3" spans="1:20" x14ac:dyDescent="0.15">
      <c r="A3" s="6"/>
      <c r="B3" s="5"/>
      <c r="C3" s="1" t="s">
        <v>6</v>
      </c>
      <c r="D3" s="80">
        <v>2000</v>
      </c>
      <c r="E3" s="85"/>
      <c r="F3" s="6"/>
      <c r="G3" s="37">
        <v>1</v>
      </c>
      <c r="H3" s="6"/>
      <c r="I3" s="92" t="str">
        <f>C3</f>
        <v>销量</v>
      </c>
      <c r="J3" s="92" t="str">
        <f>C7</f>
        <v>利润</v>
      </c>
      <c r="L3" s="6"/>
      <c r="O3" s="6"/>
      <c r="P3" s="6"/>
      <c r="Q3" s="6"/>
      <c r="R3" s="6"/>
      <c r="S3" s="6"/>
      <c r="T3" s="6"/>
    </row>
    <row r="4" spans="1:20" x14ac:dyDescent="0.15">
      <c r="A4" s="6"/>
      <c r="B4" s="5"/>
      <c r="C4" s="91"/>
      <c r="D4" s="5"/>
      <c r="E4" s="88"/>
      <c r="F4" s="6"/>
      <c r="G4" s="37">
        <v>3</v>
      </c>
      <c r="H4" s="6"/>
      <c r="I4" s="6"/>
      <c r="J4" s="90">
        <v>14000</v>
      </c>
      <c r="L4" s="6"/>
      <c r="O4" s="6"/>
      <c r="P4" s="6"/>
      <c r="Q4" s="6"/>
      <c r="R4" s="6"/>
      <c r="S4" s="6"/>
      <c r="T4" s="6"/>
    </row>
    <row r="5" spans="1:20" x14ac:dyDescent="0.15">
      <c r="A5" s="6"/>
      <c r="B5" s="5"/>
      <c r="C5" s="1" t="s">
        <v>7</v>
      </c>
      <c r="D5" s="89">
        <v>30</v>
      </c>
      <c r="E5" s="88"/>
      <c r="F5" s="6"/>
      <c r="G5" s="37">
        <v>6</v>
      </c>
      <c r="H5" s="6"/>
      <c r="I5" s="32">
        <v>1500</v>
      </c>
      <c r="J5" s="3">
        <v>3000</v>
      </c>
      <c r="L5" s="6"/>
      <c r="O5" s="6"/>
      <c r="P5" s="6"/>
      <c r="Q5" s="6"/>
      <c r="R5" s="6"/>
      <c r="S5" s="6"/>
      <c r="T5" s="6"/>
    </row>
    <row r="6" spans="1:20" x14ac:dyDescent="0.15">
      <c r="A6" s="6"/>
      <c r="B6" s="5"/>
      <c r="C6" s="1" t="s">
        <v>5</v>
      </c>
      <c r="D6" s="87">
        <f>INDEX(G3:G8,E6)</f>
        <v>3</v>
      </c>
      <c r="E6" s="85">
        <v>2</v>
      </c>
      <c r="F6" s="6"/>
      <c r="G6" s="37">
        <v>7</v>
      </c>
      <c r="H6" s="6"/>
      <c r="I6" s="33">
        <v>4000</v>
      </c>
      <c r="J6" s="8">
        <v>58000</v>
      </c>
      <c r="L6" s="6"/>
      <c r="O6" s="6"/>
      <c r="P6" s="6"/>
      <c r="Q6" s="6"/>
      <c r="R6" s="6"/>
      <c r="S6" s="6"/>
      <c r="T6" s="6"/>
    </row>
    <row r="7" spans="1:20" x14ac:dyDescent="0.15">
      <c r="A7" s="6"/>
      <c r="B7" s="5"/>
      <c r="C7" s="1" t="s">
        <v>8</v>
      </c>
      <c r="D7" s="86">
        <f>(D5-D6)*D3-30000</f>
        <v>24000</v>
      </c>
      <c r="E7" s="85"/>
      <c r="F7" s="6"/>
      <c r="G7" s="37">
        <v>8</v>
      </c>
      <c r="H7" s="6"/>
      <c r="L7" s="6"/>
      <c r="M7" s="6"/>
      <c r="N7" s="6"/>
      <c r="O7" s="6"/>
      <c r="P7" s="6"/>
      <c r="Q7" s="6"/>
      <c r="R7" s="6"/>
      <c r="S7" s="6"/>
      <c r="T7" s="6"/>
    </row>
    <row r="8" spans="1:20" x14ac:dyDescent="0.15">
      <c r="A8" s="6"/>
      <c r="B8" s="5"/>
      <c r="C8" s="5"/>
      <c r="D8" s="84"/>
      <c r="E8" s="5"/>
      <c r="F8" s="6"/>
      <c r="G8" s="37">
        <v>12</v>
      </c>
      <c r="H8" s="6"/>
      <c r="I8" s="164" t="s">
        <v>76</v>
      </c>
      <c r="J8" s="164"/>
      <c r="K8" s="164"/>
      <c r="L8" s="6"/>
      <c r="M8" s="6"/>
      <c r="N8" s="6"/>
      <c r="O8" s="6"/>
      <c r="P8" s="6"/>
      <c r="Q8" s="6"/>
      <c r="R8" s="6"/>
      <c r="S8" s="6"/>
      <c r="T8" s="6"/>
    </row>
    <row r="9" spans="1:20" x14ac:dyDescent="0.15">
      <c r="A9" s="6"/>
      <c r="B9" s="6"/>
      <c r="C9" s="6"/>
      <c r="D9" s="6"/>
      <c r="E9" s="6"/>
      <c r="F9" s="6"/>
      <c r="G9" s="6"/>
      <c r="H9" s="6"/>
      <c r="I9" s="83" t="s">
        <v>24</v>
      </c>
      <c r="J9" s="83" t="s">
        <v>25</v>
      </c>
      <c r="K9" s="83" t="s">
        <v>26</v>
      </c>
      <c r="L9" s="6"/>
      <c r="M9" s="6"/>
      <c r="N9" s="6"/>
      <c r="O9" s="6"/>
      <c r="P9" s="6"/>
      <c r="Q9" s="6"/>
      <c r="R9" s="6"/>
      <c r="S9" s="6"/>
      <c r="T9" s="6"/>
    </row>
    <row r="10" spans="1:20" x14ac:dyDescent="0.15">
      <c r="A10" s="6"/>
      <c r="C10" s="165" t="s">
        <v>22</v>
      </c>
      <c r="D10" s="165"/>
      <c r="E10" s="165"/>
      <c r="F10" s="6"/>
      <c r="G10" s="6"/>
      <c r="H10" s="6"/>
      <c r="I10" s="6"/>
      <c r="J10" s="82">
        <v>2000</v>
      </c>
      <c r="K10" s="82">
        <v>14000</v>
      </c>
      <c r="L10" s="6"/>
      <c r="N10" s="6"/>
      <c r="O10" s="6"/>
      <c r="P10" s="6"/>
      <c r="Q10" s="6"/>
      <c r="R10" s="6"/>
      <c r="S10" s="6"/>
      <c r="T10" s="6"/>
    </row>
    <row r="11" spans="1:20" x14ac:dyDescent="0.15">
      <c r="A11" s="6"/>
      <c r="B11" s="6"/>
      <c r="C11" s="166" t="str">
        <f>"单位可变成本="&amp;D6&amp;"时，利润="&amp;D7</f>
        <v>单位可变成本=3时，利润=24000</v>
      </c>
      <c r="D11" s="167"/>
      <c r="E11" s="168"/>
      <c r="F11" s="6"/>
      <c r="G11" s="6"/>
      <c r="H11" s="6"/>
      <c r="I11" s="2">
        <v>1</v>
      </c>
      <c r="J11" s="82">
        <v>2000</v>
      </c>
      <c r="K11" s="3">
        <f t="shared" ref="K11:K16" si="0">($D$5-I11)*J11-30000</f>
        <v>28000</v>
      </c>
      <c r="L11" s="6"/>
      <c r="M11" s="6"/>
      <c r="N11" s="6"/>
      <c r="O11" s="6"/>
      <c r="P11" s="6"/>
      <c r="Q11" s="6"/>
      <c r="R11" s="6"/>
      <c r="S11" s="6"/>
      <c r="T11" s="6"/>
    </row>
    <row r="12" spans="1:20" x14ac:dyDescent="0.15">
      <c r="A12" s="6"/>
      <c r="B12" s="6"/>
      <c r="C12" s="6"/>
      <c r="D12" s="6"/>
      <c r="E12" s="6"/>
      <c r="F12" s="6"/>
      <c r="G12" s="6"/>
      <c r="H12" s="6"/>
      <c r="I12" s="4">
        <v>3</v>
      </c>
      <c r="J12" s="82">
        <v>2000</v>
      </c>
      <c r="K12" s="3">
        <f t="shared" si="0"/>
        <v>24000</v>
      </c>
      <c r="L12" s="6"/>
      <c r="M12" s="6"/>
      <c r="N12" s="6"/>
      <c r="O12" s="6"/>
      <c r="P12" s="6"/>
      <c r="Q12" s="6"/>
      <c r="R12" s="6"/>
      <c r="S12" s="6"/>
      <c r="T12" s="6"/>
    </row>
    <row r="13" spans="1:20" x14ac:dyDescent="0.15">
      <c r="A13" s="6"/>
      <c r="B13" s="6"/>
      <c r="C13" s="6" t="s">
        <v>21</v>
      </c>
      <c r="D13" s="6"/>
      <c r="E13" s="6"/>
      <c r="F13" s="6"/>
      <c r="G13" s="6"/>
      <c r="H13" s="6"/>
      <c r="I13" s="4">
        <v>6</v>
      </c>
      <c r="J13" s="82">
        <v>2000</v>
      </c>
      <c r="K13" s="3">
        <f t="shared" si="0"/>
        <v>18000</v>
      </c>
      <c r="L13" s="6"/>
      <c r="M13" s="6"/>
      <c r="N13" s="6"/>
      <c r="O13" s="6"/>
      <c r="P13" s="6"/>
      <c r="Q13" s="6"/>
      <c r="R13" s="6"/>
      <c r="S13" s="6"/>
      <c r="T13" s="6"/>
    </row>
    <row r="14" spans="1:20" x14ac:dyDescent="0.15">
      <c r="A14" s="6"/>
      <c r="B14" s="6"/>
      <c r="C14" s="36">
        <v>5</v>
      </c>
      <c r="D14" s="6"/>
      <c r="E14" s="6"/>
      <c r="F14" s="6"/>
      <c r="G14" s="6"/>
      <c r="H14" s="6"/>
      <c r="I14" s="4">
        <v>7</v>
      </c>
      <c r="J14" s="82">
        <v>2000</v>
      </c>
      <c r="K14" s="3">
        <f t="shared" si="0"/>
        <v>16000</v>
      </c>
      <c r="L14" s="6"/>
      <c r="M14" s="6"/>
      <c r="N14" s="6"/>
      <c r="O14" s="6"/>
      <c r="P14" s="6"/>
      <c r="Q14" s="6"/>
      <c r="R14" s="6"/>
      <c r="S14" s="6"/>
      <c r="T14" s="6"/>
    </row>
    <row r="15" spans="1:20" x14ac:dyDescent="0.15">
      <c r="A15" s="6"/>
      <c r="B15" s="6"/>
      <c r="C15" s="80" t="s">
        <v>124</v>
      </c>
      <c r="D15" s="6"/>
      <c r="E15" s="6"/>
      <c r="F15" s="6"/>
      <c r="G15" s="6"/>
      <c r="H15" s="6"/>
      <c r="I15" s="4">
        <v>8</v>
      </c>
      <c r="J15" s="82">
        <v>2000</v>
      </c>
      <c r="K15" s="3">
        <f t="shared" si="0"/>
        <v>14000</v>
      </c>
      <c r="L15" s="6"/>
      <c r="M15" s="6"/>
      <c r="N15" s="6"/>
      <c r="O15" s="6"/>
      <c r="P15" s="6"/>
      <c r="Q15" s="6"/>
      <c r="R15" s="6"/>
      <c r="S15" s="6"/>
      <c r="T15" s="6"/>
    </row>
    <row r="16" spans="1:20" x14ac:dyDescent="0.15">
      <c r="A16" s="6"/>
      <c r="B16" s="6"/>
      <c r="C16" s="80" t="s">
        <v>123</v>
      </c>
      <c r="D16" s="6"/>
      <c r="E16" s="6"/>
      <c r="F16" s="6"/>
      <c r="G16" s="6"/>
      <c r="H16" s="6"/>
      <c r="I16" s="7">
        <v>12</v>
      </c>
      <c r="J16" s="82">
        <v>2000</v>
      </c>
      <c r="K16" s="3">
        <f t="shared" si="0"/>
        <v>6000</v>
      </c>
      <c r="L16" s="6"/>
      <c r="M16" s="6"/>
      <c r="N16" s="6"/>
      <c r="O16" s="6"/>
      <c r="P16" s="6"/>
      <c r="Q16" s="6"/>
      <c r="R16" s="6"/>
      <c r="S16" s="6"/>
      <c r="T16" s="6"/>
    </row>
    <row r="17" spans="1:20" x14ac:dyDescent="0.15">
      <c r="A17" s="6"/>
      <c r="B17" s="6"/>
      <c r="C17" s="80" t="s">
        <v>122</v>
      </c>
      <c r="D17" s="6"/>
      <c r="E17" s="6"/>
      <c r="F17" s="6"/>
      <c r="G17" s="6"/>
      <c r="H17" s="6"/>
      <c r="I17" s="81" t="s">
        <v>23</v>
      </c>
      <c r="K17" s="6"/>
      <c r="L17" s="6"/>
      <c r="M17" s="6"/>
      <c r="N17" s="6"/>
      <c r="O17" s="6"/>
      <c r="P17" s="6"/>
      <c r="Q17" s="6"/>
      <c r="R17" s="6"/>
      <c r="S17" s="6"/>
      <c r="T17" s="6"/>
    </row>
    <row r="18" spans="1:20" x14ac:dyDescent="0.15">
      <c r="A18" s="6"/>
      <c r="B18" s="6"/>
      <c r="C18" s="80" t="s">
        <v>121</v>
      </c>
      <c r="D18" s="6"/>
      <c r="E18" s="6"/>
      <c r="F18" s="6"/>
      <c r="G18" s="6"/>
      <c r="H18" s="6"/>
      <c r="I18" s="31">
        <v>1500</v>
      </c>
      <c r="J18" s="31">
        <v>14000</v>
      </c>
      <c r="K18" s="6"/>
      <c r="L18" s="6"/>
      <c r="M18" s="6"/>
      <c r="N18" s="6"/>
      <c r="O18" s="6"/>
      <c r="P18" s="6"/>
      <c r="Q18" s="6"/>
      <c r="R18" s="6"/>
      <c r="S18" s="6"/>
      <c r="T18" s="6"/>
    </row>
    <row r="19" spans="1:20" x14ac:dyDescent="0.15">
      <c r="A19" s="6"/>
      <c r="B19" s="6"/>
      <c r="C19" s="80" t="s">
        <v>120</v>
      </c>
      <c r="D19" s="6"/>
      <c r="E19" s="6"/>
      <c r="F19" s="6"/>
      <c r="G19" s="6"/>
      <c r="H19" s="6"/>
      <c r="I19" s="31">
        <v>2000</v>
      </c>
      <c r="J19" s="31">
        <v>14000</v>
      </c>
      <c r="K19" s="6"/>
      <c r="L19" s="6"/>
      <c r="M19" s="6"/>
      <c r="N19" s="6"/>
      <c r="O19" s="6"/>
      <c r="P19" s="6"/>
      <c r="Q19" s="6"/>
      <c r="R19" s="6"/>
      <c r="S19" s="6"/>
      <c r="T19" s="6"/>
    </row>
    <row r="20" spans="1:20" x14ac:dyDescent="0.15">
      <c r="A20" s="6"/>
      <c r="B20" s="6"/>
      <c r="C20" s="80" t="s">
        <v>119</v>
      </c>
      <c r="D20" s="6"/>
      <c r="E20" s="6"/>
      <c r="F20" s="6"/>
      <c r="G20" s="6"/>
      <c r="H20" s="6"/>
      <c r="I20" s="31">
        <v>2000</v>
      </c>
      <c r="J20" s="31">
        <v>0</v>
      </c>
      <c r="K20" s="6"/>
      <c r="L20" s="6"/>
      <c r="M20" s="6"/>
      <c r="N20" s="6"/>
      <c r="O20" s="6"/>
      <c r="P20" s="6"/>
      <c r="Q20" s="6"/>
      <c r="R20" s="6"/>
      <c r="S20" s="6"/>
      <c r="T20" s="6"/>
    </row>
    <row r="21" spans="1:20" x14ac:dyDescent="0.15">
      <c r="A21" s="6"/>
      <c r="B21" s="6"/>
      <c r="C21" s="6"/>
      <c r="D21" s="6"/>
      <c r="E21" s="6"/>
      <c r="F21" s="6"/>
      <c r="G21" s="6"/>
      <c r="H21" s="6"/>
      <c r="I21" s="6"/>
      <c r="J21" s="6"/>
      <c r="K21" s="6"/>
      <c r="L21" s="6"/>
      <c r="M21" s="6"/>
      <c r="N21" s="6"/>
      <c r="O21" s="6"/>
      <c r="P21" s="6"/>
      <c r="Q21" s="6"/>
      <c r="R21" s="6"/>
      <c r="S21" s="6"/>
      <c r="T21" s="6"/>
    </row>
    <row r="22" spans="1:20" x14ac:dyDescent="0.15">
      <c r="A22" s="6"/>
      <c r="B22" s="6"/>
      <c r="C22" s="6"/>
      <c r="D22" s="6"/>
      <c r="E22" s="6"/>
      <c r="F22" s="6"/>
      <c r="G22" s="6"/>
      <c r="H22" s="6"/>
      <c r="I22" s="6"/>
      <c r="J22" s="6"/>
      <c r="K22" s="6"/>
      <c r="L22" s="6"/>
      <c r="M22" s="6"/>
      <c r="N22" s="6"/>
      <c r="O22" s="6"/>
      <c r="P22" s="6"/>
      <c r="Q22" s="6"/>
      <c r="R22" s="6"/>
      <c r="S22" s="6"/>
      <c r="T22" s="6"/>
    </row>
    <row r="23" spans="1:20" ht="27" x14ac:dyDescent="0.15">
      <c r="A23" s="6"/>
      <c r="B23" s="5"/>
      <c r="C23" s="5"/>
      <c r="D23" s="5"/>
      <c r="E23" s="5"/>
      <c r="F23" s="6"/>
      <c r="G23" s="9" t="s">
        <v>5</v>
      </c>
      <c r="H23" s="6"/>
      <c r="I23" s="169" t="s">
        <v>75</v>
      </c>
      <c r="J23" s="169"/>
      <c r="K23" s="93"/>
      <c r="L23" s="6"/>
      <c r="M23" s="6"/>
      <c r="N23" s="6"/>
      <c r="O23" s="6"/>
      <c r="P23" s="6"/>
      <c r="Q23" s="6"/>
      <c r="R23" s="6"/>
      <c r="S23" s="6"/>
      <c r="T23" s="6"/>
    </row>
    <row r="24" spans="1:20" x14ac:dyDescent="0.15">
      <c r="A24" s="6"/>
      <c r="B24" s="5"/>
      <c r="C24" s="1" t="s">
        <v>6</v>
      </c>
      <c r="D24" s="80">
        <v>2000</v>
      </c>
      <c r="E24" s="85"/>
      <c r="F24" s="6"/>
      <c r="G24" s="37">
        <v>1</v>
      </c>
      <c r="H24" s="6"/>
      <c r="I24" s="161" t="str">
        <f>C24</f>
        <v>销量</v>
      </c>
      <c r="J24" s="161" t="str">
        <f>C28</f>
        <v>利润</v>
      </c>
      <c r="L24" s="6"/>
      <c r="M24" s="6"/>
      <c r="N24" s="6"/>
      <c r="O24" s="6"/>
      <c r="P24" s="6"/>
      <c r="Q24" s="6"/>
      <c r="R24" s="6"/>
      <c r="S24" s="6"/>
      <c r="T24" s="6"/>
    </row>
    <row r="25" spans="1:20" x14ac:dyDescent="0.15">
      <c r="A25" s="6"/>
      <c r="B25" s="5"/>
      <c r="C25" s="91"/>
      <c r="D25" s="5"/>
      <c r="E25" s="88"/>
      <c r="F25" s="6"/>
      <c r="G25" s="37">
        <v>3</v>
      </c>
      <c r="H25" s="6"/>
      <c r="I25" s="6"/>
      <c r="J25" s="90">
        <f>D28</f>
        <v>28000</v>
      </c>
      <c r="L25" s="6"/>
      <c r="M25" s="6"/>
      <c r="N25" s="6"/>
      <c r="O25" s="6"/>
      <c r="P25" s="6"/>
      <c r="Q25" s="6"/>
      <c r="R25" s="6"/>
      <c r="S25" s="6"/>
      <c r="T25" s="6"/>
    </row>
    <row r="26" spans="1:20" x14ac:dyDescent="0.15">
      <c r="A26" s="6"/>
      <c r="B26" s="5"/>
      <c r="C26" s="1" t="s">
        <v>7</v>
      </c>
      <c r="D26" s="89">
        <v>30</v>
      </c>
      <c r="E26" s="88"/>
      <c r="F26" s="6"/>
      <c r="G26" s="37">
        <v>6</v>
      </c>
      <c r="H26" s="6"/>
      <c r="I26" s="32">
        <v>1500</v>
      </c>
      <c r="J26" s="3">
        <f t="dataTable" ref="J26:J27" dt2D="0" dtr="0" r1="D24"/>
        <v>13500</v>
      </c>
      <c r="L26" s="6"/>
      <c r="M26" s="6"/>
      <c r="N26" s="6"/>
      <c r="O26" s="6"/>
      <c r="P26" s="6"/>
      <c r="Q26" s="6"/>
      <c r="R26" s="6"/>
      <c r="S26" s="6"/>
      <c r="T26" s="6"/>
    </row>
    <row r="27" spans="1:20" x14ac:dyDescent="0.15">
      <c r="A27" s="6"/>
      <c r="B27" s="5"/>
      <c r="C27" s="1" t="s">
        <v>5</v>
      </c>
      <c r="D27" s="87">
        <v>1</v>
      </c>
      <c r="E27" s="85"/>
      <c r="F27" s="6"/>
      <c r="G27" s="37">
        <v>7</v>
      </c>
      <c r="H27" s="6"/>
      <c r="I27" s="33">
        <v>4000</v>
      </c>
      <c r="J27" s="8">
        <v>86000</v>
      </c>
      <c r="L27" s="6"/>
      <c r="M27" s="6"/>
      <c r="N27" s="6"/>
      <c r="O27" s="6"/>
      <c r="P27" s="6"/>
      <c r="Q27" s="6"/>
      <c r="R27" s="6"/>
      <c r="S27" s="6"/>
      <c r="T27" s="6"/>
    </row>
    <row r="28" spans="1:20" x14ac:dyDescent="0.15">
      <c r="A28" s="6"/>
      <c r="B28" s="5"/>
      <c r="C28" s="1" t="s">
        <v>8</v>
      </c>
      <c r="D28" s="86">
        <f>D24*(D26-D27)-30000</f>
        <v>28000</v>
      </c>
      <c r="E28" s="85"/>
      <c r="F28" s="6"/>
      <c r="G28" s="37">
        <v>8</v>
      </c>
      <c r="H28" s="6"/>
      <c r="L28" s="6"/>
      <c r="M28" s="6"/>
      <c r="N28" s="6"/>
      <c r="O28" s="6"/>
      <c r="P28" s="6"/>
      <c r="Q28" s="6"/>
      <c r="R28" s="6"/>
      <c r="S28" s="6"/>
      <c r="T28" s="6"/>
    </row>
    <row r="29" spans="1:20" x14ac:dyDescent="0.15">
      <c r="A29" s="6"/>
      <c r="B29" s="5"/>
      <c r="C29" s="5"/>
      <c r="D29" s="84"/>
      <c r="E29" s="5"/>
      <c r="F29" s="6"/>
      <c r="G29" s="37">
        <v>12</v>
      </c>
      <c r="H29" s="6"/>
      <c r="I29" s="164" t="s">
        <v>76</v>
      </c>
      <c r="J29" s="164"/>
      <c r="K29" s="164"/>
      <c r="L29" s="6"/>
      <c r="M29" s="6"/>
      <c r="N29" s="6"/>
      <c r="O29" s="6"/>
      <c r="P29" s="6"/>
      <c r="Q29" s="6"/>
      <c r="R29" s="6"/>
      <c r="S29" s="6"/>
      <c r="T29" s="6"/>
    </row>
    <row r="30" spans="1:20" x14ac:dyDescent="0.15">
      <c r="A30" s="6"/>
      <c r="B30" s="6"/>
      <c r="C30" s="6"/>
      <c r="D30" s="6"/>
      <c r="E30" s="6"/>
      <c r="F30" s="6"/>
      <c r="G30" s="6"/>
      <c r="H30" s="6"/>
      <c r="I30" s="83" t="s">
        <v>24</v>
      </c>
      <c r="J30" s="83" t="s">
        <v>25</v>
      </c>
      <c r="K30" s="83" t="s">
        <v>26</v>
      </c>
      <c r="L30" s="6"/>
      <c r="M30" s="6"/>
      <c r="N30" s="6"/>
      <c r="O30" s="6"/>
      <c r="P30" s="6"/>
      <c r="Q30" s="6"/>
      <c r="R30" s="6"/>
      <c r="S30" s="6"/>
      <c r="T30" s="6"/>
    </row>
    <row r="31" spans="1:20" x14ac:dyDescent="0.15">
      <c r="A31" s="6"/>
      <c r="C31" s="165" t="s">
        <v>22</v>
      </c>
      <c r="D31" s="165"/>
      <c r="E31" s="165"/>
      <c r="F31" s="6"/>
      <c r="G31" s="6"/>
      <c r="H31" s="6"/>
      <c r="I31" s="6"/>
      <c r="J31" s="82">
        <f>D24</f>
        <v>2000</v>
      </c>
      <c r="K31" s="82">
        <f>D28</f>
        <v>28000</v>
      </c>
      <c r="L31" s="6"/>
      <c r="M31" s="6"/>
      <c r="N31" s="6"/>
      <c r="O31" s="6"/>
      <c r="P31" s="6"/>
      <c r="Q31" s="6"/>
      <c r="R31" s="6"/>
      <c r="S31" s="6"/>
      <c r="T31" s="6"/>
    </row>
    <row r="32" spans="1:20" x14ac:dyDescent="0.15">
      <c r="B32" s="6"/>
      <c r="C32" s="166" t="str">
        <f>"单位可变成本="&amp;D27&amp;"时，利润="&amp;D28</f>
        <v>单位可变成本=1时，利润=28000</v>
      </c>
      <c r="D32" s="167"/>
      <c r="E32" s="168"/>
      <c r="F32" s="6"/>
      <c r="G32" s="6"/>
      <c r="H32" s="6"/>
      <c r="I32" s="2">
        <v>1</v>
      </c>
      <c r="J32" s="82">
        <f t="dataTable" ref="J32:K37" dt2D="0" dtr="0" r1="D27" ca="1"/>
        <v>2000</v>
      </c>
      <c r="K32" s="3">
        <v>28000</v>
      </c>
    </row>
    <row r="33" spans="2:11" x14ac:dyDescent="0.15">
      <c r="B33" s="6"/>
      <c r="C33" s="6"/>
      <c r="D33" s="6"/>
      <c r="E33" s="6"/>
      <c r="F33" s="6"/>
      <c r="G33" s="6"/>
      <c r="H33" s="6"/>
      <c r="I33" s="4">
        <v>3</v>
      </c>
      <c r="J33" s="82">
        <v>2000</v>
      </c>
      <c r="K33" s="3">
        <v>24000</v>
      </c>
    </row>
    <row r="34" spans="2:11" x14ac:dyDescent="0.15">
      <c r="B34" s="6"/>
      <c r="C34" s="6" t="s">
        <v>21</v>
      </c>
      <c r="D34" s="6"/>
      <c r="E34" s="6"/>
      <c r="F34" s="6"/>
      <c r="G34" s="6"/>
      <c r="H34" s="6"/>
      <c r="I34" s="4">
        <v>6</v>
      </c>
      <c r="J34" s="82">
        <v>2000</v>
      </c>
      <c r="K34" s="3">
        <v>18000</v>
      </c>
    </row>
    <row r="35" spans="2:11" x14ac:dyDescent="0.15">
      <c r="B35" s="6"/>
      <c r="C35" s="36">
        <v>5</v>
      </c>
      <c r="D35" s="6"/>
      <c r="E35" s="6"/>
      <c r="F35" s="6"/>
      <c r="G35" s="6"/>
      <c r="H35" s="6"/>
      <c r="I35" s="4">
        <v>7</v>
      </c>
      <c r="J35" s="82">
        <v>2000</v>
      </c>
      <c r="K35" s="3">
        <v>16000</v>
      </c>
    </row>
    <row r="36" spans="2:11" x14ac:dyDescent="0.15">
      <c r="B36" s="6"/>
      <c r="C36" s="80" t="s">
        <v>124</v>
      </c>
      <c r="D36" s="6"/>
      <c r="E36" s="6"/>
      <c r="F36" s="6"/>
      <c r="G36" s="6"/>
      <c r="H36" s="6"/>
      <c r="I36" s="4">
        <v>8</v>
      </c>
      <c r="J36" s="82">
        <v>2000</v>
      </c>
      <c r="K36" s="3">
        <v>14000</v>
      </c>
    </row>
    <row r="37" spans="2:11" x14ac:dyDescent="0.15">
      <c r="B37" s="6"/>
      <c r="C37" s="80" t="s">
        <v>123</v>
      </c>
      <c r="D37" s="6"/>
      <c r="E37" s="6"/>
      <c r="F37" s="6"/>
      <c r="G37" s="6"/>
      <c r="H37" s="6"/>
      <c r="I37" s="7">
        <v>12</v>
      </c>
      <c r="J37" s="82">
        <v>2000</v>
      </c>
      <c r="K37" s="3">
        <v>6000</v>
      </c>
    </row>
    <row r="38" spans="2:11" x14ac:dyDescent="0.15">
      <c r="B38" s="6"/>
      <c r="C38" s="80" t="s">
        <v>122</v>
      </c>
      <c r="D38" s="6"/>
      <c r="E38" s="6"/>
      <c r="F38" s="6"/>
      <c r="G38" s="6"/>
      <c r="H38" s="6"/>
      <c r="I38" s="81" t="s">
        <v>23</v>
      </c>
      <c r="K38" s="6"/>
    </row>
    <row r="39" spans="2:11" x14ac:dyDescent="0.15">
      <c r="B39" s="6"/>
      <c r="C39" s="80" t="s">
        <v>121</v>
      </c>
      <c r="D39" s="6"/>
      <c r="E39" s="6"/>
      <c r="F39" s="6"/>
      <c r="G39" s="6"/>
      <c r="H39" s="6"/>
      <c r="I39" s="31">
        <v>1500</v>
      </c>
      <c r="J39" s="31">
        <v>14000</v>
      </c>
      <c r="K39" s="6"/>
    </row>
    <row r="40" spans="2:11" x14ac:dyDescent="0.15">
      <c r="B40" s="6"/>
      <c r="C40" s="80" t="s">
        <v>120</v>
      </c>
      <c r="D40" s="6"/>
      <c r="E40" s="6"/>
      <c r="F40" s="6"/>
      <c r="G40" s="6"/>
      <c r="H40" s="6"/>
      <c r="I40" s="31">
        <v>2000</v>
      </c>
      <c r="J40" s="31">
        <v>0</v>
      </c>
      <c r="K40" s="6"/>
    </row>
    <row r="41" spans="2:11" x14ac:dyDescent="0.15">
      <c r="B41" s="6"/>
      <c r="C41" s="80" t="s">
        <v>119</v>
      </c>
      <c r="D41" s="6"/>
      <c r="E41" s="6"/>
      <c r="F41" s="6"/>
      <c r="G41" s="6"/>
      <c r="H41" s="6"/>
      <c r="I41" s="31">
        <v>2000</v>
      </c>
      <c r="J41" s="31">
        <v>14000</v>
      </c>
      <c r="K41" s="6"/>
    </row>
  </sheetData>
  <mergeCells count="8">
    <mergeCell ref="I2:J2"/>
    <mergeCell ref="I8:K8"/>
    <mergeCell ref="I23:J23"/>
    <mergeCell ref="I29:K29"/>
    <mergeCell ref="C31:E31"/>
    <mergeCell ref="C32:E32"/>
    <mergeCell ref="C11:E11"/>
    <mergeCell ref="C10:E10"/>
  </mergeCells>
  <phoneticPr fontId="2" type="noConversion"/>
  <printOptions headings="1"/>
  <pageMargins left="0.74803149606299213" right="0.74803149606299213" top="0.98425196850393704" bottom="0.98425196850393704" header="0.51181102362204722" footer="0.51181102362204722"/>
  <pageSetup paperSize="9" orientation="portrait" blackAndWhite="1" horizontalDpi="300" verticalDpi="30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03425" r:id="rId4" name="Drop Down 1">
              <controlPr defaultSize="0" autoLine="0" autoPict="0">
                <anchor moveWithCells="1">
                  <from>
                    <xdr:col>13</xdr:col>
                    <xdr:colOff>133350</xdr:colOff>
                    <xdr:row>1</xdr:row>
                    <xdr:rowOff>123825</xdr:rowOff>
                  </from>
                  <to>
                    <xdr:col>15</xdr:col>
                    <xdr:colOff>419100</xdr:colOff>
                    <xdr:row>2</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8DB94-3492-454A-85DB-740151C1768B}">
  <dimension ref="A1:X108"/>
  <sheetViews>
    <sheetView showGridLines="0" topLeftCell="C10" zoomScaleNormal="100" workbookViewId="0">
      <selection activeCell="D30" sqref="D30:E30"/>
    </sheetView>
  </sheetViews>
  <sheetFormatPr defaultColWidth="9" defaultRowHeight="13.5" x14ac:dyDescent="0.15"/>
  <cols>
    <col min="1" max="2" width="2.625" style="109" customWidth="1"/>
    <col min="3" max="3" width="25.25" style="109" bestFit="1" customWidth="1"/>
    <col min="4" max="4" width="10.75" style="109" customWidth="1"/>
    <col min="5" max="5" width="12.75" style="109" customWidth="1"/>
    <col min="6" max="6" width="9.75" style="109" customWidth="1"/>
    <col min="7" max="7" width="5.875" style="109" customWidth="1"/>
    <col min="8" max="8" width="11.125" style="109" bestFit="1" customWidth="1"/>
    <col min="9" max="9" width="8" style="109" bestFit="1" customWidth="1"/>
    <col min="10" max="10" width="10.25" style="109" bestFit="1" customWidth="1"/>
    <col min="11" max="14" width="7.625" style="109" bestFit="1" customWidth="1"/>
    <col min="15" max="15" width="9.5" style="109" customWidth="1"/>
    <col min="16" max="16" width="2.125" style="109" customWidth="1"/>
    <col min="17" max="17" width="9.5" style="109" bestFit="1" customWidth="1"/>
    <col min="18" max="18" width="10.625" style="109" bestFit="1" customWidth="1"/>
    <col min="19" max="22" width="9" style="109"/>
    <col min="23" max="23" width="7.5" style="109" customWidth="1"/>
    <col min="24" max="24" width="11.5" style="109" customWidth="1"/>
    <col min="25" max="16384" width="9" style="109"/>
  </cols>
  <sheetData>
    <row r="1" spans="1:16" x14ac:dyDescent="0.15">
      <c r="A1" s="135"/>
      <c r="B1" s="135"/>
      <c r="C1" s="135"/>
      <c r="D1" s="135"/>
      <c r="E1" s="135"/>
      <c r="F1" s="135"/>
      <c r="G1" s="135"/>
      <c r="H1" s="136"/>
      <c r="I1" s="136"/>
      <c r="J1" s="136"/>
      <c r="K1" s="136"/>
      <c r="L1" s="135"/>
      <c r="M1" s="135"/>
      <c r="N1" s="135"/>
      <c r="O1" s="171" t="s">
        <v>154</v>
      </c>
      <c r="P1" s="135"/>
    </row>
    <row r="2" spans="1:16" ht="15" customHeight="1" x14ac:dyDescent="0.15">
      <c r="A2" s="135"/>
      <c r="B2" s="138"/>
      <c r="C2" s="138"/>
      <c r="D2" s="138"/>
      <c r="E2" s="138"/>
      <c r="F2" s="138"/>
      <c r="G2" s="135"/>
      <c r="H2" s="170" t="s">
        <v>153</v>
      </c>
      <c r="I2" s="170"/>
      <c r="J2" s="170"/>
      <c r="K2" s="170"/>
      <c r="L2" s="170"/>
      <c r="M2" s="170"/>
      <c r="N2" s="170"/>
      <c r="O2" s="171"/>
      <c r="P2" s="135"/>
    </row>
    <row r="3" spans="1:16" x14ac:dyDescent="0.15">
      <c r="A3" s="135"/>
      <c r="B3" s="138"/>
      <c r="C3" s="160" t="s">
        <v>152</v>
      </c>
      <c r="D3" s="148"/>
      <c r="E3" s="153">
        <v>11000</v>
      </c>
      <c r="F3" s="138"/>
      <c r="G3" s="135"/>
      <c r="H3" s="135"/>
      <c r="I3" s="135"/>
      <c r="J3" s="135"/>
      <c r="K3" s="135"/>
      <c r="L3" s="135"/>
      <c r="M3" s="135"/>
      <c r="N3" s="135"/>
      <c r="O3" s="172"/>
      <c r="P3" s="135"/>
    </row>
    <row r="4" spans="1:16" x14ac:dyDescent="0.15">
      <c r="A4" s="135"/>
      <c r="B4" s="138"/>
      <c r="C4" s="142" t="s">
        <v>151</v>
      </c>
      <c r="D4" s="148"/>
      <c r="E4" s="147">
        <v>20</v>
      </c>
      <c r="F4" s="138"/>
      <c r="G4" s="135"/>
      <c r="H4" s="159">
        <f>E24</f>
        <v>65500</v>
      </c>
      <c r="I4" s="158">
        <v>20</v>
      </c>
      <c r="J4" s="158">
        <v>25</v>
      </c>
      <c r="K4" s="158">
        <v>30</v>
      </c>
      <c r="L4" s="158">
        <v>35</v>
      </c>
      <c r="M4" s="158">
        <v>40</v>
      </c>
      <c r="N4" s="158">
        <v>45</v>
      </c>
      <c r="O4" s="157">
        <v>20</v>
      </c>
      <c r="P4" s="135"/>
    </row>
    <row r="5" spans="1:16" x14ac:dyDescent="0.15">
      <c r="A5" s="135"/>
      <c r="B5" s="138"/>
      <c r="C5" s="142" t="s">
        <v>150</v>
      </c>
      <c r="D5" s="148"/>
      <c r="E5" s="147">
        <v>500</v>
      </c>
      <c r="F5" s="138"/>
      <c r="G5" s="135"/>
      <c r="H5" s="156">
        <v>100</v>
      </c>
      <c r="I5" s="150">
        <f>$H$5*$E$6+$E$5+$E$8*$H$5</f>
        <v>111000</v>
      </c>
      <c r="J5" s="150">
        <v>111250</v>
      </c>
      <c r="K5" s="155">
        <v>111500</v>
      </c>
      <c r="L5" s="155">
        <v>111750</v>
      </c>
      <c r="M5" s="155">
        <v>112000</v>
      </c>
      <c r="N5" s="155">
        <v>112250</v>
      </c>
      <c r="O5" s="155">
        <f>$I$5</f>
        <v>111000</v>
      </c>
      <c r="P5" s="135"/>
    </row>
    <row r="6" spans="1:16" x14ac:dyDescent="0.15">
      <c r="A6" s="135"/>
      <c r="B6" s="138"/>
      <c r="C6" s="142" t="s">
        <v>149</v>
      </c>
      <c r="D6" s="148"/>
      <c r="E6" s="147">
        <v>5</v>
      </c>
      <c r="F6" s="154"/>
      <c r="G6" s="135"/>
      <c r="H6" s="151">
        <v>200</v>
      </c>
      <c r="I6" s="150">
        <v>84500</v>
      </c>
      <c r="J6" s="150">
        <v>85000</v>
      </c>
      <c r="K6" s="150">
        <v>85500</v>
      </c>
      <c r="L6" s="150">
        <v>86000</v>
      </c>
      <c r="M6" s="150">
        <v>86500</v>
      </c>
      <c r="N6" s="150">
        <v>87000</v>
      </c>
      <c r="O6" s="150">
        <f t="shared" ref="O6:O17" si="0">I6</f>
        <v>84500</v>
      </c>
      <c r="P6" s="135"/>
    </row>
    <row r="7" spans="1:16" x14ac:dyDescent="0.15">
      <c r="A7" s="135"/>
      <c r="B7" s="138"/>
      <c r="C7" s="142" t="s">
        <v>148</v>
      </c>
      <c r="D7" s="148"/>
      <c r="E7" s="147">
        <v>4.5</v>
      </c>
      <c r="F7" s="138"/>
      <c r="G7" s="135"/>
      <c r="H7" s="151">
        <v>300</v>
      </c>
      <c r="I7" s="150">
        <v>76333</v>
      </c>
      <c r="J7" s="150">
        <v>77083</v>
      </c>
      <c r="K7" s="150">
        <v>77833</v>
      </c>
      <c r="L7" s="150">
        <v>78583</v>
      </c>
      <c r="M7" s="150">
        <v>79333</v>
      </c>
      <c r="N7" s="150">
        <v>80083</v>
      </c>
      <c r="O7" s="150">
        <f t="shared" si="0"/>
        <v>76333</v>
      </c>
      <c r="P7" s="135"/>
    </row>
    <row r="8" spans="1:16" x14ac:dyDescent="0.15">
      <c r="A8" s="135"/>
      <c r="B8" s="138"/>
      <c r="C8" s="142" t="s">
        <v>147</v>
      </c>
      <c r="D8" s="148"/>
      <c r="E8" s="147">
        <v>1100</v>
      </c>
      <c r="F8" s="138"/>
      <c r="G8" s="135"/>
      <c r="H8" s="151">
        <v>400</v>
      </c>
      <c r="I8" s="150">
        <v>72750</v>
      </c>
      <c r="J8" s="150">
        <v>73750</v>
      </c>
      <c r="K8" s="150">
        <v>74750</v>
      </c>
      <c r="L8" s="150">
        <v>75750</v>
      </c>
      <c r="M8" s="150">
        <v>76750</v>
      </c>
      <c r="N8" s="150">
        <v>77750</v>
      </c>
      <c r="O8" s="150">
        <f t="shared" si="0"/>
        <v>72750</v>
      </c>
      <c r="P8" s="135"/>
    </row>
    <row r="9" spans="1:16" x14ac:dyDescent="0.15">
      <c r="A9" s="135"/>
      <c r="B9" s="138"/>
      <c r="C9" s="138" t="s">
        <v>131</v>
      </c>
      <c r="D9" s="138"/>
      <c r="E9" s="138"/>
      <c r="F9" s="138"/>
      <c r="G9" s="135"/>
      <c r="H9" s="151">
        <v>500</v>
      </c>
      <c r="I9" s="150">
        <v>71000</v>
      </c>
      <c r="J9" s="150">
        <v>72250</v>
      </c>
      <c r="K9" s="150">
        <v>73500</v>
      </c>
      <c r="L9" s="150">
        <v>74750</v>
      </c>
      <c r="M9" s="150">
        <v>76000</v>
      </c>
      <c r="N9" s="150">
        <v>77250</v>
      </c>
      <c r="O9" s="150">
        <f t="shared" si="0"/>
        <v>71000</v>
      </c>
      <c r="P9" s="135"/>
    </row>
    <row r="10" spans="1:16" x14ac:dyDescent="0.15">
      <c r="A10" s="135"/>
      <c r="B10" s="138"/>
      <c r="C10" s="142" t="s">
        <v>146</v>
      </c>
      <c r="D10" s="148"/>
      <c r="E10" s="147">
        <v>4.5</v>
      </c>
      <c r="F10" s="138"/>
      <c r="G10" s="135"/>
      <c r="H10" s="151">
        <v>600</v>
      </c>
      <c r="I10" s="150">
        <v>70167</v>
      </c>
      <c r="J10" s="150">
        <v>71667</v>
      </c>
      <c r="K10" s="150">
        <v>73167</v>
      </c>
      <c r="L10" s="150">
        <v>74667</v>
      </c>
      <c r="M10" s="150">
        <v>76167</v>
      </c>
      <c r="N10" s="150">
        <v>77667</v>
      </c>
      <c r="O10" s="150">
        <f t="shared" si="0"/>
        <v>70167</v>
      </c>
      <c r="P10" s="135"/>
    </row>
    <row r="11" spans="1:16" x14ac:dyDescent="0.15">
      <c r="A11" s="135"/>
      <c r="B11" s="138"/>
      <c r="C11" s="142" t="s">
        <v>145</v>
      </c>
      <c r="D11" s="148"/>
      <c r="E11" s="153">
        <v>1100</v>
      </c>
      <c r="F11" s="138"/>
      <c r="G11" s="135"/>
      <c r="H11" s="151">
        <v>700</v>
      </c>
      <c r="I11" s="150">
        <v>69857</v>
      </c>
      <c r="J11" s="150">
        <v>71607</v>
      </c>
      <c r="K11" s="150">
        <v>73357</v>
      </c>
      <c r="L11" s="150">
        <v>75107</v>
      </c>
      <c r="M11" s="150">
        <v>76857</v>
      </c>
      <c r="N11" s="150">
        <v>78607</v>
      </c>
      <c r="O11" s="150">
        <f t="shared" si="0"/>
        <v>69857</v>
      </c>
      <c r="P11" s="135"/>
    </row>
    <row r="12" spans="1:16" x14ac:dyDescent="0.15">
      <c r="A12" s="135"/>
      <c r="B12" s="138"/>
      <c r="C12" s="142" t="s">
        <v>144</v>
      </c>
      <c r="D12" s="148"/>
      <c r="E12" s="147">
        <f>E5*(E3/E8)</f>
        <v>5000</v>
      </c>
      <c r="F12" s="138"/>
      <c r="G12" s="135"/>
      <c r="H12" s="151">
        <v>800</v>
      </c>
      <c r="I12" s="150">
        <v>69875</v>
      </c>
      <c r="J12" s="150">
        <v>71875</v>
      </c>
      <c r="K12" s="150">
        <v>73875</v>
      </c>
      <c r="L12" s="150">
        <v>75875</v>
      </c>
      <c r="M12" s="150">
        <v>77875</v>
      </c>
      <c r="N12" s="150">
        <v>79875</v>
      </c>
      <c r="O12" s="150">
        <f t="shared" si="0"/>
        <v>69875</v>
      </c>
      <c r="P12" s="135"/>
    </row>
    <row r="13" spans="1:16" x14ac:dyDescent="0.15">
      <c r="A13" s="135"/>
      <c r="B13" s="138"/>
      <c r="C13" s="142" t="s">
        <v>143</v>
      </c>
      <c r="D13" s="148"/>
      <c r="E13" s="147">
        <f>E4*(E8/2)</f>
        <v>11000</v>
      </c>
      <c r="F13" s="138"/>
      <c r="G13" s="135"/>
      <c r="H13" s="151">
        <v>900</v>
      </c>
      <c r="I13" s="150">
        <v>70111</v>
      </c>
      <c r="J13" s="150">
        <v>72361</v>
      </c>
      <c r="K13" s="150">
        <v>74611</v>
      </c>
      <c r="L13" s="150">
        <v>76861</v>
      </c>
      <c r="M13" s="150">
        <v>79111</v>
      </c>
      <c r="N13" s="150">
        <v>81361</v>
      </c>
      <c r="O13" s="150">
        <f t="shared" si="0"/>
        <v>70111</v>
      </c>
      <c r="P13" s="135"/>
    </row>
    <row r="14" spans="1:16" x14ac:dyDescent="0.15">
      <c r="A14" s="135"/>
      <c r="B14" s="138"/>
      <c r="C14" s="142" t="s">
        <v>142</v>
      </c>
      <c r="D14" s="148"/>
      <c r="E14" s="147">
        <f>(E3/E8)*(E8*E7)</f>
        <v>49500</v>
      </c>
      <c r="F14" s="138"/>
      <c r="G14" s="135"/>
      <c r="H14" s="151">
        <v>1000</v>
      </c>
      <c r="I14" s="150">
        <v>70500</v>
      </c>
      <c r="J14" s="150">
        <v>73000</v>
      </c>
      <c r="K14" s="150">
        <v>75500</v>
      </c>
      <c r="L14" s="150">
        <v>78000</v>
      </c>
      <c r="M14" s="150">
        <v>80500</v>
      </c>
      <c r="N14" s="150">
        <v>83000</v>
      </c>
      <c r="O14" s="150">
        <f t="shared" si="0"/>
        <v>70500</v>
      </c>
      <c r="P14" s="135"/>
    </row>
    <row r="15" spans="1:16" x14ac:dyDescent="0.15">
      <c r="A15" s="135"/>
      <c r="B15" s="138"/>
      <c r="C15" s="142" t="s">
        <v>132</v>
      </c>
      <c r="D15" s="148"/>
      <c r="E15" s="147">
        <f>E12+E13+E14</f>
        <v>65500</v>
      </c>
      <c r="F15" s="138"/>
      <c r="G15" s="135"/>
      <c r="H15" s="151">
        <v>1100</v>
      </c>
      <c r="I15" s="150">
        <v>71000</v>
      </c>
      <c r="J15" s="150">
        <v>73750</v>
      </c>
      <c r="K15" s="150">
        <v>76500</v>
      </c>
      <c r="L15" s="150">
        <v>79250</v>
      </c>
      <c r="M15" s="150">
        <v>82000</v>
      </c>
      <c r="N15" s="150">
        <v>84750</v>
      </c>
      <c r="O15" s="150">
        <f t="shared" si="0"/>
        <v>71000</v>
      </c>
      <c r="P15" s="135"/>
    </row>
    <row r="16" spans="1:16" x14ac:dyDescent="0.15">
      <c r="A16" s="135"/>
      <c r="B16" s="138"/>
      <c r="C16" s="138" t="s">
        <v>141</v>
      </c>
      <c r="D16" s="138"/>
      <c r="E16" s="138"/>
      <c r="F16" s="138"/>
      <c r="G16" s="135"/>
      <c r="H16" s="151">
        <v>1099.999</v>
      </c>
      <c r="I16" s="150">
        <v>65500</v>
      </c>
      <c r="J16" s="150">
        <v>68250</v>
      </c>
      <c r="K16" s="150">
        <v>71000</v>
      </c>
      <c r="L16" s="150">
        <v>73750</v>
      </c>
      <c r="M16" s="150">
        <v>76500</v>
      </c>
      <c r="N16" s="150">
        <v>79250</v>
      </c>
      <c r="O16" s="150">
        <f t="shared" si="0"/>
        <v>65500</v>
      </c>
      <c r="P16" s="135"/>
    </row>
    <row r="17" spans="1:24" x14ac:dyDescent="0.15">
      <c r="A17" s="135"/>
      <c r="B17" s="138"/>
      <c r="C17" s="142" t="s">
        <v>140</v>
      </c>
      <c r="D17" s="148"/>
      <c r="E17" s="152">
        <f>SQRT(2*E3*E5/E4)</f>
        <v>741.61984870956633</v>
      </c>
      <c r="F17" s="138"/>
      <c r="G17" s="135"/>
      <c r="H17" s="151">
        <v>3000</v>
      </c>
      <c r="I17" s="150">
        <v>81333</v>
      </c>
      <c r="J17" s="150">
        <v>88833</v>
      </c>
      <c r="K17" s="150">
        <v>96333</v>
      </c>
      <c r="L17" s="150">
        <v>103833</v>
      </c>
      <c r="M17" s="150">
        <v>111333</v>
      </c>
      <c r="N17" s="150">
        <v>118833</v>
      </c>
      <c r="O17" s="150">
        <f t="shared" si="0"/>
        <v>81333</v>
      </c>
      <c r="P17" s="135"/>
    </row>
    <row r="18" spans="1:24" x14ac:dyDescent="0.15">
      <c r="A18" s="135"/>
      <c r="B18" s="138"/>
      <c r="C18" s="142" t="s">
        <v>139</v>
      </c>
      <c r="D18" s="148"/>
      <c r="E18" s="147">
        <f>E3/E17*E5</f>
        <v>7416.198487095663</v>
      </c>
      <c r="F18" s="138"/>
      <c r="G18" s="135"/>
      <c r="H18" s="135"/>
      <c r="I18" s="135"/>
      <c r="J18" s="135"/>
      <c r="K18" s="135"/>
      <c r="L18" s="135"/>
      <c r="M18" s="135"/>
      <c r="N18" s="135"/>
      <c r="O18" s="135"/>
      <c r="P18" s="135"/>
    </row>
    <row r="19" spans="1:24" x14ac:dyDescent="0.15">
      <c r="A19" s="135"/>
      <c r="B19" s="138"/>
      <c r="C19" s="142" t="s">
        <v>138</v>
      </c>
      <c r="D19" s="148"/>
      <c r="E19" s="147">
        <f>(E17/2)*E4</f>
        <v>7416.198487095663</v>
      </c>
      <c r="F19" s="138"/>
      <c r="G19" s="135"/>
      <c r="H19" s="135"/>
      <c r="I19" s="135"/>
      <c r="J19" s="135"/>
      <c r="K19" s="135"/>
      <c r="L19" s="135"/>
      <c r="M19" s="135"/>
      <c r="N19" s="135"/>
      <c r="O19" s="135"/>
      <c r="P19" s="135"/>
    </row>
    <row r="20" spans="1:24" x14ac:dyDescent="0.15">
      <c r="A20" s="135"/>
      <c r="B20" s="138"/>
      <c r="C20" s="142" t="s">
        <v>137</v>
      </c>
      <c r="D20" s="148"/>
      <c r="E20" s="147">
        <v>55000</v>
      </c>
      <c r="F20" s="138"/>
      <c r="G20" s="135"/>
      <c r="H20" s="149" t="s">
        <v>136</v>
      </c>
      <c r="I20" s="135"/>
      <c r="J20" s="135"/>
      <c r="K20" s="135"/>
      <c r="L20" s="135"/>
      <c r="M20" s="135"/>
      <c r="N20" s="135"/>
      <c r="O20" s="135"/>
      <c r="R20" s="135"/>
      <c r="S20" s="135"/>
      <c r="T20" s="135"/>
      <c r="U20" s="135"/>
      <c r="V20" s="135"/>
      <c r="W20" s="135"/>
      <c r="X20" s="135"/>
    </row>
    <row r="21" spans="1:24" x14ac:dyDescent="0.15">
      <c r="A21" s="135"/>
      <c r="B21" s="138"/>
      <c r="C21" s="142" t="s">
        <v>135</v>
      </c>
      <c r="D21" s="148"/>
      <c r="E21" s="147">
        <f>E18+E19+E20</f>
        <v>69832.396974191332</v>
      </c>
      <c r="F21" s="138"/>
      <c r="G21" s="135"/>
      <c r="I21" s="111">
        <f>E17</f>
        <v>741.61984870956633</v>
      </c>
      <c r="J21" s="111">
        <f>E21</f>
        <v>69832.396974191332</v>
      </c>
      <c r="K21" s="135"/>
      <c r="L21" s="135"/>
      <c r="M21" s="135"/>
      <c r="N21" s="135"/>
      <c r="O21" s="135"/>
      <c r="R21" s="135"/>
      <c r="S21" s="135"/>
      <c r="T21" s="135"/>
      <c r="U21" s="135"/>
      <c r="V21" s="135"/>
      <c r="W21" s="135"/>
      <c r="X21" s="135"/>
    </row>
    <row r="22" spans="1:24" x14ac:dyDescent="0.15">
      <c r="A22" s="135"/>
      <c r="B22" s="138"/>
      <c r="C22" s="138"/>
      <c r="D22" s="138"/>
      <c r="E22" s="138"/>
      <c r="F22" s="138"/>
      <c r="G22" s="135"/>
      <c r="H22" s="144">
        <v>20</v>
      </c>
      <c r="I22" s="116">
        <f t="dataTable" ref="I22:J27" dt2D="0" dtr="0" r1="E4"/>
        <v>741.61984870956633</v>
      </c>
      <c r="J22" s="116">
        <v>69832.396974191332</v>
      </c>
      <c r="K22" s="135"/>
      <c r="L22" s="135"/>
      <c r="M22" s="135"/>
      <c r="N22" s="135"/>
      <c r="O22" s="135"/>
      <c r="R22" s="135"/>
      <c r="S22" s="135"/>
      <c r="T22" s="135"/>
      <c r="U22" s="135"/>
      <c r="V22" s="135"/>
      <c r="W22" s="135"/>
      <c r="X22" s="135"/>
    </row>
    <row r="23" spans="1:24" x14ac:dyDescent="0.15">
      <c r="A23" s="135"/>
      <c r="B23" s="138"/>
      <c r="C23" s="138"/>
      <c r="D23" s="138" t="s">
        <v>133</v>
      </c>
      <c r="E23" s="138" t="s">
        <v>132</v>
      </c>
      <c r="F23" s="138"/>
      <c r="H23" s="144">
        <v>25</v>
      </c>
      <c r="I23" s="116">
        <v>663.32495807108</v>
      </c>
      <c r="J23" s="116">
        <v>71583.123951777001</v>
      </c>
      <c r="K23" s="135"/>
      <c r="L23" s="135"/>
      <c r="M23" s="135"/>
      <c r="N23" s="135"/>
      <c r="O23" s="135"/>
      <c r="R23" s="135"/>
      <c r="S23" s="135"/>
      <c r="T23" s="135"/>
      <c r="U23" s="135"/>
      <c r="V23" s="135"/>
      <c r="W23" s="135"/>
      <c r="X23" s="135"/>
    </row>
    <row r="24" spans="1:24" x14ac:dyDescent="0.15">
      <c r="A24" s="135"/>
      <c r="B24" s="138"/>
      <c r="C24" s="142" t="str">
        <f>C9</f>
        <v>采用优惠单价</v>
      </c>
      <c r="D24" s="145">
        <f>E8</f>
        <v>1100</v>
      </c>
      <c r="E24" s="145">
        <f>E15</f>
        <v>65500</v>
      </c>
      <c r="F24" s="138"/>
      <c r="H24" s="144">
        <v>30</v>
      </c>
      <c r="I24" s="116">
        <v>605.53007081949841</v>
      </c>
      <c r="J24" s="116">
        <v>73165.902124584944</v>
      </c>
      <c r="K24" s="135"/>
      <c r="L24" s="135"/>
      <c r="M24" s="135"/>
      <c r="N24" s="135"/>
      <c r="O24" s="135"/>
      <c r="R24" s="135"/>
      <c r="S24" s="135"/>
      <c r="T24" s="135"/>
      <c r="U24" s="135"/>
      <c r="V24" s="135"/>
      <c r="W24" s="135"/>
      <c r="X24" s="135"/>
    </row>
    <row r="25" spans="1:24" x14ac:dyDescent="0.15">
      <c r="A25" s="135"/>
      <c r="B25" s="138"/>
      <c r="C25" s="142" t="str">
        <f>C16</f>
        <v>采用经济订货量</v>
      </c>
      <c r="D25" s="146">
        <f>E17</f>
        <v>741.61984870956633</v>
      </c>
      <c r="E25" s="145">
        <f>E21</f>
        <v>69832.396974191332</v>
      </c>
      <c r="F25" s="138"/>
      <c r="H25" s="144">
        <v>35</v>
      </c>
      <c r="I25" s="116">
        <v>560.61191058138809</v>
      </c>
      <c r="J25" s="116">
        <v>74621.416870348592</v>
      </c>
      <c r="K25" s="135"/>
      <c r="L25" s="135"/>
      <c r="M25" s="135"/>
      <c r="N25" s="135"/>
      <c r="O25" s="135"/>
      <c r="R25" s="135"/>
      <c r="S25" s="135"/>
      <c r="T25" s="135"/>
      <c r="U25" s="135"/>
      <c r="V25" s="135"/>
      <c r="W25" s="135"/>
      <c r="X25" s="135"/>
    </row>
    <row r="26" spans="1:24" x14ac:dyDescent="0.15">
      <c r="A26" s="135"/>
      <c r="B26" s="138"/>
      <c r="C26" s="138"/>
      <c r="D26" s="138"/>
      <c r="E26" s="138"/>
      <c r="F26" s="138"/>
      <c r="H26" s="144">
        <v>40</v>
      </c>
      <c r="I26" s="143">
        <v>524.40442408507579</v>
      </c>
      <c r="J26" s="116">
        <v>75976.176963403035</v>
      </c>
      <c r="K26" s="135"/>
      <c r="L26" s="135"/>
      <c r="M26" s="135"/>
      <c r="N26" s="135"/>
      <c r="O26" s="135"/>
      <c r="R26" s="135"/>
      <c r="S26" s="135"/>
      <c r="T26" s="135"/>
      <c r="U26" s="135"/>
      <c r="V26" s="135"/>
      <c r="W26" s="135"/>
      <c r="X26" s="135"/>
    </row>
    <row r="27" spans="1:24" x14ac:dyDescent="0.15">
      <c r="A27" s="135"/>
      <c r="B27" s="138"/>
      <c r="C27" s="138" t="s">
        <v>134</v>
      </c>
      <c r="D27" s="138" t="s">
        <v>133</v>
      </c>
      <c r="E27" s="138" t="s">
        <v>132</v>
      </c>
      <c r="F27" s="138"/>
      <c r="G27" s="135"/>
      <c r="H27" s="144">
        <v>45</v>
      </c>
      <c r="I27" s="143">
        <v>494.41323247304422</v>
      </c>
      <c r="J27" s="116">
        <v>77248.595461286983</v>
      </c>
      <c r="K27" s="136"/>
      <c r="L27" s="135"/>
      <c r="M27" s="135"/>
      <c r="N27" s="135"/>
      <c r="O27" s="135"/>
      <c r="R27" s="135"/>
      <c r="S27" s="135"/>
      <c r="T27" s="135"/>
      <c r="U27" s="135"/>
      <c r="V27" s="135"/>
      <c r="W27" s="135"/>
      <c r="X27" s="135"/>
    </row>
    <row r="28" spans="1:24" x14ac:dyDescent="0.15">
      <c r="A28" s="135"/>
      <c r="B28" s="138"/>
      <c r="C28" s="142" t="s">
        <v>131</v>
      </c>
      <c r="D28" s="141">
        <f>E8</f>
        <v>1100</v>
      </c>
      <c r="E28" s="140">
        <f>E24</f>
        <v>65500</v>
      </c>
      <c r="F28" s="138"/>
      <c r="G28" s="135"/>
      <c r="H28" s="135"/>
      <c r="K28" s="136"/>
      <c r="L28" s="135"/>
      <c r="M28" s="135"/>
      <c r="N28" s="135"/>
      <c r="O28" s="135"/>
      <c r="R28" s="135"/>
      <c r="S28" s="135"/>
      <c r="T28" s="135"/>
      <c r="U28" s="135"/>
      <c r="V28" s="135"/>
      <c r="W28" s="135"/>
      <c r="X28" s="135"/>
    </row>
    <row r="29" spans="1:24" x14ac:dyDescent="0.15">
      <c r="A29" s="135"/>
      <c r="B29" s="138"/>
      <c r="C29" s="138"/>
      <c r="D29" s="138"/>
      <c r="E29" s="138"/>
      <c r="F29" s="138"/>
      <c r="G29" s="135"/>
      <c r="H29" s="117" t="s">
        <v>130</v>
      </c>
      <c r="J29" s="136"/>
      <c r="K29" s="135"/>
      <c r="L29" s="135"/>
      <c r="M29" s="135"/>
      <c r="N29" s="135"/>
      <c r="Q29" s="135"/>
      <c r="R29" s="135"/>
      <c r="S29" s="135"/>
      <c r="T29" s="135"/>
      <c r="U29" s="135"/>
      <c r="V29" s="135"/>
      <c r="W29" s="135"/>
    </row>
    <row r="30" spans="1:24" ht="29.25" customHeight="1" x14ac:dyDescent="0.15">
      <c r="A30" s="135"/>
      <c r="B30" s="138"/>
      <c r="C30" s="139" t="s">
        <v>129</v>
      </c>
      <c r="D30" s="173" t="s">
        <v>128</v>
      </c>
      <c r="E30" s="174"/>
      <c r="F30" s="138"/>
      <c r="G30" s="135"/>
      <c r="H30" s="122">
        <v>1100</v>
      </c>
      <c r="I30" s="122">
        <v>120000</v>
      </c>
      <c r="J30" s="136"/>
      <c r="K30" s="135"/>
      <c r="L30" s="135"/>
      <c r="M30" s="135"/>
      <c r="N30" s="135"/>
      <c r="Q30" s="135"/>
      <c r="R30" s="135"/>
      <c r="S30" s="135"/>
      <c r="T30" s="135"/>
      <c r="U30" s="135"/>
      <c r="V30" s="135"/>
      <c r="W30" s="135"/>
    </row>
    <row r="31" spans="1:24" x14ac:dyDescent="0.15">
      <c r="A31" s="135"/>
      <c r="B31" s="138"/>
      <c r="C31" s="138"/>
      <c r="D31" s="138"/>
      <c r="E31" s="138"/>
      <c r="F31" s="138"/>
      <c r="G31" s="135"/>
      <c r="H31" s="122">
        <v>1100</v>
      </c>
      <c r="I31" s="137">
        <v>65500</v>
      </c>
      <c r="J31" s="136"/>
      <c r="K31" s="135"/>
      <c r="L31" s="135"/>
      <c r="M31" s="135"/>
      <c r="N31" s="135"/>
      <c r="Q31" s="135"/>
      <c r="R31" s="135"/>
      <c r="S31" s="135"/>
      <c r="T31" s="135"/>
      <c r="U31" s="135"/>
      <c r="V31" s="135"/>
      <c r="W31" s="135"/>
    </row>
    <row r="32" spans="1:24" x14ac:dyDescent="0.15">
      <c r="A32" s="135"/>
      <c r="B32" s="135"/>
      <c r="C32" s="135"/>
      <c r="D32" s="135"/>
      <c r="E32" s="135"/>
      <c r="F32" s="135"/>
      <c r="G32" s="135"/>
      <c r="H32" s="122">
        <v>1100</v>
      </c>
      <c r="I32" s="122">
        <v>60000</v>
      </c>
      <c r="J32" s="136"/>
      <c r="K32" s="135"/>
      <c r="L32" s="135"/>
      <c r="M32" s="135"/>
      <c r="N32" s="135"/>
      <c r="Q32" s="135"/>
      <c r="R32" s="135"/>
      <c r="S32" s="135"/>
      <c r="T32" s="135"/>
      <c r="U32" s="135"/>
      <c r="V32" s="135"/>
      <c r="W32" s="135"/>
    </row>
    <row r="33" spans="1:24" x14ac:dyDescent="0.15">
      <c r="A33" s="135"/>
      <c r="B33" s="135"/>
      <c r="C33" s="135"/>
      <c r="D33" s="135"/>
      <c r="E33" s="135"/>
      <c r="F33" s="135"/>
      <c r="G33" s="135"/>
      <c r="H33" s="136"/>
      <c r="I33" s="136"/>
      <c r="J33" s="136"/>
      <c r="K33" s="136"/>
      <c r="L33" s="135"/>
      <c r="M33" s="135"/>
      <c r="N33" s="135"/>
      <c r="O33" s="135"/>
      <c r="R33" s="135"/>
      <c r="S33" s="135"/>
      <c r="T33" s="135"/>
      <c r="U33" s="135"/>
      <c r="V33" s="135"/>
      <c r="W33" s="135"/>
      <c r="X33" s="135"/>
    </row>
    <row r="34" spans="1:24" x14ac:dyDescent="0.15">
      <c r="A34" s="135"/>
      <c r="B34" s="135"/>
      <c r="C34" s="135"/>
      <c r="D34" s="135"/>
      <c r="E34" s="135"/>
      <c r="F34" s="135"/>
      <c r="G34" s="135"/>
      <c r="H34" s="135"/>
      <c r="I34" s="135"/>
      <c r="J34" s="135"/>
      <c r="L34" s="135"/>
      <c r="M34" s="135"/>
      <c r="N34" s="135"/>
      <c r="O34" s="135"/>
    </row>
    <row r="35" spans="1:24" x14ac:dyDescent="0.15">
      <c r="A35" s="135"/>
      <c r="B35" s="135"/>
      <c r="C35" s="135"/>
      <c r="D35" s="135"/>
      <c r="E35" s="135"/>
      <c r="F35" s="135"/>
      <c r="G35" s="135"/>
      <c r="H35" s="136"/>
      <c r="I35" s="136"/>
      <c r="J35" s="136"/>
      <c r="K35" s="136"/>
      <c r="L35" s="135"/>
      <c r="M35" s="135"/>
      <c r="N35" s="135"/>
      <c r="O35" s="135"/>
      <c r="P35" s="135"/>
    </row>
    <row r="36" spans="1:24" x14ac:dyDescent="0.15">
      <c r="A36" s="135"/>
      <c r="B36" s="135"/>
      <c r="C36" s="135"/>
      <c r="D36" s="135"/>
      <c r="E36" s="135"/>
      <c r="F36" s="135"/>
      <c r="G36" s="135"/>
      <c r="H36" s="136"/>
      <c r="I36" s="136"/>
      <c r="J36" s="136"/>
      <c r="K36" s="136"/>
      <c r="L36" s="135"/>
      <c r="M36" s="135"/>
      <c r="N36" s="135"/>
      <c r="O36" s="135"/>
      <c r="P36" s="135"/>
    </row>
    <row r="37" spans="1:24" x14ac:dyDescent="0.15">
      <c r="A37" s="135"/>
      <c r="B37" s="135"/>
      <c r="C37" s="135"/>
      <c r="D37" s="135"/>
      <c r="E37" s="135"/>
      <c r="F37" s="135"/>
      <c r="G37" s="135"/>
      <c r="H37" s="136"/>
      <c r="I37" s="136"/>
      <c r="J37" s="136"/>
      <c r="K37" s="136"/>
      <c r="L37" s="135"/>
      <c r="M37" s="135"/>
      <c r="N37" s="135"/>
      <c r="O37" s="135"/>
      <c r="P37" s="135"/>
    </row>
    <row r="38" spans="1:24" x14ac:dyDescent="0.15">
      <c r="A38" s="135"/>
      <c r="B38" s="135"/>
      <c r="C38" s="135"/>
      <c r="D38" s="135"/>
      <c r="E38" s="135"/>
      <c r="F38" s="135"/>
      <c r="G38" s="135"/>
      <c r="H38" s="136"/>
      <c r="I38" s="136"/>
      <c r="J38" s="136"/>
      <c r="K38" s="136"/>
      <c r="L38" s="135"/>
      <c r="M38" s="135"/>
      <c r="N38" s="135"/>
      <c r="O38" s="135"/>
      <c r="P38" s="135"/>
    </row>
    <row r="39" spans="1:24" x14ac:dyDescent="0.15">
      <c r="A39" s="135"/>
      <c r="B39" s="135"/>
      <c r="C39" s="135"/>
      <c r="D39" s="135"/>
      <c r="E39" s="135"/>
      <c r="F39" s="135"/>
      <c r="G39" s="135"/>
      <c r="H39" s="136"/>
      <c r="I39" s="136"/>
      <c r="J39" s="136"/>
      <c r="K39" s="136"/>
      <c r="L39" s="135"/>
      <c r="M39" s="135"/>
      <c r="N39" s="135"/>
      <c r="O39" s="135"/>
      <c r="P39" s="135"/>
    </row>
    <row r="40" spans="1:24" x14ac:dyDescent="0.15">
      <c r="A40" s="135"/>
      <c r="B40" s="135"/>
      <c r="C40" s="135"/>
      <c r="D40" s="135"/>
      <c r="E40" s="135"/>
      <c r="F40" s="135"/>
      <c r="G40" s="135"/>
      <c r="H40" s="136"/>
      <c r="I40" s="136"/>
      <c r="J40" s="136"/>
      <c r="K40" s="136"/>
      <c r="L40" s="135"/>
      <c r="M40" s="135"/>
      <c r="N40" s="135"/>
      <c r="O40" s="135"/>
      <c r="P40" s="135"/>
    </row>
    <row r="41" spans="1:24" x14ac:dyDescent="0.15">
      <c r="A41" s="135"/>
      <c r="B41" s="135"/>
      <c r="C41" s="135"/>
      <c r="D41" s="135"/>
      <c r="E41" s="135"/>
      <c r="F41" s="135"/>
      <c r="G41" s="135"/>
      <c r="H41" s="136"/>
      <c r="I41" s="136"/>
      <c r="J41" s="136"/>
      <c r="K41" s="136"/>
      <c r="L41" s="135"/>
      <c r="M41" s="135"/>
      <c r="N41" s="135"/>
      <c r="O41" s="135"/>
      <c r="P41" s="135"/>
    </row>
    <row r="42" spans="1:24" x14ac:dyDescent="0.15">
      <c r="A42" s="135"/>
      <c r="B42" s="135"/>
      <c r="C42" s="135"/>
      <c r="D42" s="135"/>
      <c r="E42" s="135" t="s">
        <v>127</v>
      </c>
      <c r="F42" s="162">
        <f>E4</f>
        <v>20</v>
      </c>
      <c r="G42" s="135" t="s">
        <v>126</v>
      </c>
      <c r="H42" s="136"/>
      <c r="I42" s="136"/>
      <c r="J42" s="136"/>
      <c r="K42" s="136"/>
      <c r="L42" s="135"/>
      <c r="M42" s="135"/>
      <c r="N42" s="135"/>
      <c r="O42" s="135"/>
      <c r="P42" s="135"/>
    </row>
    <row r="43" spans="1:24" x14ac:dyDescent="0.15">
      <c r="A43" s="135"/>
      <c r="B43" s="135"/>
      <c r="C43" s="135"/>
      <c r="D43" s="135"/>
      <c r="E43" s="135"/>
      <c r="F43" s="135"/>
      <c r="G43" s="135"/>
      <c r="H43" s="136"/>
      <c r="I43" s="136"/>
      <c r="J43" s="136"/>
      <c r="K43" s="136"/>
      <c r="L43" s="135"/>
      <c r="M43" s="135"/>
      <c r="N43" s="135"/>
      <c r="O43" s="135"/>
      <c r="P43" s="135"/>
    </row>
    <row r="44" spans="1:24" x14ac:dyDescent="0.15">
      <c r="A44" s="135"/>
      <c r="B44" s="135"/>
      <c r="C44" s="135"/>
      <c r="D44" s="135"/>
      <c r="E44" s="135"/>
      <c r="F44" s="135"/>
      <c r="G44" s="135"/>
      <c r="H44" s="136"/>
      <c r="I44" s="136"/>
      <c r="J44" s="136"/>
      <c r="K44" s="136"/>
      <c r="L44" s="135"/>
      <c r="M44" s="135"/>
      <c r="N44" s="135"/>
      <c r="O44" s="135"/>
      <c r="P44" s="135"/>
    </row>
    <row r="45" spans="1:24" x14ac:dyDescent="0.15">
      <c r="A45" s="135"/>
      <c r="B45" s="135"/>
      <c r="C45" s="135"/>
      <c r="D45" s="135"/>
      <c r="E45" s="135"/>
      <c r="F45" s="135"/>
      <c r="G45" s="135"/>
      <c r="H45" s="136"/>
      <c r="I45" s="136"/>
      <c r="J45" s="136"/>
      <c r="K45" s="136"/>
      <c r="L45" s="135"/>
      <c r="M45" s="135"/>
      <c r="N45" s="135"/>
      <c r="O45" s="135"/>
      <c r="P45" s="135"/>
    </row>
    <row r="46" spans="1:24" x14ac:dyDescent="0.15">
      <c r="A46" s="135"/>
      <c r="B46" s="135"/>
      <c r="C46" s="135"/>
      <c r="D46" s="135"/>
      <c r="E46" s="135"/>
      <c r="F46" s="135"/>
      <c r="G46" s="135"/>
      <c r="H46" s="136"/>
      <c r="I46" s="136"/>
      <c r="J46" s="136"/>
      <c r="K46" s="136"/>
      <c r="L46" s="135"/>
      <c r="M46" s="135"/>
      <c r="N46" s="135"/>
      <c r="O46" s="135"/>
      <c r="P46" s="135"/>
    </row>
    <row r="47" spans="1:24" x14ac:dyDescent="0.15">
      <c r="A47" s="135"/>
      <c r="B47" s="135"/>
      <c r="C47" s="135"/>
      <c r="D47" s="135"/>
      <c r="E47" s="135"/>
      <c r="F47" s="135"/>
      <c r="G47" s="135"/>
      <c r="H47" s="136"/>
      <c r="I47" s="136"/>
      <c r="J47" s="136"/>
      <c r="K47" s="136"/>
      <c r="L47" s="135"/>
      <c r="M47" s="135"/>
      <c r="N47" s="135"/>
      <c r="O47" s="135"/>
      <c r="P47" s="135"/>
    </row>
    <row r="48" spans="1:24" x14ac:dyDescent="0.15">
      <c r="A48" s="135"/>
      <c r="B48" s="135"/>
      <c r="C48" s="135"/>
      <c r="D48" s="135"/>
      <c r="E48" s="135"/>
      <c r="F48" s="135"/>
      <c r="G48" s="135"/>
      <c r="H48" s="136"/>
      <c r="I48" s="136"/>
      <c r="J48" s="136"/>
      <c r="K48" s="136"/>
      <c r="L48" s="135"/>
      <c r="M48" s="135"/>
      <c r="N48" s="135"/>
      <c r="O48" s="135"/>
      <c r="P48" s="135"/>
    </row>
    <row r="49" spans="1:16" x14ac:dyDescent="0.15">
      <c r="A49" s="135"/>
      <c r="B49" s="135"/>
      <c r="C49" s="135"/>
      <c r="D49" s="135"/>
      <c r="E49" s="135"/>
      <c r="F49" s="135"/>
      <c r="G49" s="135"/>
      <c r="H49" s="136"/>
      <c r="I49" s="136"/>
      <c r="J49" s="136"/>
      <c r="K49" s="136"/>
      <c r="L49" s="135"/>
      <c r="M49" s="135"/>
      <c r="N49" s="135"/>
      <c r="O49" s="135"/>
      <c r="P49" s="135"/>
    </row>
    <row r="50" spans="1:16" x14ac:dyDescent="0.15">
      <c r="A50" s="135"/>
      <c r="B50" s="135"/>
      <c r="C50" s="135"/>
      <c r="D50" s="135"/>
      <c r="E50" s="135"/>
      <c r="F50" s="135"/>
      <c r="G50" s="135"/>
      <c r="H50" s="136"/>
      <c r="I50" s="136"/>
      <c r="J50" s="136"/>
      <c r="K50" s="136"/>
      <c r="L50" s="135"/>
      <c r="M50" s="135"/>
      <c r="N50" s="135"/>
      <c r="O50" s="135"/>
      <c r="P50" s="135"/>
    </row>
    <row r="51" spans="1:16" x14ac:dyDescent="0.15">
      <c r="A51" s="135"/>
      <c r="B51" s="135"/>
      <c r="C51" s="135"/>
      <c r="D51" s="135"/>
      <c r="E51" s="135"/>
      <c r="F51" s="135"/>
      <c r="G51" s="135"/>
      <c r="H51" s="136"/>
      <c r="I51" s="136"/>
      <c r="J51" s="136"/>
      <c r="K51" s="136"/>
      <c r="L51" s="135"/>
      <c r="M51" s="135"/>
      <c r="N51" s="135"/>
      <c r="O51" s="135"/>
      <c r="P51" s="135"/>
    </row>
    <row r="52" spans="1:16" x14ac:dyDescent="0.15">
      <c r="A52" s="135"/>
      <c r="B52" s="135"/>
      <c r="C52" s="135"/>
      <c r="D52" s="135"/>
      <c r="E52" s="135"/>
      <c r="F52" s="135"/>
      <c r="G52" s="135"/>
      <c r="H52" s="136"/>
      <c r="I52" s="136"/>
      <c r="J52" s="136"/>
      <c r="K52" s="136"/>
      <c r="L52" s="135"/>
      <c r="M52" s="135"/>
      <c r="N52" s="135"/>
      <c r="O52" s="135"/>
      <c r="P52" s="135"/>
    </row>
    <row r="53" spans="1:16" x14ac:dyDescent="0.15">
      <c r="A53" s="135"/>
      <c r="B53" s="135"/>
      <c r="C53" s="135"/>
      <c r="D53" s="135"/>
      <c r="E53" s="135"/>
      <c r="F53" s="135"/>
      <c r="G53" s="135"/>
      <c r="H53" s="136"/>
      <c r="I53" s="136"/>
      <c r="J53" s="136"/>
      <c r="K53" s="136"/>
      <c r="L53" s="135"/>
      <c r="M53" s="135"/>
      <c r="N53" s="135"/>
      <c r="O53" s="135"/>
      <c r="P53" s="135"/>
    </row>
    <row r="54" spans="1:16" x14ac:dyDescent="0.15">
      <c r="A54" s="135"/>
      <c r="B54" s="135"/>
      <c r="C54" s="135"/>
      <c r="D54" s="135"/>
      <c r="E54" s="135"/>
      <c r="F54" s="135"/>
      <c r="G54" s="135"/>
      <c r="H54" s="136"/>
      <c r="I54" s="136"/>
      <c r="J54" s="136"/>
      <c r="K54" s="136"/>
      <c r="L54" s="135"/>
      <c r="P54" s="135"/>
    </row>
    <row r="55" spans="1:16" x14ac:dyDescent="0.15">
      <c r="A55" s="135"/>
      <c r="B55" s="135"/>
      <c r="C55" s="135"/>
      <c r="D55" s="135"/>
      <c r="E55" s="135"/>
      <c r="F55" s="135"/>
      <c r="G55" s="135"/>
      <c r="P55" s="135"/>
    </row>
    <row r="56" spans="1:16" x14ac:dyDescent="0.15">
      <c r="A56" s="135"/>
      <c r="B56" s="135"/>
      <c r="C56" s="135"/>
      <c r="D56" s="135"/>
      <c r="E56" s="135"/>
      <c r="F56" s="135"/>
      <c r="G56" s="135"/>
      <c r="P56" s="135"/>
    </row>
    <row r="57" spans="1:16" x14ac:dyDescent="0.15">
      <c r="A57" s="135"/>
      <c r="B57" s="135"/>
      <c r="C57" s="135"/>
      <c r="D57" s="135"/>
      <c r="E57" s="135"/>
      <c r="F57" s="135"/>
      <c r="G57" s="135"/>
      <c r="P57" s="135"/>
    </row>
    <row r="58" spans="1:16" x14ac:dyDescent="0.15">
      <c r="A58" s="135"/>
      <c r="B58" s="135"/>
      <c r="C58" s="135"/>
      <c r="D58" s="135"/>
      <c r="E58" s="135"/>
      <c r="F58" s="135"/>
      <c r="G58" s="135"/>
      <c r="P58" s="135"/>
    </row>
    <row r="59" spans="1:16" x14ac:dyDescent="0.15">
      <c r="A59" s="135"/>
      <c r="B59" s="135"/>
      <c r="C59" s="135"/>
      <c r="D59" s="135"/>
      <c r="E59" s="135"/>
      <c r="F59" s="135"/>
      <c r="G59" s="135"/>
      <c r="P59" s="135"/>
    </row>
    <row r="60" spans="1:16" x14ac:dyDescent="0.15">
      <c r="A60" s="135"/>
      <c r="B60" s="135"/>
      <c r="C60" s="135"/>
      <c r="D60" s="135"/>
      <c r="E60" s="135"/>
      <c r="F60" s="135"/>
      <c r="G60" s="135"/>
      <c r="P60" s="135"/>
    </row>
    <row r="61" spans="1:16" x14ac:dyDescent="0.15">
      <c r="A61" s="135"/>
      <c r="B61" s="135"/>
      <c r="C61" s="135"/>
      <c r="D61" s="135"/>
      <c r="E61" s="135"/>
      <c r="F61" s="135"/>
      <c r="G61" s="135"/>
      <c r="P61" s="135"/>
    </row>
    <row r="62" spans="1:16" x14ac:dyDescent="0.15">
      <c r="A62" s="135"/>
      <c r="B62" s="135"/>
      <c r="C62" s="135"/>
      <c r="D62" s="135"/>
      <c r="E62" s="135"/>
      <c r="F62" s="135"/>
      <c r="G62" s="135"/>
      <c r="P62" s="135"/>
    </row>
    <row r="63" spans="1:16" x14ac:dyDescent="0.15">
      <c r="B63" s="135"/>
      <c r="C63" s="135"/>
      <c r="D63" s="135"/>
      <c r="E63" s="135"/>
      <c r="F63" s="135"/>
    </row>
    <row r="64" spans="1:16" x14ac:dyDescent="0.15">
      <c r="B64" s="135"/>
      <c r="C64" s="135"/>
      <c r="D64" s="135"/>
      <c r="E64" s="135"/>
      <c r="F64" s="135"/>
    </row>
    <row r="65" spans="2:15" x14ac:dyDescent="0.15">
      <c r="B65" s="135"/>
      <c r="C65" s="135"/>
      <c r="D65" s="135"/>
      <c r="E65" s="135"/>
      <c r="F65" s="135"/>
    </row>
    <row r="66" spans="2:15" x14ac:dyDescent="0.15">
      <c r="B66" s="135"/>
      <c r="C66" s="135"/>
      <c r="D66" s="135"/>
      <c r="E66" s="135"/>
      <c r="F66" s="135"/>
    </row>
    <row r="67" spans="2:15" x14ac:dyDescent="0.15">
      <c r="B67" s="135"/>
      <c r="C67" s="135"/>
      <c r="D67" s="135"/>
      <c r="E67" s="135"/>
      <c r="F67" s="135"/>
    </row>
    <row r="68" spans="2:15" x14ac:dyDescent="0.15">
      <c r="B68" s="135"/>
      <c r="C68" s="135"/>
      <c r="D68" s="135"/>
      <c r="E68" s="135"/>
      <c r="F68" s="135"/>
    </row>
    <row r="77" spans="2:15" x14ac:dyDescent="0.15">
      <c r="B77" s="135"/>
      <c r="C77" s="135"/>
      <c r="D77" s="135"/>
      <c r="E77" s="135"/>
      <c r="F77" s="135"/>
      <c r="G77" s="135"/>
      <c r="H77" s="136"/>
      <c r="I77" s="136"/>
      <c r="J77" s="136"/>
      <c r="K77" s="136"/>
      <c r="L77" s="135"/>
      <c r="M77" s="135"/>
      <c r="N77" s="135"/>
      <c r="O77" s="171" t="s">
        <v>154</v>
      </c>
    </row>
    <row r="78" spans="2:15" x14ac:dyDescent="0.15">
      <c r="B78" s="138"/>
      <c r="C78" s="138"/>
      <c r="D78" s="138"/>
      <c r="E78" s="138"/>
      <c r="F78" s="138"/>
      <c r="G78" s="135"/>
      <c r="H78" s="170" t="s">
        <v>153</v>
      </c>
      <c r="I78" s="170"/>
      <c r="J78" s="170"/>
      <c r="K78" s="170"/>
      <c r="L78" s="170"/>
      <c r="M78" s="170"/>
      <c r="N78" s="170"/>
      <c r="O78" s="171"/>
    </row>
    <row r="79" spans="2:15" x14ac:dyDescent="0.15">
      <c r="B79" s="138"/>
      <c r="C79" s="160" t="s">
        <v>152</v>
      </c>
      <c r="D79" s="148"/>
      <c r="E79" s="153">
        <v>11000</v>
      </c>
      <c r="F79" s="138"/>
      <c r="G79" s="135"/>
      <c r="H79" s="135"/>
      <c r="I79" s="135"/>
      <c r="J79" s="135"/>
      <c r="K79" s="135"/>
      <c r="L79" s="135"/>
      <c r="M79" s="135"/>
      <c r="N79" s="135"/>
      <c r="O79" s="172"/>
    </row>
    <row r="80" spans="2:15" x14ac:dyDescent="0.15">
      <c r="B80" s="138"/>
      <c r="C80" s="142" t="s">
        <v>151</v>
      </c>
      <c r="D80" s="148"/>
      <c r="E80" s="147">
        <v>20</v>
      </c>
      <c r="F80" s="138"/>
      <c r="G80" s="135"/>
      <c r="H80" s="159">
        <f>E91</f>
        <v>16450</v>
      </c>
      <c r="I80" s="158">
        <v>20</v>
      </c>
      <c r="J80" s="158">
        <v>25</v>
      </c>
      <c r="K80" s="158">
        <v>30</v>
      </c>
      <c r="L80" s="158">
        <v>35</v>
      </c>
      <c r="M80" s="158">
        <v>40</v>
      </c>
      <c r="N80" s="158">
        <v>45</v>
      </c>
      <c r="O80" s="157"/>
    </row>
    <row r="81" spans="2:15" x14ac:dyDescent="0.15">
      <c r="B81" s="138"/>
      <c r="C81" s="142" t="s">
        <v>150</v>
      </c>
      <c r="D81" s="148"/>
      <c r="E81" s="147">
        <v>500</v>
      </c>
      <c r="F81" s="138"/>
      <c r="G81" s="135"/>
      <c r="H81" s="156">
        <v>100</v>
      </c>
      <c r="I81" s="150">
        <f t="dataTable" ref="I81:N93" dt2D="1" dtr="1" r1="E80" r2="E87"/>
        <v>1495.4545454545455</v>
      </c>
      <c r="J81" s="150">
        <v>1745.4545454545455</v>
      </c>
      <c r="K81" s="155">
        <v>1995.4545454545455</v>
      </c>
      <c r="L81" s="155">
        <v>2245.4545454545455</v>
      </c>
      <c r="M81" s="155">
        <v>2495.4545454545455</v>
      </c>
      <c r="N81" s="155">
        <v>2745.4545454545455</v>
      </c>
      <c r="O81" s="155"/>
    </row>
    <row r="82" spans="2:15" x14ac:dyDescent="0.15">
      <c r="B82" s="138"/>
      <c r="C82" s="142" t="s">
        <v>149</v>
      </c>
      <c r="D82" s="148"/>
      <c r="E82" s="147">
        <v>5</v>
      </c>
      <c r="F82" s="154"/>
      <c r="G82" s="135"/>
      <c r="H82" s="151">
        <v>200</v>
      </c>
      <c r="I82" s="150">
        <v>2990.909090909091</v>
      </c>
      <c r="J82" s="150">
        <v>3490.909090909091</v>
      </c>
      <c r="K82" s="150">
        <v>3990.909090909091</v>
      </c>
      <c r="L82" s="150">
        <v>4490.909090909091</v>
      </c>
      <c r="M82" s="150">
        <v>4990.909090909091</v>
      </c>
      <c r="N82" s="150">
        <v>5490.909090909091</v>
      </c>
      <c r="O82" s="150"/>
    </row>
    <row r="83" spans="2:15" x14ac:dyDescent="0.15">
      <c r="B83" s="138"/>
      <c r="C83" s="142" t="s">
        <v>148</v>
      </c>
      <c r="D83" s="148"/>
      <c r="E83" s="147">
        <v>4.5</v>
      </c>
      <c r="F83" s="138"/>
      <c r="G83" s="135"/>
      <c r="H83" s="151">
        <v>300</v>
      </c>
      <c r="I83" s="150">
        <v>4486.363636363636</v>
      </c>
      <c r="J83" s="150">
        <v>5236.363636363636</v>
      </c>
      <c r="K83" s="150">
        <v>5986.363636363636</v>
      </c>
      <c r="L83" s="150">
        <v>6736.363636363636</v>
      </c>
      <c r="M83" s="150">
        <v>7486.363636363636</v>
      </c>
      <c r="N83" s="150">
        <v>8236.363636363636</v>
      </c>
      <c r="O83" s="150"/>
    </row>
    <row r="84" spans="2:15" x14ac:dyDescent="0.15">
      <c r="B84" s="138"/>
      <c r="C84" s="142" t="s">
        <v>147</v>
      </c>
      <c r="D84" s="148"/>
      <c r="E84" s="147">
        <v>1100</v>
      </c>
      <c r="F84" s="138"/>
      <c r="G84" s="135"/>
      <c r="H84" s="151">
        <v>400</v>
      </c>
      <c r="I84" s="150">
        <v>5981.818181818182</v>
      </c>
      <c r="J84" s="150">
        <v>6981.818181818182</v>
      </c>
      <c r="K84" s="150">
        <v>7981.818181818182</v>
      </c>
      <c r="L84" s="150">
        <v>8981.818181818182</v>
      </c>
      <c r="M84" s="150">
        <v>9981.818181818182</v>
      </c>
      <c r="N84" s="150">
        <v>10981.818181818182</v>
      </c>
      <c r="O84" s="150"/>
    </row>
    <row r="85" spans="2:15" x14ac:dyDescent="0.15">
      <c r="B85" s="138"/>
      <c r="C85" s="138" t="s">
        <v>131</v>
      </c>
      <c r="D85" s="138"/>
      <c r="E85" s="138"/>
      <c r="F85" s="138"/>
      <c r="G85" s="135"/>
      <c r="H85" s="156">
        <v>500</v>
      </c>
      <c r="I85" s="150">
        <v>7477.272727272727</v>
      </c>
      <c r="J85" s="150">
        <v>8727.2727272727279</v>
      </c>
      <c r="K85" s="150">
        <v>9977.2727272727279</v>
      </c>
      <c r="L85" s="150">
        <v>11227.272727272728</v>
      </c>
      <c r="M85" s="150">
        <v>12477.272727272728</v>
      </c>
      <c r="N85" s="150">
        <v>13727.272727272728</v>
      </c>
      <c r="O85" s="150"/>
    </row>
    <row r="86" spans="2:15" x14ac:dyDescent="0.15">
      <c r="B86" s="138"/>
      <c r="C86" s="142" t="s">
        <v>146</v>
      </c>
      <c r="D86" s="148"/>
      <c r="E86" s="147">
        <f>E83</f>
        <v>4.5</v>
      </c>
      <c r="F86" s="138"/>
      <c r="G86" s="135"/>
      <c r="H86" s="151">
        <v>600</v>
      </c>
      <c r="I86" s="150">
        <v>8972.7272727272721</v>
      </c>
      <c r="J86" s="150">
        <v>10472.727272727272</v>
      </c>
      <c r="K86" s="150">
        <v>11972.727272727272</v>
      </c>
      <c r="L86" s="150">
        <v>13472.727272727272</v>
      </c>
      <c r="M86" s="150">
        <v>14972.727272727272</v>
      </c>
      <c r="N86" s="150">
        <v>16472.727272727272</v>
      </c>
      <c r="O86" s="150"/>
    </row>
    <row r="87" spans="2:15" x14ac:dyDescent="0.15">
      <c r="B87" s="138"/>
      <c r="C87" s="142" t="s">
        <v>145</v>
      </c>
      <c r="D87" s="148"/>
      <c r="E87" s="153">
        <f>E84</f>
        <v>1100</v>
      </c>
      <c r="F87" s="138"/>
      <c r="G87" s="135"/>
      <c r="H87" s="151">
        <v>700</v>
      </c>
      <c r="I87" s="150">
        <v>10468.181818181818</v>
      </c>
      <c r="J87" s="150">
        <v>12218.181818181818</v>
      </c>
      <c r="K87" s="150">
        <v>13968.181818181818</v>
      </c>
      <c r="L87" s="150">
        <v>15718.181818181818</v>
      </c>
      <c r="M87" s="150">
        <v>17468.181818181816</v>
      </c>
      <c r="N87" s="150">
        <v>19218.181818181816</v>
      </c>
      <c r="O87" s="150"/>
    </row>
    <row r="88" spans="2:15" x14ac:dyDescent="0.15">
      <c r="B88" s="138"/>
      <c r="C88" s="142" t="s">
        <v>144</v>
      </c>
      <c r="D88" s="148"/>
      <c r="E88" s="147">
        <f>E81*E87/E84</f>
        <v>500</v>
      </c>
      <c r="F88" s="138"/>
      <c r="G88" s="135"/>
      <c r="H88" s="151">
        <v>800</v>
      </c>
      <c r="I88" s="150">
        <v>11963.636363636364</v>
      </c>
      <c r="J88" s="150">
        <v>13963.636363636364</v>
      </c>
      <c r="K88" s="150">
        <v>15963.636363636364</v>
      </c>
      <c r="L88" s="150">
        <v>17963.636363636364</v>
      </c>
      <c r="M88" s="150">
        <v>19963.636363636364</v>
      </c>
      <c r="N88" s="150">
        <v>21963.636363636364</v>
      </c>
      <c r="O88" s="150"/>
    </row>
    <row r="89" spans="2:15" x14ac:dyDescent="0.15">
      <c r="B89" s="138"/>
      <c r="C89" s="142" t="s">
        <v>143</v>
      </c>
      <c r="D89" s="148"/>
      <c r="E89" s="147">
        <f>E80*E87/2</f>
        <v>11000</v>
      </c>
      <c r="F89" s="138"/>
      <c r="G89" s="135"/>
      <c r="H89" s="156">
        <v>900</v>
      </c>
      <c r="I89" s="150">
        <v>13459.09090909091</v>
      </c>
      <c r="J89" s="150">
        <v>15709.09090909091</v>
      </c>
      <c r="K89" s="150">
        <v>17959.090909090912</v>
      </c>
      <c r="L89" s="150">
        <v>20209.090909090912</v>
      </c>
      <c r="M89" s="150">
        <v>22459.090909090908</v>
      </c>
      <c r="N89" s="150">
        <v>24709.090909090908</v>
      </c>
      <c r="O89" s="150"/>
    </row>
    <row r="90" spans="2:15" x14ac:dyDescent="0.15">
      <c r="B90" s="138"/>
      <c r="C90" s="142" t="s">
        <v>142</v>
      </c>
      <c r="D90" s="148"/>
      <c r="E90" s="147">
        <f>E86*E87</f>
        <v>4950</v>
      </c>
      <c r="F90" s="138"/>
      <c r="G90" s="135"/>
      <c r="H90" s="151">
        <v>1000</v>
      </c>
      <c r="I90" s="150">
        <v>14954.545454545454</v>
      </c>
      <c r="J90" s="150">
        <v>17454.545454545456</v>
      </c>
      <c r="K90" s="150">
        <v>19954.545454545456</v>
      </c>
      <c r="L90" s="150">
        <v>22454.545454545456</v>
      </c>
      <c r="M90" s="150">
        <v>24954.545454545456</v>
      </c>
      <c r="N90" s="150">
        <v>27454.545454545456</v>
      </c>
      <c r="O90" s="150"/>
    </row>
    <row r="91" spans="2:15" x14ac:dyDescent="0.15">
      <c r="B91" s="138"/>
      <c r="C91" s="142" t="s">
        <v>132</v>
      </c>
      <c r="D91" s="148"/>
      <c r="E91" s="147">
        <f>SUM(E88:E90)</f>
        <v>16450</v>
      </c>
      <c r="F91" s="138"/>
      <c r="G91" s="135"/>
      <c r="H91" s="151">
        <v>1100</v>
      </c>
      <c r="I91" s="150">
        <v>16450</v>
      </c>
      <c r="J91" s="150">
        <v>19200</v>
      </c>
      <c r="K91" s="150">
        <v>21950</v>
      </c>
      <c r="L91" s="150">
        <v>24700</v>
      </c>
      <c r="M91" s="150">
        <v>27450</v>
      </c>
      <c r="N91" s="150">
        <v>30200</v>
      </c>
      <c r="O91" s="150"/>
    </row>
    <row r="92" spans="2:15" x14ac:dyDescent="0.15">
      <c r="B92" s="138"/>
      <c r="C92" s="138" t="s">
        <v>141</v>
      </c>
      <c r="D92" s="138"/>
      <c r="E92" s="138"/>
      <c r="F92" s="138"/>
      <c r="G92" s="135"/>
      <c r="H92" s="151">
        <v>1099.999</v>
      </c>
      <c r="I92" s="150">
        <v>16449.985045454545</v>
      </c>
      <c r="J92" s="150">
        <v>19199.982545454546</v>
      </c>
      <c r="K92" s="150">
        <v>21949.980045454548</v>
      </c>
      <c r="L92" s="150">
        <v>24699.977545454549</v>
      </c>
      <c r="M92" s="150">
        <v>27449.975045454546</v>
      </c>
      <c r="N92" s="150">
        <v>30199.972545454548</v>
      </c>
      <c r="O92" s="150"/>
    </row>
    <row r="93" spans="2:15" x14ac:dyDescent="0.15">
      <c r="B93" s="138"/>
      <c r="C93" s="142" t="s">
        <v>140</v>
      </c>
      <c r="D93" s="148"/>
      <c r="E93" s="152">
        <f>SQRT(2*E81*E79/E80)</f>
        <v>741.61984870956633</v>
      </c>
      <c r="F93" s="138"/>
      <c r="G93" s="135"/>
      <c r="H93" s="151">
        <v>3000</v>
      </c>
      <c r="I93" s="150">
        <v>44863.636363636368</v>
      </c>
      <c r="J93" s="150">
        <v>52363.63636363636</v>
      </c>
      <c r="K93" s="150">
        <v>59863.63636363636</v>
      </c>
      <c r="L93" s="150">
        <v>67363.636363636353</v>
      </c>
      <c r="M93" s="150">
        <v>74863.636363636353</v>
      </c>
      <c r="N93" s="150">
        <v>82363.636363636368</v>
      </c>
      <c r="O93" s="150"/>
    </row>
    <row r="94" spans="2:15" x14ac:dyDescent="0.15">
      <c r="B94" s="138"/>
      <c r="C94" s="142" t="s">
        <v>139</v>
      </c>
      <c r="D94" s="148"/>
      <c r="E94" s="147">
        <f>E80*E93/2</f>
        <v>7416.198487095663</v>
      </c>
      <c r="F94" s="138"/>
      <c r="G94" s="135"/>
      <c r="H94" s="135"/>
      <c r="I94" s="135"/>
      <c r="J94" s="135"/>
      <c r="K94" s="135"/>
      <c r="L94" s="135"/>
      <c r="M94" s="135"/>
      <c r="N94" s="135"/>
      <c r="O94" s="135"/>
    </row>
    <row r="95" spans="2:15" x14ac:dyDescent="0.15">
      <c r="B95" s="138"/>
      <c r="C95" s="142" t="s">
        <v>138</v>
      </c>
      <c r="D95" s="148"/>
      <c r="E95" s="147">
        <f>E94</f>
        <v>7416.198487095663</v>
      </c>
      <c r="F95" s="138"/>
      <c r="G95" s="135"/>
      <c r="H95" s="135"/>
      <c r="I95" s="135"/>
      <c r="J95" s="135"/>
      <c r="K95" s="135"/>
      <c r="L95" s="135"/>
      <c r="M95" s="135"/>
      <c r="N95" s="135"/>
      <c r="O95" s="135"/>
    </row>
    <row r="96" spans="2:15" x14ac:dyDescent="0.15">
      <c r="B96" s="138"/>
      <c r="C96" s="142" t="s">
        <v>137</v>
      </c>
      <c r="D96" s="148"/>
      <c r="E96" s="147">
        <f>E82*E79</f>
        <v>55000</v>
      </c>
      <c r="F96" s="138"/>
      <c r="G96" s="135"/>
      <c r="H96" s="149" t="s">
        <v>136</v>
      </c>
      <c r="I96" s="135"/>
      <c r="J96" s="135"/>
      <c r="K96" s="135"/>
      <c r="L96" s="135"/>
      <c r="M96" s="135"/>
      <c r="N96" s="135"/>
      <c r="O96" s="135"/>
    </row>
    <row r="97" spans="2:15" x14ac:dyDescent="0.15">
      <c r="B97" s="138"/>
      <c r="C97" s="142" t="s">
        <v>135</v>
      </c>
      <c r="D97" s="148"/>
      <c r="E97" s="147">
        <f>SUM(E94:E96)</f>
        <v>69832.396974191332</v>
      </c>
      <c r="F97" s="138"/>
      <c r="G97" s="135"/>
      <c r="J97" s="111"/>
      <c r="K97" s="135"/>
      <c r="L97" s="135"/>
      <c r="M97" s="135"/>
      <c r="N97" s="135"/>
      <c r="O97" s="135"/>
    </row>
    <row r="98" spans="2:15" x14ac:dyDescent="0.15">
      <c r="B98" s="138"/>
      <c r="C98" s="138"/>
      <c r="D98" s="138"/>
      <c r="E98" s="138"/>
      <c r="F98" s="138"/>
      <c r="G98" s="135"/>
      <c r="H98" s="144"/>
      <c r="I98" s="116"/>
      <c r="J98" s="116"/>
      <c r="K98" s="135"/>
      <c r="L98" s="135"/>
      <c r="M98" s="135"/>
      <c r="N98" s="135"/>
      <c r="O98" s="135"/>
    </row>
    <row r="99" spans="2:15" x14ac:dyDescent="0.15">
      <c r="B99" s="138"/>
      <c r="C99" s="138"/>
      <c r="D99" s="138" t="s">
        <v>133</v>
      </c>
      <c r="E99" s="138" t="s">
        <v>132</v>
      </c>
      <c r="F99" s="138"/>
      <c r="H99" s="144"/>
      <c r="I99" s="116"/>
      <c r="J99" s="116"/>
      <c r="K99" s="135"/>
      <c r="L99" s="135"/>
      <c r="M99" s="135"/>
      <c r="N99" s="135"/>
      <c r="O99" s="135"/>
    </row>
    <row r="100" spans="2:15" x14ac:dyDescent="0.15">
      <c r="B100" s="138"/>
      <c r="C100" s="142" t="str">
        <f>C85</f>
        <v>采用优惠单价</v>
      </c>
      <c r="D100" s="145">
        <f>E87</f>
        <v>1100</v>
      </c>
      <c r="E100" s="145">
        <f>E91</f>
        <v>16450</v>
      </c>
      <c r="F100" s="138"/>
      <c r="H100" s="144"/>
      <c r="I100" s="116"/>
      <c r="J100" s="116"/>
      <c r="K100" s="135"/>
      <c r="L100" s="135"/>
      <c r="M100" s="135"/>
      <c r="N100" s="135"/>
      <c r="O100" s="135"/>
    </row>
    <row r="101" spans="2:15" x14ac:dyDescent="0.15">
      <c r="B101" s="138"/>
      <c r="C101" s="142" t="str">
        <f>C92</f>
        <v>采用经济订货量</v>
      </c>
      <c r="D101" s="146">
        <f>E93</f>
        <v>741.61984870956633</v>
      </c>
      <c r="E101" s="145">
        <f>E97</f>
        <v>69832.396974191332</v>
      </c>
      <c r="F101" s="138"/>
      <c r="H101" s="144"/>
      <c r="I101" s="116"/>
      <c r="J101" s="116"/>
      <c r="K101" s="135"/>
      <c r="L101" s="135"/>
      <c r="M101" s="135"/>
      <c r="N101" s="135"/>
      <c r="O101" s="135"/>
    </row>
    <row r="102" spans="2:15" x14ac:dyDescent="0.15">
      <c r="B102" s="138"/>
      <c r="C102" s="138"/>
      <c r="D102" s="138"/>
      <c r="E102" s="138"/>
      <c r="F102" s="138"/>
      <c r="H102" s="144"/>
      <c r="I102" s="143"/>
      <c r="J102" s="116"/>
      <c r="K102" s="135"/>
      <c r="L102" s="135"/>
      <c r="M102" s="135"/>
      <c r="N102" s="135"/>
      <c r="O102" s="135"/>
    </row>
    <row r="103" spans="2:15" x14ac:dyDescent="0.15">
      <c r="B103" s="138"/>
      <c r="C103" s="138" t="s">
        <v>134</v>
      </c>
      <c r="D103" s="138" t="s">
        <v>133</v>
      </c>
      <c r="E103" s="138" t="s">
        <v>132</v>
      </c>
      <c r="F103" s="138"/>
      <c r="G103" s="135"/>
      <c r="H103" s="144"/>
      <c r="I103" s="143"/>
      <c r="J103" s="116"/>
      <c r="K103" s="136"/>
      <c r="L103" s="135"/>
      <c r="M103" s="135"/>
      <c r="N103" s="135"/>
      <c r="O103" s="135"/>
    </row>
    <row r="104" spans="2:15" x14ac:dyDescent="0.15">
      <c r="B104" s="138"/>
      <c r="C104" s="142" t="s">
        <v>131</v>
      </c>
      <c r="D104" s="141"/>
      <c r="E104" s="140"/>
      <c r="F104" s="138"/>
      <c r="G104" s="135"/>
      <c r="H104" s="135"/>
      <c r="K104" s="136"/>
      <c r="L104" s="135"/>
      <c r="M104" s="135"/>
      <c r="N104" s="135"/>
      <c r="O104" s="135"/>
    </row>
    <row r="105" spans="2:15" x14ac:dyDescent="0.15">
      <c r="B105" s="138"/>
      <c r="C105" s="138"/>
      <c r="D105" s="138"/>
      <c r="E105" s="138"/>
      <c r="F105" s="138"/>
      <c r="G105" s="135"/>
      <c r="H105" s="117" t="s">
        <v>130</v>
      </c>
      <c r="J105" s="136"/>
      <c r="K105" s="135"/>
      <c r="L105" s="135"/>
      <c r="M105" s="135"/>
      <c r="N105" s="135"/>
    </row>
    <row r="106" spans="2:15" x14ac:dyDescent="0.15">
      <c r="B106" s="138"/>
      <c r="C106" s="139" t="s">
        <v>129</v>
      </c>
      <c r="D106" s="173"/>
      <c r="E106" s="174"/>
      <c r="F106" s="138"/>
      <c r="G106" s="135"/>
      <c r="H106" s="122"/>
      <c r="I106" s="122"/>
      <c r="J106" s="136"/>
      <c r="K106" s="135"/>
      <c r="L106" s="135"/>
      <c r="M106" s="135"/>
      <c r="N106" s="135"/>
    </row>
    <row r="107" spans="2:15" x14ac:dyDescent="0.15">
      <c r="B107" s="138"/>
      <c r="C107" s="138"/>
      <c r="D107" s="138"/>
      <c r="E107" s="138"/>
      <c r="F107" s="138"/>
      <c r="G107" s="135"/>
      <c r="H107" s="122"/>
      <c r="I107" s="137"/>
      <c r="J107" s="136"/>
      <c r="K107" s="135"/>
      <c r="L107" s="135"/>
      <c r="M107" s="135"/>
      <c r="N107" s="135"/>
    </row>
    <row r="108" spans="2:15" x14ac:dyDescent="0.15">
      <c r="B108" s="135"/>
      <c r="C108" s="135"/>
      <c r="D108" s="135"/>
      <c r="E108" s="135"/>
      <c r="F108" s="135"/>
      <c r="G108" s="135"/>
      <c r="H108" s="122"/>
      <c r="I108" s="122"/>
      <c r="J108" s="136"/>
      <c r="K108" s="135"/>
      <c r="L108" s="135"/>
      <c r="M108" s="135"/>
      <c r="N108" s="135"/>
    </row>
  </sheetData>
  <mergeCells count="6">
    <mergeCell ref="D106:E106"/>
    <mergeCell ref="H2:N2"/>
    <mergeCell ref="O1:O3"/>
    <mergeCell ref="D30:E30"/>
    <mergeCell ref="O77:O79"/>
    <mergeCell ref="H78:N78"/>
  </mergeCells>
  <phoneticPr fontId="2" type="noConversion"/>
  <printOptions headings="1"/>
  <pageMargins left="0.74803149606299213" right="0.74803149606299213" top="0.98425196850393704" bottom="0.98425196850393704" header="0.51181102362204722" footer="0.51181102362204722"/>
  <pageSetup paperSize="9" orientation="portrait" blackAndWhite="1" horizontalDpi="300" verticalDpi="30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08545" r:id="rId4" name="Spinner 1">
              <controlPr defaultSize="0" autoPict="0">
                <anchor moveWithCells="1" sizeWithCells="1">
                  <from>
                    <xdr:col>6</xdr:col>
                    <xdr:colOff>0</xdr:colOff>
                    <xdr:row>20</xdr:row>
                    <xdr:rowOff>19050</xdr:rowOff>
                  </from>
                  <to>
                    <xdr:col>6</xdr:col>
                    <xdr:colOff>0</xdr:colOff>
                    <xdr:row>21</xdr:row>
                    <xdr:rowOff>0</xdr:rowOff>
                  </to>
                </anchor>
              </controlPr>
            </control>
          </mc:Choice>
        </mc:AlternateContent>
        <mc:AlternateContent xmlns:mc="http://schemas.openxmlformats.org/markup-compatibility/2006">
          <mc:Choice Requires="x14">
            <control shapeId="108546" r:id="rId5" name="Spinner 2">
              <controlPr defaultSize="0" autoPict="0">
                <anchor moveWithCells="1" sizeWithCells="1">
                  <from>
                    <xdr:col>3</xdr:col>
                    <xdr:colOff>304800</xdr:colOff>
                    <xdr:row>39</xdr:row>
                    <xdr:rowOff>85725</xdr:rowOff>
                  </from>
                  <to>
                    <xdr:col>3</xdr:col>
                    <xdr:colOff>714375</xdr:colOff>
                    <xdr:row>42</xdr:row>
                    <xdr:rowOff>47625</xdr:rowOff>
                  </to>
                </anchor>
              </controlPr>
            </control>
          </mc:Choice>
        </mc:AlternateContent>
        <mc:AlternateContent xmlns:mc="http://schemas.openxmlformats.org/markup-compatibility/2006">
          <mc:Choice Requires="x14">
            <control shapeId="108547" r:id="rId6" name="Spinner 3">
              <controlPr defaultSize="0" autoPict="0">
                <anchor moveWithCells="1" sizeWithCells="1">
                  <from>
                    <xdr:col>6</xdr:col>
                    <xdr:colOff>0</xdr:colOff>
                    <xdr:row>96</xdr:row>
                    <xdr:rowOff>19050</xdr:rowOff>
                  </from>
                  <to>
                    <xdr:col>6</xdr:col>
                    <xdr:colOff>0</xdr:colOff>
                    <xdr:row>97</xdr:row>
                    <xdr:rowOff>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F88A5-5291-4B77-9331-C0BE21D587A5}">
  <dimension ref="A1:N104"/>
  <sheetViews>
    <sheetView zoomScale="85" zoomScaleNormal="85" workbookViewId="0">
      <selection activeCell="I26" sqref="I26"/>
    </sheetView>
  </sheetViews>
  <sheetFormatPr defaultColWidth="9" defaultRowHeight="13.5" x14ac:dyDescent="0.15"/>
  <cols>
    <col min="1" max="1" width="2.125" style="109" customWidth="1"/>
    <col min="2" max="2" width="23.5" style="109" bestFit="1" customWidth="1"/>
    <col min="3" max="4" width="11.75" style="109" bestFit="1" customWidth="1"/>
    <col min="5" max="6" width="3.125" style="109" customWidth="1"/>
    <col min="7" max="7" width="9.125" style="109" bestFit="1" customWidth="1"/>
    <col min="8" max="8" width="11.625" style="109" bestFit="1" customWidth="1"/>
    <col min="9" max="9" width="12.75" style="109" bestFit="1" customWidth="1"/>
    <col min="10" max="10" width="12.75" style="110" bestFit="1" customWidth="1"/>
    <col min="11" max="11" width="2.625" style="109" customWidth="1"/>
    <col min="12" max="12" width="3.75" style="109" customWidth="1"/>
    <col min="13" max="13" width="7.625" style="109" bestFit="1" customWidth="1"/>
    <col min="14" max="14" width="7.5" style="109" bestFit="1" customWidth="1"/>
    <col min="15" max="15" width="2.625" style="109" customWidth="1"/>
    <col min="16" max="242" width="9" style="109"/>
    <col min="243" max="243" width="2.125" style="109" customWidth="1"/>
    <col min="244" max="244" width="19.75" style="109" customWidth="1"/>
    <col min="245" max="246" width="11.625" style="109" bestFit="1" customWidth="1"/>
    <col min="247" max="247" width="3.125" style="109" customWidth="1"/>
    <col min="248" max="248" width="15" style="109" bestFit="1" customWidth="1"/>
    <col min="249" max="16384" width="9" style="109"/>
  </cols>
  <sheetData>
    <row r="1" spans="1:14" ht="13.5" customHeight="1" x14ac:dyDescent="0.15">
      <c r="A1" s="66"/>
      <c r="B1" s="66"/>
      <c r="C1" s="66"/>
      <c r="D1" s="66"/>
      <c r="E1" s="66"/>
    </row>
    <row r="2" spans="1:14" ht="13.5" customHeight="1" x14ac:dyDescent="0.15">
      <c r="A2" s="66"/>
      <c r="B2" s="134"/>
      <c r="C2" s="127" t="s">
        <v>77</v>
      </c>
      <c r="D2" s="127" t="s">
        <v>78</v>
      </c>
      <c r="E2" s="66"/>
      <c r="G2" s="117" t="s">
        <v>35</v>
      </c>
      <c r="L2" s="117" t="s">
        <v>79</v>
      </c>
    </row>
    <row r="3" spans="1:14" ht="13.5" customHeight="1" x14ac:dyDescent="0.15">
      <c r="A3" s="66"/>
      <c r="B3" s="129" t="s">
        <v>80</v>
      </c>
      <c r="C3" s="67">
        <v>200000</v>
      </c>
      <c r="D3" s="130"/>
      <c r="E3" s="66"/>
      <c r="G3" s="133"/>
      <c r="H3" s="122" t="s">
        <v>81</v>
      </c>
      <c r="I3" s="122" t="s">
        <v>82</v>
      </c>
      <c r="J3" s="131"/>
      <c r="L3" s="133"/>
      <c r="M3" s="122" t="s">
        <v>81</v>
      </c>
      <c r="N3" s="122" t="s">
        <v>82</v>
      </c>
    </row>
    <row r="4" spans="1:14" ht="13.5" customHeight="1" x14ac:dyDescent="0.15">
      <c r="A4" s="66"/>
      <c r="B4" s="126" t="s">
        <v>83</v>
      </c>
      <c r="C4" s="130"/>
      <c r="D4" s="68">
        <f>E4/100</f>
        <v>0.1</v>
      </c>
      <c r="E4" s="66">
        <v>10</v>
      </c>
      <c r="G4" s="133"/>
      <c r="H4" s="132">
        <f>200000</f>
        <v>200000</v>
      </c>
      <c r="I4" s="132">
        <f>NPV(D4,N5:N24)</f>
        <v>135135.63719758554</v>
      </c>
      <c r="J4" s="131" t="s">
        <v>125</v>
      </c>
      <c r="L4" s="122">
        <v>0</v>
      </c>
      <c r="M4" s="121">
        <f>$C$3</f>
        <v>200000</v>
      </c>
      <c r="N4" s="121">
        <v>0</v>
      </c>
    </row>
    <row r="5" spans="1:14" ht="13.5" customHeight="1" x14ac:dyDescent="0.15">
      <c r="A5" s="66"/>
      <c r="B5" s="126" t="s">
        <v>84</v>
      </c>
      <c r="C5" s="130"/>
      <c r="D5" s="67">
        <v>20</v>
      </c>
      <c r="E5" s="66"/>
      <c r="G5" s="125">
        <v>0.02</v>
      </c>
      <c r="H5" s="124">
        <f t="shared" ref="H5:H23" si="0">$C$3</f>
        <v>200000</v>
      </c>
      <c r="I5" s="123">
        <f t="shared" ref="I5:I23" si="1">NPV(G5,$N$5:$N$24)</f>
        <v>278920.06682435959</v>
      </c>
      <c r="J5" s="119">
        <f t="shared" ref="J5:J23" si="2">I5-H5</f>
        <v>78920.066824359586</v>
      </c>
      <c r="L5" s="122">
        <v>1</v>
      </c>
      <c r="M5" s="121">
        <v>0</v>
      </c>
      <c r="N5" s="121">
        <f t="shared" ref="N5:N23" si="3">$D$6</f>
        <v>15000</v>
      </c>
    </row>
    <row r="6" spans="1:14" ht="13.5" customHeight="1" x14ac:dyDescent="0.15">
      <c r="A6" s="66"/>
      <c r="B6" s="126" t="s">
        <v>85</v>
      </c>
      <c r="C6" s="130"/>
      <c r="D6" s="67">
        <v>15000</v>
      </c>
      <c r="E6" s="66"/>
      <c r="G6" s="125">
        <v>0.03</v>
      </c>
      <c r="H6" s="124">
        <f t="shared" si="0"/>
        <v>200000</v>
      </c>
      <c r="I6" s="123">
        <f t="shared" si="1"/>
        <v>250845.91061614925</v>
      </c>
      <c r="J6" s="119">
        <f t="shared" si="2"/>
        <v>50845.910616149253</v>
      </c>
      <c r="L6" s="122">
        <v>2</v>
      </c>
      <c r="M6" s="121">
        <v>0</v>
      </c>
      <c r="N6" s="121">
        <f t="shared" si="3"/>
        <v>15000</v>
      </c>
    </row>
    <row r="7" spans="1:14" ht="13.5" customHeight="1" x14ac:dyDescent="0.15">
      <c r="A7" s="66"/>
      <c r="B7" s="126" t="s">
        <v>86</v>
      </c>
      <c r="C7" s="130"/>
      <c r="D7" s="67">
        <v>50000</v>
      </c>
      <c r="E7" s="66"/>
      <c r="G7" s="125">
        <v>0.04</v>
      </c>
      <c r="H7" s="124">
        <f t="shared" si="0"/>
        <v>200000</v>
      </c>
      <c r="I7" s="123">
        <f t="shared" si="1"/>
        <v>226674.24248457988</v>
      </c>
      <c r="J7" s="119">
        <f t="shared" si="2"/>
        <v>26674.242484579881</v>
      </c>
      <c r="L7" s="122">
        <v>3</v>
      </c>
      <c r="M7" s="121">
        <v>0</v>
      </c>
      <c r="N7" s="121">
        <f t="shared" si="3"/>
        <v>15000</v>
      </c>
    </row>
    <row r="8" spans="1:14" ht="13.5" customHeight="1" x14ac:dyDescent="0.15">
      <c r="A8" s="66"/>
      <c r="B8" s="129" t="s">
        <v>87</v>
      </c>
      <c r="C8" s="128">
        <f>M4</f>
        <v>200000</v>
      </c>
      <c r="D8" s="128">
        <f>NPV(D4,N5:N24)</f>
        <v>135135.63719758554</v>
      </c>
      <c r="E8" s="66"/>
      <c r="G8" s="125">
        <v>0.05</v>
      </c>
      <c r="H8" s="124">
        <f t="shared" si="0"/>
        <v>200000</v>
      </c>
      <c r="I8" s="123">
        <f t="shared" si="1"/>
        <v>205777.62928174972</v>
      </c>
      <c r="J8" s="119">
        <f t="shared" si="2"/>
        <v>5777.629281749716</v>
      </c>
      <c r="L8" s="122">
        <v>4</v>
      </c>
      <c r="M8" s="121">
        <v>0</v>
      </c>
      <c r="N8" s="121">
        <f t="shared" si="3"/>
        <v>15000</v>
      </c>
    </row>
    <row r="9" spans="1:14" ht="13.5" customHeight="1" x14ac:dyDescent="0.15">
      <c r="A9" s="66"/>
      <c r="B9" s="126" t="s">
        <v>88</v>
      </c>
      <c r="C9" s="175" t="str">
        <f>IF(C8&gt;D8,"应购买产品A","应购买产品B")</f>
        <v>应购买产品A</v>
      </c>
      <c r="D9" s="176"/>
      <c r="E9" s="66"/>
      <c r="G9" s="125">
        <v>0.06</v>
      </c>
      <c r="H9" s="124">
        <f t="shared" si="0"/>
        <v>200000</v>
      </c>
      <c r="I9" s="123">
        <f t="shared" si="1"/>
        <v>187639.05462278295</v>
      </c>
      <c r="J9" s="119">
        <f t="shared" si="2"/>
        <v>-12360.945377217053</v>
      </c>
      <c r="L9" s="122">
        <v>5</v>
      </c>
      <c r="M9" s="121">
        <v>0</v>
      </c>
      <c r="N9" s="121">
        <f t="shared" si="3"/>
        <v>15000</v>
      </c>
    </row>
    <row r="10" spans="1:14" ht="13.5" customHeight="1" x14ac:dyDescent="0.15">
      <c r="A10" s="66"/>
      <c r="B10" s="66"/>
      <c r="C10" s="66"/>
      <c r="D10" s="66"/>
      <c r="E10" s="66"/>
      <c r="G10" s="125">
        <v>7.0000000000000007E-2</v>
      </c>
      <c r="H10" s="124">
        <f t="shared" si="0"/>
        <v>200000</v>
      </c>
      <c r="I10" s="123">
        <f t="shared" si="1"/>
        <v>171831.16382343575</v>
      </c>
      <c r="J10" s="119">
        <f t="shared" si="2"/>
        <v>-28168.836176564248</v>
      </c>
      <c r="L10" s="122">
        <v>6</v>
      </c>
      <c r="M10" s="121">
        <v>0</v>
      </c>
      <c r="N10" s="121">
        <f t="shared" si="3"/>
        <v>15000</v>
      </c>
    </row>
    <row r="11" spans="1:14" ht="13.5" customHeight="1" x14ac:dyDescent="0.15">
      <c r="A11" s="66"/>
      <c r="B11" s="66"/>
      <c r="C11" s="127" t="s">
        <v>89</v>
      </c>
      <c r="D11" s="127" t="s">
        <v>90</v>
      </c>
      <c r="E11" s="66"/>
      <c r="G11" s="125">
        <v>0.08</v>
      </c>
      <c r="H11" s="124">
        <f t="shared" si="0"/>
        <v>200000</v>
      </c>
      <c r="I11" s="123">
        <f t="shared" si="1"/>
        <v>157999.62148194213</v>
      </c>
      <c r="J11" s="119">
        <f t="shared" si="2"/>
        <v>-42000.378518057871</v>
      </c>
      <c r="L11" s="122">
        <v>7</v>
      </c>
      <c r="M11" s="121">
        <v>0</v>
      </c>
      <c r="N11" s="121">
        <f t="shared" si="3"/>
        <v>15000</v>
      </c>
    </row>
    <row r="12" spans="1:14" ht="13.5" customHeight="1" x14ac:dyDescent="0.15">
      <c r="A12" s="66"/>
      <c r="B12" s="126" t="s">
        <v>91</v>
      </c>
      <c r="C12" s="69">
        <f>IRR(M4:M24-N4:N24)</f>
        <v>5.303621992544727E-2</v>
      </c>
      <c r="D12" s="69">
        <f>5%+(0-5777.6)/(-12360.9-5777.6)*(6%-5%)</f>
        <v>5.3185268903161782E-2</v>
      </c>
      <c r="E12" s="66"/>
      <c r="G12" s="125">
        <v>0.09</v>
      </c>
      <c r="H12" s="124">
        <f t="shared" si="0"/>
        <v>200000</v>
      </c>
      <c r="I12" s="123">
        <f t="shared" si="1"/>
        <v>145849.7295254021</v>
      </c>
      <c r="J12" s="119">
        <f t="shared" si="2"/>
        <v>-54150.270474597899</v>
      </c>
      <c r="L12" s="122">
        <v>8</v>
      </c>
      <c r="M12" s="121">
        <v>0</v>
      </c>
      <c r="N12" s="121">
        <f t="shared" si="3"/>
        <v>15000</v>
      </c>
    </row>
    <row r="13" spans="1:14" ht="13.5" customHeight="1" x14ac:dyDescent="0.15">
      <c r="A13" s="66"/>
      <c r="B13" s="66"/>
      <c r="C13" s="66"/>
      <c r="D13" s="66"/>
      <c r="E13" s="66"/>
      <c r="G13" s="125">
        <v>0.1</v>
      </c>
      <c r="H13" s="124">
        <f t="shared" si="0"/>
        <v>200000</v>
      </c>
      <c r="I13" s="123">
        <f t="shared" si="1"/>
        <v>135135.63719758554</v>
      </c>
      <c r="J13" s="119">
        <f t="shared" si="2"/>
        <v>-64864.362802414456</v>
      </c>
      <c r="L13" s="122">
        <v>9</v>
      </c>
      <c r="M13" s="121">
        <v>0</v>
      </c>
      <c r="N13" s="121">
        <f t="shared" si="3"/>
        <v>15000</v>
      </c>
    </row>
    <row r="14" spans="1:14" ht="13.5" customHeight="1" x14ac:dyDescent="0.15">
      <c r="G14" s="125">
        <v>0.11</v>
      </c>
      <c r="H14" s="124">
        <f t="shared" si="0"/>
        <v>200000</v>
      </c>
      <c r="I14" s="123">
        <f t="shared" si="1"/>
        <v>125651.6171149853</v>
      </c>
      <c r="J14" s="119">
        <f t="shared" si="2"/>
        <v>-74348.382885014697</v>
      </c>
      <c r="L14" s="122">
        <v>10</v>
      </c>
      <c r="M14" s="121">
        <v>0</v>
      </c>
      <c r="N14" s="121">
        <f t="shared" si="3"/>
        <v>15000</v>
      </c>
    </row>
    <row r="15" spans="1:14" ht="13.5" customHeight="1" x14ac:dyDescent="0.15">
      <c r="B15" s="116" t="str">
        <f>"每年领取金额="&amp;ROUND($D$6,0)</f>
        <v>每年领取金额=15000</v>
      </c>
      <c r="G15" s="125">
        <v>0.12</v>
      </c>
      <c r="H15" s="124">
        <f t="shared" si="0"/>
        <v>200000</v>
      </c>
      <c r="I15" s="123">
        <f t="shared" si="1"/>
        <v>117224.99261894829</v>
      </c>
      <c r="J15" s="119">
        <f t="shared" si="2"/>
        <v>-82775.007381051706</v>
      </c>
      <c r="L15" s="122">
        <v>11</v>
      </c>
      <c r="M15" s="121">
        <v>0</v>
      </c>
      <c r="N15" s="121">
        <f t="shared" si="3"/>
        <v>15000</v>
      </c>
    </row>
    <row r="16" spans="1:14" ht="13.5" customHeight="1" x14ac:dyDescent="0.15">
      <c r="B16" s="114" t="str">
        <f>"贴现率="&amp;ROUND($E$4,0)&amp;"%"</f>
        <v>贴现率=10%</v>
      </c>
      <c r="G16" s="125">
        <v>0.13</v>
      </c>
      <c r="H16" s="124">
        <f t="shared" si="0"/>
        <v>200000</v>
      </c>
      <c r="I16" s="123">
        <f t="shared" si="1"/>
        <v>109710.38841354413</v>
      </c>
      <c r="J16" s="119">
        <f t="shared" si="2"/>
        <v>-90289.611586455867</v>
      </c>
      <c r="L16" s="122">
        <v>12</v>
      </c>
      <c r="M16" s="121">
        <v>0</v>
      </c>
      <c r="N16" s="121">
        <f t="shared" si="3"/>
        <v>15000</v>
      </c>
    </row>
    <row r="17" spans="5:14" ht="13.5" customHeight="1" x14ac:dyDescent="0.15">
      <c r="G17" s="125">
        <v>0.14000000000000001</v>
      </c>
      <c r="H17" s="124">
        <f t="shared" si="0"/>
        <v>200000</v>
      </c>
      <c r="I17" s="123">
        <f t="shared" si="1"/>
        <v>102985.04441292748</v>
      </c>
      <c r="J17" s="119">
        <f t="shared" si="2"/>
        <v>-97014.955587072516</v>
      </c>
      <c r="L17" s="122">
        <v>13</v>
      </c>
      <c r="M17" s="121">
        <v>0</v>
      </c>
      <c r="N17" s="121">
        <f t="shared" si="3"/>
        <v>15000</v>
      </c>
    </row>
    <row r="18" spans="5:14" ht="13.5" customHeight="1" x14ac:dyDescent="0.15">
      <c r="G18" s="125">
        <v>0.15</v>
      </c>
      <c r="H18" s="124">
        <f t="shared" si="0"/>
        <v>200000</v>
      </c>
      <c r="I18" s="123">
        <f t="shared" si="1"/>
        <v>96944.986052972396</v>
      </c>
      <c r="J18" s="119">
        <f t="shared" si="2"/>
        <v>-103055.0139470276</v>
      </c>
      <c r="L18" s="122">
        <v>14</v>
      </c>
      <c r="M18" s="121">
        <v>0</v>
      </c>
      <c r="N18" s="121">
        <f t="shared" si="3"/>
        <v>15000</v>
      </c>
    </row>
    <row r="19" spans="5:14" ht="13.5" customHeight="1" x14ac:dyDescent="0.15">
      <c r="G19" s="125">
        <v>0.16</v>
      </c>
      <c r="H19" s="124">
        <f t="shared" si="0"/>
        <v>200000</v>
      </c>
      <c r="I19" s="123">
        <f t="shared" si="1"/>
        <v>91501.886296866302</v>
      </c>
      <c r="J19" s="119">
        <f t="shared" si="2"/>
        <v>-108498.1137031337</v>
      </c>
      <c r="L19" s="122">
        <v>15</v>
      </c>
      <c r="M19" s="121">
        <v>0</v>
      </c>
      <c r="N19" s="121">
        <f t="shared" si="3"/>
        <v>15000</v>
      </c>
    </row>
    <row r="20" spans="5:14" ht="13.5" customHeight="1" x14ac:dyDescent="0.15">
      <c r="G20" s="125">
        <v>0.17</v>
      </c>
      <c r="H20" s="124">
        <f t="shared" si="0"/>
        <v>200000</v>
      </c>
      <c r="I20" s="123">
        <f t="shared" si="1"/>
        <v>86580.487685368993</v>
      </c>
      <c r="J20" s="119">
        <f t="shared" si="2"/>
        <v>-113419.51231463101</v>
      </c>
      <c r="L20" s="122">
        <v>16</v>
      </c>
      <c r="M20" s="121">
        <v>0</v>
      </c>
      <c r="N20" s="121">
        <f t="shared" si="3"/>
        <v>15000</v>
      </c>
    </row>
    <row r="21" spans="5:14" ht="13.5" customHeight="1" x14ac:dyDescent="0.15">
      <c r="G21" s="125">
        <v>0.18</v>
      </c>
      <c r="H21" s="124">
        <f t="shared" si="0"/>
        <v>200000</v>
      </c>
      <c r="I21" s="123">
        <f t="shared" si="1"/>
        <v>82116.478982767323</v>
      </c>
      <c r="J21" s="119">
        <f t="shared" si="2"/>
        <v>-117883.52101723268</v>
      </c>
      <c r="L21" s="122">
        <v>17</v>
      </c>
      <c r="M21" s="121">
        <v>0</v>
      </c>
      <c r="N21" s="121">
        <f t="shared" si="3"/>
        <v>15000</v>
      </c>
    </row>
    <row r="22" spans="5:14" ht="13.5" customHeight="1" x14ac:dyDescent="0.15">
      <c r="G22" s="125">
        <v>0.19</v>
      </c>
      <c r="H22" s="124">
        <f t="shared" si="0"/>
        <v>200000</v>
      </c>
      <c r="I22" s="123">
        <f t="shared" si="1"/>
        <v>78054.741746750602</v>
      </c>
      <c r="J22" s="119">
        <f t="shared" si="2"/>
        <v>-121945.2582532494</v>
      </c>
      <c r="L22" s="122">
        <v>18</v>
      </c>
      <c r="M22" s="121">
        <v>0</v>
      </c>
      <c r="N22" s="121">
        <f t="shared" si="3"/>
        <v>15000</v>
      </c>
    </row>
    <row r="23" spans="5:14" ht="13.5" customHeight="1" x14ac:dyDescent="0.15">
      <c r="G23" s="125">
        <v>0.2</v>
      </c>
      <c r="H23" s="124">
        <f t="shared" si="0"/>
        <v>200000</v>
      </c>
      <c r="I23" s="123">
        <f t="shared" si="1"/>
        <v>74347.898667385292</v>
      </c>
      <c r="J23" s="119">
        <f t="shared" si="2"/>
        <v>-125652.10133261471</v>
      </c>
      <c r="L23" s="122">
        <v>19</v>
      </c>
      <c r="M23" s="121">
        <v>0</v>
      </c>
      <c r="N23" s="121">
        <f t="shared" si="3"/>
        <v>15000</v>
      </c>
    </row>
    <row r="24" spans="5:14" ht="13.5" customHeight="1" x14ac:dyDescent="0.15">
      <c r="J24" s="109"/>
      <c r="L24" s="122">
        <v>20</v>
      </c>
      <c r="M24" s="121">
        <v>0</v>
      </c>
      <c r="N24" s="121">
        <f>$D$6+D7</f>
        <v>65000</v>
      </c>
    </row>
    <row r="25" spans="5:14" ht="13.5" customHeight="1" x14ac:dyDescent="0.15">
      <c r="G25" s="70">
        <f>D12</f>
        <v>5.3185268903161782E-2</v>
      </c>
      <c r="H25" s="120">
        <v>200000</v>
      </c>
      <c r="I25" s="120">
        <f>I8-(I8-I9)*(G8-G25)/(G8-G9)</f>
        <v>200000.00550086121</v>
      </c>
      <c r="J25" s="119">
        <f>I25-H25</f>
        <v>5.5008612107485533E-3</v>
      </c>
    </row>
    <row r="26" spans="5:14" ht="13.5" customHeight="1" x14ac:dyDescent="0.15"/>
    <row r="27" spans="5:14" ht="13.5" customHeight="1" x14ac:dyDescent="0.15">
      <c r="G27" s="117" t="s">
        <v>36</v>
      </c>
    </row>
    <row r="28" spans="5:14" ht="13.5" customHeight="1" x14ac:dyDescent="0.15">
      <c r="E28" s="112"/>
      <c r="G28" s="70">
        <f>$D$12</f>
        <v>5.3185268903161782E-2</v>
      </c>
      <c r="H28" s="116">
        <v>300000</v>
      </c>
    </row>
    <row r="29" spans="5:14" ht="13.5" customHeight="1" x14ac:dyDescent="0.15">
      <c r="E29" s="112"/>
      <c r="G29" s="70">
        <f>$D$12</f>
        <v>5.3185268903161782E-2</v>
      </c>
      <c r="H29" s="118">
        <v>200000</v>
      </c>
    </row>
    <row r="30" spans="5:14" ht="13.5" customHeight="1" x14ac:dyDescent="0.15">
      <c r="E30" s="112"/>
      <c r="G30" s="70">
        <f>$D$12</f>
        <v>5.3185268903161782E-2</v>
      </c>
      <c r="H30" s="116">
        <v>0</v>
      </c>
    </row>
    <row r="31" spans="5:14" ht="13.5" customHeight="1" x14ac:dyDescent="0.15">
      <c r="E31" s="112"/>
      <c r="G31" s="117" t="s">
        <v>37</v>
      </c>
    </row>
    <row r="32" spans="5:14" ht="13.5" customHeight="1" x14ac:dyDescent="0.15">
      <c r="E32" s="112"/>
      <c r="G32" s="114">
        <f>$D$4</f>
        <v>0.1</v>
      </c>
      <c r="H32" s="116">
        <v>300000</v>
      </c>
    </row>
    <row r="33" spans="2:8" ht="13.5" customHeight="1" x14ac:dyDescent="0.15">
      <c r="E33" s="112"/>
      <c r="G33" s="114">
        <f>$D$4</f>
        <v>0.1</v>
      </c>
      <c r="H33" s="113">
        <v>200000</v>
      </c>
    </row>
    <row r="34" spans="2:8" ht="13.5" customHeight="1" x14ac:dyDescent="0.15">
      <c r="E34" s="112"/>
      <c r="G34" s="114">
        <f>$D$4</f>
        <v>0.1</v>
      </c>
      <c r="H34" s="115">
        <f>D8</f>
        <v>135135.63719758554</v>
      </c>
    </row>
    <row r="35" spans="2:8" ht="13.5" customHeight="1" x14ac:dyDescent="0.15">
      <c r="E35" s="112"/>
      <c r="G35" s="114">
        <f>$D$4</f>
        <v>0.1</v>
      </c>
      <c r="H35" s="113">
        <v>0</v>
      </c>
    </row>
    <row r="36" spans="2:8" ht="13.5" customHeight="1" x14ac:dyDescent="0.15">
      <c r="E36" s="112"/>
    </row>
    <row r="37" spans="2:8" ht="13.5" customHeight="1" x14ac:dyDescent="0.15">
      <c r="E37" s="112"/>
    </row>
    <row r="38" spans="2:8" ht="13.5" customHeight="1" x14ac:dyDescent="0.15">
      <c r="D38" s="111"/>
      <c r="E38" s="112"/>
    </row>
    <row r="39" spans="2:8" ht="13.5" customHeight="1" x14ac:dyDescent="0.15">
      <c r="D39" s="111"/>
      <c r="E39" s="112"/>
    </row>
    <row r="40" spans="2:8" ht="13.5" customHeight="1" x14ac:dyDescent="0.15">
      <c r="D40" s="111"/>
      <c r="E40" s="112"/>
    </row>
    <row r="41" spans="2:8" ht="13.5" customHeight="1" x14ac:dyDescent="0.15">
      <c r="D41" s="111"/>
      <c r="E41" s="112"/>
    </row>
    <row r="42" spans="2:8" ht="13.5" customHeight="1" x14ac:dyDescent="0.15"/>
    <row r="43" spans="2:8" ht="13.5" customHeight="1" x14ac:dyDescent="0.15">
      <c r="B43" s="111"/>
      <c r="C43" s="111"/>
    </row>
    <row r="44" spans="2:8" ht="13.5" customHeight="1" x14ac:dyDescent="0.15">
      <c r="B44" s="111"/>
    </row>
    <row r="45" spans="2:8" ht="13.5" customHeight="1" x14ac:dyDescent="0.15">
      <c r="B45" s="111"/>
      <c r="C45" s="111"/>
    </row>
    <row r="46" spans="2:8" ht="13.5" customHeight="1" x14ac:dyDescent="0.15"/>
    <row r="47" spans="2:8" ht="13.5" customHeight="1" x14ac:dyDescent="0.15"/>
    <row r="48" spans="2:8"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sheetData>
  <mergeCells count="1">
    <mergeCell ref="C9:D9"/>
  </mergeCells>
  <phoneticPr fontId="2" type="noConversion"/>
  <printOptions headings="1"/>
  <pageMargins left="0.74803149606299213" right="0.74803149606299213" top="0.98425196850393704" bottom="0.98425196850393704" header="0.51181102362204722" footer="0.51181102362204722"/>
  <pageSetup paperSize="9" orientation="portrait" blackAndWhite="1" horizontalDpi="300" verticalDpi="30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05473" r:id="rId4" name="Spinner 1">
              <controlPr defaultSize="0" autoPict="0">
                <anchor moveWithCells="1" sizeWithCells="1">
                  <from>
                    <xdr:col>15</xdr:col>
                    <xdr:colOff>466725</xdr:colOff>
                    <xdr:row>3</xdr:row>
                    <xdr:rowOff>152400</xdr:rowOff>
                  </from>
                  <to>
                    <xdr:col>15</xdr:col>
                    <xdr:colOff>676275</xdr:colOff>
                    <xdr:row>5</xdr:row>
                    <xdr:rowOff>57150</xdr:rowOff>
                  </to>
                </anchor>
              </controlPr>
            </control>
          </mc:Choice>
        </mc:AlternateContent>
        <mc:AlternateContent xmlns:mc="http://schemas.openxmlformats.org/markup-compatibility/2006">
          <mc:Choice Requires="x14">
            <control shapeId="105474" r:id="rId5" name="Spinner 2">
              <controlPr defaultSize="0" autoPict="0">
                <anchor moveWithCells="1" sizeWithCells="1">
                  <from>
                    <xdr:col>21</xdr:col>
                    <xdr:colOff>0</xdr:colOff>
                    <xdr:row>3</xdr:row>
                    <xdr:rowOff>152400</xdr:rowOff>
                  </from>
                  <to>
                    <xdr:col>21</xdr:col>
                    <xdr:colOff>171450</xdr:colOff>
                    <xdr:row>5</xdr:row>
                    <xdr:rowOff>38100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850AC-CAB7-41DA-ABBE-960536D911C6}">
  <dimension ref="A1:F20"/>
  <sheetViews>
    <sheetView showGridLines="0" workbookViewId="0">
      <selection activeCell="E19" sqref="E19"/>
    </sheetView>
  </sheetViews>
  <sheetFormatPr defaultColWidth="9" defaultRowHeight="13.5" x14ac:dyDescent="0.15"/>
  <cols>
    <col min="1" max="1" width="12.75" style="94" bestFit="1" customWidth="1"/>
    <col min="2" max="2" width="11.125" style="94" bestFit="1" customWidth="1"/>
    <col min="3" max="5" width="10.5" style="94" bestFit="1" customWidth="1"/>
    <col min="6" max="6" width="9.625" style="94" bestFit="1" customWidth="1"/>
    <col min="7" max="7" width="2.5" style="94" customWidth="1"/>
    <col min="8" max="8" width="2" style="94" customWidth="1"/>
    <col min="9" max="16384" width="9" style="94"/>
  </cols>
  <sheetData>
    <row r="1" spans="1:6" x14ac:dyDescent="0.15">
      <c r="A1" s="108" t="s">
        <v>33</v>
      </c>
      <c r="B1" s="99" t="s">
        <v>34</v>
      </c>
    </row>
    <row r="2" spans="1:6" x14ac:dyDescent="0.15">
      <c r="A2" s="107">
        <f>E13</f>
        <v>51697.936187308747</v>
      </c>
      <c r="B2" s="107">
        <f>E19</f>
        <v>48780.487804878045</v>
      </c>
    </row>
    <row r="3" spans="1:6" x14ac:dyDescent="0.15">
      <c r="A3" s="106">
        <v>3</v>
      </c>
      <c r="B3" s="106">
        <v>1</v>
      </c>
    </row>
    <row r="4" spans="1:6" x14ac:dyDescent="0.15">
      <c r="A4" s="106" t="b">
        <v>1</v>
      </c>
      <c r="B4" s="106" t="b">
        <v>1</v>
      </c>
    </row>
    <row r="5" spans="1:6" x14ac:dyDescent="0.15">
      <c r="A5" s="106" t="b">
        <v>0</v>
      </c>
      <c r="B5" s="106" t="b">
        <v>1</v>
      </c>
    </row>
    <row r="6" spans="1:6" x14ac:dyDescent="0.15">
      <c r="A6" s="106">
        <v>100</v>
      </c>
      <c r="B6" s="106">
        <v>100</v>
      </c>
    </row>
    <row r="7" spans="1:6" x14ac:dyDescent="0.15">
      <c r="A7" s="105">
        <v>100</v>
      </c>
      <c r="B7" s="105">
        <v>100</v>
      </c>
    </row>
    <row r="9" spans="1:6" x14ac:dyDescent="0.15">
      <c r="A9" s="104">
        <v>1</v>
      </c>
      <c r="B9" s="95"/>
      <c r="C9" s="95"/>
      <c r="D9" s="95"/>
      <c r="E9" s="95"/>
      <c r="F9" s="95"/>
    </row>
    <row r="10" spans="1:6" x14ac:dyDescent="0.15">
      <c r="A10" s="99" t="s">
        <v>27</v>
      </c>
      <c r="B10" s="103">
        <v>1</v>
      </c>
      <c r="C10" s="103">
        <v>2</v>
      </c>
      <c r="D10" s="103">
        <v>3</v>
      </c>
      <c r="E10" s="103" t="s">
        <v>28</v>
      </c>
      <c r="F10" s="102" t="s">
        <v>29</v>
      </c>
    </row>
    <row r="11" spans="1:6" x14ac:dyDescent="0.15">
      <c r="A11" s="99" t="s">
        <v>32</v>
      </c>
      <c r="B11" s="101">
        <v>162.19512230592272</v>
      </c>
      <c r="C11" s="101">
        <v>127.57973628706962</v>
      </c>
      <c r="D11" s="101">
        <v>95.528456364784873</v>
      </c>
      <c r="E11" s="96"/>
      <c r="F11" s="96"/>
    </row>
    <row r="12" spans="1:6" x14ac:dyDescent="0.15">
      <c r="A12" s="99" t="s">
        <v>31</v>
      </c>
      <c r="B12" s="98">
        <f>300-B11</f>
        <v>137.80487769407728</v>
      </c>
      <c r="C12" s="98">
        <f>300-1.3*C11</f>
        <v>134.14634282680947</v>
      </c>
      <c r="D12" s="98">
        <f>300-1.8*D11</f>
        <v>128.04877854338721</v>
      </c>
      <c r="E12" s="100">
        <f>SUM(B12:D12)</f>
        <v>399.99999906427399</v>
      </c>
      <c r="F12" s="100">
        <v>400</v>
      </c>
    </row>
    <row r="13" spans="1:6" x14ac:dyDescent="0.15">
      <c r="A13" s="99" t="s">
        <v>30</v>
      </c>
      <c r="B13" s="98">
        <f>B11*B12</f>
        <v>22351.278991943585</v>
      </c>
      <c r="C13" s="98">
        <f t="shared" ref="C13:D13" si="0">C11*C12</f>
        <v>17114.355041719187</v>
      </c>
      <c r="D13" s="98">
        <f t="shared" si="0"/>
        <v>12232.302153645967</v>
      </c>
      <c r="E13" s="97">
        <f>SUM(B13:D13)</f>
        <v>51697.936187308747</v>
      </c>
      <c r="F13" s="96"/>
    </row>
    <row r="14" spans="1:6" x14ac:dyDescent="0.15">
      <c r="A14" s="95"/>
      <c r="B14" s="95"/>
      <c r="C14" s="95"/>
      <c r="D14" s="95"/>
      <c r="E14" s="95"/>
      <c r="F14" s="95"/>
    </row>
    <row r="15" spans="1:6" x14ac:dyDescent="0.15">
      <c r="A15" s="104">
        <v>2</v>
      </c>
      <c r="B15" s="95"/>
      <c r="C15" s="95"/>
      <c r="D15" s="95"/>
      <c r="E15" s="95"/>
      <c r="F15" s="95"/>
    </row>
    <row r="16" spans="1:6" x14ac:dyDescent="0.15">
      <c r="A16" s="99" t="s">
        <v>27</v>
      </c>
      <c r="B16" s="103">
        <v>1</v>
      </c>
      <c r="C16" s="103">
        <v>2</v>
      </c>
      <c r="D16" s="103">
        <v>3</v>
      </c>
      <c r="E16" s="103" t="s">
        <v>28</v>
      </c>
      <c r="F16" s="102" t="s">
        <v>29</v>
      </c>
    </row>
    <row r="17" spans="1:6" x14ac:dyDescent="0.15">
      <c r="A17" s="99" t="s">
        <v>32</v>
      </c>
      <c r="B17" s="101">
        <v>121.95121951219511</v>
      </c>
      <c r="C17" s="101">
        <v>121.95121951219511</v>
      </c>
      <c r="D17" s="101">
        <v>121.95121951219511</v>
      </c>
      <c r="E17" s="96"/>
      <c r="F17" s="96"/>
    </row>
    <row r="18" spans="1:6" x14ac:dyDescent="0.15">
      <c r="A18" s="99" t="s">
        <v>31</v>
      </c>
      <c r="B18" s="98">
        <f>300-B17</f>
        <v>178.04878048780489</v>
      </c>
      <c r="C18" s="98">
        <f>300-1.3*C17</f>
        <v>141.46341463414635</v>
      </c>
      <c r="D18" s="98">
        <f>300-1.8*D17</f>
        <v>80.487804878048792</v>
      </c>
      <c r="E18" s="100">
        <f>B18+C18+D18</f>
        <v>400</v>
      </c>
      <c r="F18" s="100">
        <v>400</v>
      </c>
    </row>
    <row r="19" spans="1:6" x14ac:dyDescent="0.15">
      <c r="A19" s="99" t="s">
        <v>30</v>
      </c>
      <c r="B19" s="98">
        <f>B17*B18</f>
        <v>21713.265913146937</v>
      </c>
      <c r="C19" s="98">
        <f>C17*C18</f>
        <v>17251.635930993456</v>
      </c>
      <c r="D19" s="98">
        <f>D17*D18</f>
        <v>9815.5859607376569</v>
      </c>
      <c r="E19" s="97">
        <f>B19+C19+D19</f>
        <v>48780.487804878045</v>
      </c>
      <c r="F19" s="96"/>
    </row>
    <row r="20" spans="1:6" x14ac:dyDescent="0.15">
      <c r="A20" s="95"/>
      <c r="B20" s="95"/>
      <c r="C20" s="95"/>
      <c r="D20" s="95"/>
      <c r="E20" s="95"/>
      <c r="F20" s="95"/>
    </row>
  </sheetData>
  <phoneticPr fontId="2" type="noConversion"/>
  <printOptions headings="1"/>
  <pageMargins left="0.74803149606299213" right="0.74803149606299213" top="0.98425196850393704" bottom="0.98425196850393704" header="0.51181102362204722" footer="0.51181102362204722"/>
  <pageSetup paperSize="9" orientation="portrait" blackAndWhite="1" horizontalDpi="300"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05FB1-E635-41E5-8CEF-E17F4B9E77C2}">
  <dimension ref="A1:S314"/>
  <sheetViews>
    <sheetView showGridLines="0" tabSelected="1" topLeftCell="A93" zoomScale="85" zoomScaleNormal="85" workbookViewId="0">
      <selection activeCell="V129" sqref="V129"/>
    </sheetView>
  </sheetViews>
  <sheetFormatPr defaultColWidth="9" defaultRowHeight="14.25" x14ac:dyDescent="0.15"/>
  <cols>
    <col min="1" max="1" width="2.625" style="11" customWidth="1"/>
    <col min="2" max="2" width="11.25" style="11" customWidth="1"/>
    <col min="3" max="3" width="9.5" style="11" customWidth="1"/>
    <col min="4" max="4" width="10.75" style="11" customWidth="1"/>
    <col min="5" max="5" width="5.25" style="11" bestFit="1" customWidth="1"/>
    <col min="6" max="6" width="11.625" style="11" customWidth="1"/>
    <col min="7" max="7" width="8.625" style="11" customWidth="1"/>
    <col min="8" max="8" width="8.5" style="11" bestFit="1" customWidth="1"/>
    <col min="9" max="9" width="5.25" style="11" customWidth="1"/>
    <col min="10" max="10" width="6.125" style="11" customWidth="1"/>
    <col min="11" max="11" width="2.625" style="11" customWidth="1"/>
    <col min="12" max="12" width="13" style="11" customWidth="1"/>
    <col min="13" max="13" width="6.75" style="11" bestFit="1" customWidth="1"/>
    <col min="14" max="17" width="6.5" style="11" bestFit="1" customWidth="1"/>
    <col min="18" max="18" width="2.625" style="11" customWidth="1"/>
    <col min="19" max="19" width="2" style="11" customWidth="1"/>
    <col min="20" max="16384" width="9" style="11"/>
  </cols>
  <sheetData>
    <row r="1" spans="2:17" x14ac:dyDescent="0.15">
      <c r="B1" s="10" t="s">
        <v>38</v>
      </c>
      <c r="D1" s="12"/>
      <c r="F1" s="10" t="s">
        <v>38</v>
      </c>
    </row>
    <row r="2" spans="2:17" ht="28.5" x14ac:dyDescent="0.15">
      <c r="B2" s="13" t="s">
        <v>1</v>
      </c>
      <c r="C2" s="14"/>
      <c r="D2" s="15">
        <v>105</v>
      </c>
      <c r="G2" s="78" t="s">
        <v>39</v>
      </c>
      <c r="H2" s="78" t="s">
        <v>40</v>
      </c>
    </row>
    <row r="3" spans="2:17" x14ac:dyDescent="0.15">
      <c r="B3" s="13" t="s">
        <v>41</v>
      </c>
      <c r="C3" s="14"/>
      <c r="D3" s="16">
        <v>100</v>
      </c>
      <c r="F3" s="77" t="s">
        <v>42</v>
      </c>
      <c r="G3" s="16">
        <v>2</v>
      </c>
      <c r="H3" s="16">
        <v>900</v>
      </c>
    </row>
    <row r="4" spans="2:17" s="12" customFormat="1" ht="14.25" customHeight="1" x14ac:dyDescent="0.15">
      <c r="B4" s="13" t="s">
        <v>43</v>
      </c>
      <c r="C4" s="14"/>
      <c r="D4" s="16">
        <v>110</v>
      </c>
      <c r="F4" s="17" t="s">
        <v>44</v>
      </c>
      <c r="G4" s="18">
        <v>4</v>
      </c>
      <c r="H4" s="16">
        <v>1700</v>
      </c>
    </row>
    <row r="5" spans="2:17" s="12" customFormat="1" ht="15" customHeight="1" x14ac:dyDescent="0.15">
      <c r="B5" s="13" t="s">
        <v>45</v>
      </c>
      <c r="C5" s="14"/>
      <c r="D5" s="16">
        <v>10</v>
      </c>
      <c r="F5" s="77" t="s">
        <v>46</v>
      </c>
      <c r="G5" s="18">
        <v>6</v>
      </c>
      <c r="H5" s="16">
        <v>2650</v>
      </c>
    </row>
    <row r="6" spans="2:17" s="12" customFormat="1" ht="13.5" x14ac:dyDescent="0.15">
      <c r="B6" s="13" t="s">
        <v>47</v>
      </c>
      <c r="C6" s="14"/>
      <c r="D6" s="16">
        <v>180</v>
      </c>
      <c r="F6" s="17" t="s">
        <v>48</v>
      </c>
      <c r="G6" s="18">
        <v>8</v>
      </c>
      <c r="H6" s="16">
        <v>3500</v>
      </c>
    </row>
    <row r="7" spans="2:17" s="12" customFormat="1" x14ac:dyDescent="0.15">
      <c r="B7" s="13" t="s">
        <v>49</v>
      </c>
      <c r="C7" s="14"/>
      <c r="D7" s="19">
        <v>15</v>
      </c>
      <c r="F7" s="77" t="s">
        <v>50</v>
      </c>
      <c r="G7" s="18">
        <v>10</v>
      </c>
      <c r="H7" s="16">
        <v>6750</v>
      </c>
    </row>
    <row r="8" spans="2:17" s="12" customFormat="1" ht="13.5" x14ac:dyDescent="0.15">
      <c r="B8" s="13" t="s">
        <v>65</v>
      </c>
      <c r="C8" s="14"/>
      <c r="D8" s="20">
        <v>4</v>
      </c>
    </row>
    <row r="9" spans="2:17" s="12" customFormat="1" ht="13.5" x14ac:dyDescent="0.15">
      <c r="B9" s="10" t="s">
        <v>51</v>
      </c>
      <c r="L9" s="10" t="s">
        <v>53</v>
      </c>
    </row>
    <row r="10" spans="2:17" s="12" customFormat="1" ht="13.5" x14ac:dyDescent="0.15">
      <c r="B10" s="13" t="s">
        <v>66</v>
      </c>
      <c r="C10" s="14"/>
      <c r="D10" s="21">
        <f ca="1">I16*D8*D7</f>
        <v>300</v>
      </c>
      <c r="L10" s="17" t="s">
        <v>52</v>
      </c>
      <c r="M10" s="22">
        <f>M14</f>
        <v>2</v>
      </c>
      <c r="N10" s="22">
        <f>N14</f>
        <v>4</v>
      </c>
      <c r="O10" s="22">
        <f>O14</f>
        <v>6</v>
      </c>
      <c r="P10" s="22">
        <f>P14</f>
        <v>8</v>
      </c>
      <c r="Q10" s="22">
        <f>Q14</f>
        <v>10</v>
      </c>
    </row>
    <row r="11" spans="2:17" s="12" customFormat="1" ht="13.5" x14ac:dyDescent="0.15">
      <c r="B11" s="13" t="s">
        <v>67</v>
      </c>
      <c r="C11" s="14"/>
      <c r="D11" s="21">
        <f ca="1">I16*VLOOKUP($D$8,$G$3:$H$7,2,FALSE)</f>
        <v>8500</v>
      </c>
      <c r="L11" s="17" t="s">
        <v>54</v>
      </c>
      <c r="M11" s="29">
        <f>AVERAGE(M15:M64)</f>
        <v>10998</v>
      </c>
      <c r="N11" s="29">
        <f>AVERAGE(N15:N64)</f>
        <v>8282</v>
      </c>
      <c r="O11" s="29">
        <f>AVERAGE(O15:O64)</f>
        <v>8097.6</v>
      </c>
      <c r="P11" s="29">
        <f>AVERAGE(P15:P64)</f>
        <v>8794.4</v>
      </c>
      <c r="Q11" s="29">
        <f>AVERAGE(Q15:Q64)</f>
        <v>13591.8</v>
      </c>
    </row>
    <row r="12" spans="2:17" s="12" customFormat="1" ht="13.5" x14ac:dyDescent="0.15">
      <c r="B12" s="34" t="s">
        <v>68</v>
      </c>
      <c r="C12" s="34"/>
      <c r="D12" s="35" t="str">
        <f>INDEX(F3:F7,MATCH(INDEX(M10:Q10,MATCH(MIN(M11:Q11),M11:Q11,0)),G3:G7,0))</f>
        <v>加班方案三</v>
      </c>
      <c r="L12" s="10" t="s">
        <v>56</v>
      </c>
    </row>
    <row r="13" spans="2:17" s="12" customFormat="1" ht="13.5" x14ac:dyDescent="0.15">
      <c r="B13" s="76"/>
      <c r="C13" s="76"/>
      <c r="D13" s="76"/>
      <c r="L13" s="22" t="s">
        <v>58</v>
      </c>
      <c r="M13" s="177" t="s">
        <v>59</v>
      </c>
      <c r="N13" s="178"/>
      <c r="O13" s="178"/>
      <c r="P13" s="178"/>
      <c r="Q13" s="179"/>
    </row>
    <row r="14" spans="2:17" s="12" customFormat="1" ht="13.5" x14ac:dyDescent="0.15">
      <c r="B14" s="76"/>
      <c r="C14" s="76"/>
      <c r="D14" s="76"/>
      <c r="I14" s="10" t="s">
        <v>55</v>
      </c>
      <c r="L14" s="30">
        <f ca="1">J16</f>
        <v>12280</v>
      </c>
      <c r="M14" s="22">
        <v>2</v>
      </c>
      <c r="N14" s="22">
        <v>4</v>
      </c>
      <c r="O14" s="22">
        <v>6</v>
      </c>
      <c r="P14" s="22">
        <v>8</v>
      </c>
      <c r="Q14" s="22">
        <v>10</v>
      </c>
    </row>
    <row r="15" spans="2:17" s="12" customFormat="1" ht="27" x14ac:dyDescent="0.15">
      <c r="I15" s="23" t="s">
        <v>57</v>
      </c>
      <c r="J15" s="23" t="s">
        <v>54</v>
      </c>
      <c r="L15" s="22">
        <v>1</v>
      </c>
      <c r="M15" s="29">
        <f t="dataTable" ref="M15:Q64" dt2D="1" dtr="1" r1="D8" r2="R9" ca="1"/>
        <v>11520</v>
      </c>
      <c r="N15" s="29">
        <v>9400</v>
      </c>
      <c r="O15" s="29">
        <v>11730</v>
      </c>
      <c r="P15" s="29">
        <v>11760</v>
      </c>
      <c r="Q15" s="29">
        <v>6930</v>
      </c>
    </row>
    <row r="16" spans="2:17" s="12" customFormat="1" ht="13.5" x14ac:dyDescent="0.15">
      <c r="B16" s="10" t="s">
        <v>60</v>
      </c>
      <c r="I16" s="75">
        <f ca="1">SUM(I18:I47)</f>
        <v>5</v>
      </c>
      <c r="J16" s="75">
        <f ca="1">SUM(J18:J47)</f>
        <v>12280</v>
      </c>
      <c r="L16" s="22">
        <v>2</v>
      </c>
      <c r="M16" s="29">
        <v>20340</v>
      </c>
      <c r="N16" s="29">
        <v>6900</v>
      </c>
      <c r="O16" s="29">
        <v>11190</v>
      </c>
      <c r="P16" s="29">
        <v>10860</v>
      </c>
      <c r="Q16" s="29">
        <v>13500</v>
      </c>
    </row>
    <row r="17" spans="2:17" s="12" customFormat="1" ht="27" x14ac:dyDescent="0.15">
      <c r="B17" s="22" t="s">
        <v>61</v>
      </c>
      <c r="C17" s="23" t="s">
        <v>2</v>
      </c>
      <c r="D17" s="23" t="s">
        <v>62</v>
      </c>
      <c r="E17" s="23" t="s">
        <v>3</v>
      </c>
      <c r="F17" s="23" t="s">
        <v>4</v>
      </c>
      <c r="G17" s="23" t="s">
        <v>63</v>
      </c>
      <c r="H17" s="23" t="s">
        <v>64</v>
      </c>
      <c r="I17" s="23" t="s">
        <v>118</v>
      </c>
      <c r="J17" s="23" t="s">
        <v>54</v>
      </c>
      <c r="L17" s="22">
        <v>3</v>
      </c>
      <c r="M17" s="29">
        <v>7920</v>
      </c>
      <c r="N17" s="29">
        <v>7520</v>
      </c>
      <c r="O17" s="29">
        <v>5840</v>
      </c>
      <c r="P17" s="29">
        <v>7000</v>
      </c>
      <c r="Q17" s="29">
        <v>13500</v>
      </c>
    </row>
    <row r="18" spans="2:17" s="12" customFormat="1" ht="13.5" x14ac:dyDescent="0.15">
      <c r="B18" s="24">
        <v>1</v>
      </c>
      <c r="C18" s="25">
        <f>D2</f>
        <v>105</v>
      </c>
      <c r="D18" s="25">
        <f t="shared" ref="D18:D47" ca="1" si="0">INT(NORMINV(RAND(),$D$4,SQRT($D$4))+0.5)</f>
        <v>102</v>
      </c>
      <c r="E18" s="25">
        <f t="shared" ref="E18:E47" si="1">$D$3</f>
        <v>100</v>
      </c>
      <c r="F18" s="25">
        <f t="shared" ref="F18:F47" ca="1" si="2">E18+C18-D18</f>
        <v>103</v>
      </c>
      <c r="G18" s="25">
        <f t="shared" ref="G18:G47" ca="1" si="3">IF(F18&lt;0,-F18,0)</f>
        <v>0</v>
      </c>
      <c r="H18" s="25">
        <f t="shared" ref="H18:H47" ca="1" si="4">G18*$D$6</f>
        <v>0</v>
      </c>
      <c r="I18" s="25">
        <f t="shared" ref="I18:I47" ca="1" si="5">IF(F18&lt;$D$5,1,0)</f>
        <v>0</v>
      </c>
      <c r="J18" s="25">
        <f t="shared" ref="J18:J47" ca="1" si="6">H18+I18*VLOOKUP($D$8,$G$3:$H$7,2,FALSE)</f>
        <v>0</v>
      </c>
      <c r="L18" s="22">
        <v>4</v>
      </c>
      <c r="M18" s="29">
        <v>12960</v>
      </c>
      <c r="N18" s="29">
        <v>7340</v>
      </c>
      <c r="O18" s="29">
        <v>5480</v>
      </c>
      <c r="P18" s="29">
        <v>4580</v>
      </c>
      <c r="Q18" s="29">
        <v>16380</v>
      </c>
    </row>
    <row r="19" spans="2:17" s="12" customFormat="1" ht="13.5" x14ac:dyDescent="0.15">
      <c r="B19" s="26">
        <v>2</v>
      </c>
      <c r="C19" s="27">
        <f t="shared" ref="C19:C47" ca="1" si="7">F18+G18+I18*$D$8*$D$7</f>
        <v>103</v>
      </c>
      <c r="D19" s="25">
        <f t="shared" ca="1" si="0"/>
        <v>104</v>
      </c>
      <c r="E19" s="25">
        <f t="shared" si="1"/>
        <v>100</v>
      </c>
      <c r="F19" s="25">
        <f t="shared" ca="1" si="2"/>
        <v>99</v>
      </c>
      <c r="G19" s="25">
        <f t="shared" ca="1" si="3"/>
        <v>0</v>
      </c>
      <c r="H19" s="25">
        <f t="shared" ca="1" si="4"/>
        <v>0</v>
      </c>
      <c r="I19" s="25">
        <f t="shared" ca="1" si="5"/>
        <v>0</v>
      </c>
      <c r="J19" s="25">
        <f t="shared" ca="1" si="6"/>
        <v>0</v>
      </c>
      <c r="L19" s="22">
        <v>5</v>
      </c>
      <c r="M19" s="29">
        <v>10440</v>
      </c>
      <c r="N19" s="29">
        <v>7080</v>
      </c>
      <c r="O19" s="29">
        <v>5300</v>
      </c>
      <c r="P19" s="29">
        <v>7360</v>
      </c>
      <c r="Q19" s="29">
        <v>13500</v>
      </c>
    </row>
    <row r="20" spans="2:17" s="12" customFormat="1" ht="13.5" x14ac:dyDescent="0.15">
      <c r="B20" s="26">
        <v>3</v>
      </c>
      <c r="C20" s="27">
        <f t="shared" ca="1" si="7"/>
        <v>99</v>
      </c>
      <c r="D20" s="25">
        <f t="shared" ca="1" si="0"/>
        <v>116</v>
      </c>
      <c r="E20" s="25">
        <f t="shared" si="1"/>
        <v>100</v>
      </c>
      <c r="F20" s="25">
        <f t="shared" ca="1" si="2"/>
        <v>83</v>
      </c>
      <c r="G20" s="25">
        <f t="shared" ca="1" si="3"/>
        <v>0</v>
      </c>
      <c r="H20" s="25">
        <f t="shared" ca="1" si="4"/>
        <v>0</v>
      </c>
      <c r="I20" s="25">
        <f t="shared" ca="1" si="5"/>
        <v>0</v>
      </c>
      <c r="J20" s="25">
        <f t="shared" ca="1" si="6"/>
        <v>0</v>
      </c>
      <c r="L20" s="22">
        <v>6</v>
      </c>
      <c r="M20" s="29">
        <v>7200</v>
      </c>
      <c r="N20" s="29">
        <v>8780</v>
      </c>
      <c r="O20" s="29">
        <v>7280</v>
      </c>
      <c r="P20" s="29">
        <v>7360</v>
      </c>
      <c r="Q20" s="29">
        <v>21330</v>
      </c>
    </row>
    <row r="21" spans="2:17" s="12" customFormat="1" ht="13.5" x14ac:dyDescent="0.15">
      <c r="B21" s="26">
        <v>4</v>
      </c>
      <c r="C21" s="27">
        <f t="shared" ca="1" si="7"/>
        <v>83</v>
      </c>
      <c r="D21" s="25">
        <f t="shared" ca="1" si="0"/>
        <v>120</v>
      </c>
      <c r="E21" s="25">
        <f t="shared" si="1"/>
        <v>100</v>
      </c>
      <c r="F21" s="25">
        <f t="shared" ca="1" si="2"/>
        <v>63</v>
      </c>
      <c r="G21" s="25">
        <f t="shared" ca="1" si="3"/>
        <v>0</v>
      </c>
      <c r="H21" s="25">
        <f t="shared" ca="1" si="4"/>
        <v>0</v>
      </c>
      <c r="I21" s="25">
        <f t="shared" ca="1" si="5"/>
        <v>0</v>
      </c>
      <c r="J21" s="25">
        <f t="shared" ca="1" si="6"/>
        <v>0</v>
      </c>
      <c r="L21" s="22">
        <v>7</v>
      </c>
      <c r="M21" s="29">
        <v>12600</v>
      </c>
      <c r="N21" s="29">
        <v>7520</v>
      </c>
      <c r="O21" s="29">
        <v>6380</v>
      </c>
      <c r="P21" s="29">
        <v>3860</v>
      </c>
      <c r="Q21" s="29">
        <v>8730</v>
      </c>
    </row>
    <row r="22" spans="2:17" s="12" customFormat="1" ht="13.5" x14ac:dyDescent="0.15">
      <c r="B22" s="26">
        <v>5</v>
      </c>
      <c r="C22" s="27">
        <f t="shared" ca="1" si="7"/>
        <v>63</v>
      </c>
      <c r="D22" s="25">
        <f t="shared" ca="1" si="0"/>
        <v>104</v>
      </c>
      <c r="E22" s="25">
        <f t="shared" si="1"/>
        <v>100</v>
      </c>
      <c r="F22" s="25">
        <f t="shared" ca="1" si="2"/>
        <v>59</v>
      </c>
      <c r="G22" s="25">
        <f t="shared" ca="1" si="3"/>
        <v>0</v>
      </c>
      <c r="H22" s="25">
        <f t="shared" ca="1" si="4"/>
        <v>0</v>
      </c>
      <c r="I22" s="25">
        <f t="shared" ca="1" si="5"/>
        <v>0</v>
      </c>
      <c r="J22" s="25">
        <f t="shared" ca="1" si="6"/>
        <v>0</v>
      </c>
      <c r="L22" s="22">
        <v>8</v>
      </c>
      <c r="M22" s="29">
        <v>11700</v>
      </c>
      <c r="N22" s="29">
        <v>9940</v>
      </c>
      <c r="O22" s="29">
        <v>8670</v>
      </c>
      <c r="P22" s="29">
        <v>3500</v>
      </c>
      <c r="Q22" s="29">
        <v>13500</v>
      </c>
    </row>
    <row r="23" spans="2:17" s="12" customFormat="1" ht="13.5" x14ac:dyDescent="0.15">
      <c r="B23" s="26">
        <v>6</v>
      </c>
      <c r="C23" s="27">
        <f t="shared" ca="1" si="7"/>
        <v>59</v>
      </c>
      <c r="D23" s="25">
        <f t="shared" ca="1" si="0"/>
        <v>102</v>
      </c>
      <c r="E23" s="25">
        <f t="shared" si="1"/>
        <v>100</v>
      </c>
      <c r="F23" s="25">
        <f t="shared" ca="1" si="2"/>
        <v>57</v>
      </c>
      <c r="G23" s="25">
        <f t="shared" ca="1" si="3"/>
        <v>0</v>
      </c>
      <c r="H23" s="25">
        <f t="shared" ca="1" si="4"/>
        <v>0</v>
      </c>
      <c r="I23" s="25">
        <f t="shared" ca="1" si="5"/>
        <v>0</v>
      </c>
      <c r="J23" s="25">
        <f t="shared" ca="1" si="6"/>
        <v>0</v>
      </c>
      <c r="L23" s="22">
        <v>9</v>
      </c>
      <c r="M23" s="29">
        <v>7560</v>
      </c>
      <c r="N23" s="29">
        <v>7340</v>
      </c>
      <c r="O23" s="29">
        <v>7950</v>
      </c>
      <c r="P23" s="29">
        <v>7000</v>
      </c>
      <c r="Q23" s="29">
        <v>13500</v>
      </c>
    </row>
    <row r="24" spans="2:17" s="12" customFormat="1" ht="13.5" x14ac:dyDescent="0.15">
      <c r="B24" s="26">
        <v>7</v>
      </c>
      <c r="C24" s="27">
        <f t="shared" ca="1" si="7"/>
        <v>57</v>
      </c>
      <c r="D24" s="25">
        <f t="shared" ca="1" si="0"/>
        <v>106</v>
      </c>
      <c r="E24" s="25">
        <f t="shared" si="1"/>
        <v>100</v>
      </c>
      <c r="F24" s="25">
        <f t="shared" ca="1" si="2"/>
        <v>51</v>
      </c>
      <c r="G24" s="25">
        <f t="shared" ca="1" si="3"/>
        <v>0</v>
      </c>
      <c r="H24" s="25">
        <f t="shared" ca="1" si="4"/>
        <v>0</v>
      </c>
      <c r="I24" s="25">
        <f t="shared" ca="1" si="5"/>
        <v>0</v>
      </c>
      <c r="J24" s="25">
        <f t="shared" ca="1" si="6"/>
        <v>0</v>
      </c>
      <c r="L24" s="22">
        <v>10</v>
      </c>
      <c r="M24" s="29">
        <v>15300</v>
      </c>
      <c r="N24" s="29">
        <v>7700</v>
      </c>
      <c r="O24" s="29">
        <v>7950</v>
      </c>
      <c r="P24" s="29">
        <v>7000</v>
      </c>
      <c r="Q24" s="29">
        <v>16200</v>
      </c>
    </row>
    <row r="25" spans="2:17" s="12" customFormat="1" ht="13.5" x14ac:dyDescent="0.15">
      <c r="B25" s="26">
        <v>8</v>
      </c>
      <c r="C25" s="27">
        <f t="shared" ca="1" si="7"/>
        <v>51</v>
      </c>
      <c r="D25" s="25">
        <f t="shared" ca="1" si="0"/>
        <v>130</v>
      </c>
      <c r="E25" s="25">
        <f t="shared" si="1"/>
        <v>100</v>
      </c>
      <c r="F25" s="25">
        <f t="shared" ca="1" si="2"/>
        <v>21</v>
      </c>
      <c r="G25" s="25">
        <f t="shared" ca="1" si="3"/>
        <v>0</v>
      </c>
      <c r="H25" s="25">
        <f t="shared" ca="1" si="4"/>
        <v>0</v>
      </c>
      <c r="I25" s="25">
        <f t="shared" ca="1" si="5"/>
        <v>0</v>
      </c>
      <c r="J25" s="25">
        <f t="shared" ca="1" si="6"/>
        <v>0</v>
      </c>
      <c r="L25" s="22">
        <v>11</v>
      </c>
      <c r="M25" s="29">
        <v>9000</v>
      </c>
      <c r="N25" s="29">
        <v>14700</v>
      </c>
      <c r="O25" s="29">
        <v>8850</v>
      </c>
      <c r="P25" s="29">
        <v>12300</v>
      </c>
      <c r="Q25" s="29">
        <v>14580</v>
      </c>
    </row>
    <row r="26" spans="2:17" s="12" customFormat="1" ht="13.5" hidden="1" x14ac:dyDescent="0.15">
      <c r="B26" s="26">
        <v>9</v>
      </c>
      <c r="C26" s="27">
        <f t="shared" ca="1" si="7"/>
        <v>21</v>
      </c>
      <c r="D26" s="25">
        <f t="shared" ca="1" si="0"/>
        <v>120</v>
      </c>
      <c r="E26" s="25">
        <f t="shared" si="1"/>
        <v>100</v>
      </c>
      <c r="F26" s="25">
        <f t="shared" ca="1" si="2"/>
        <v>1</v>
      </c>
      <c r="G26" s="25">
        <f t="shared" ca="1" si="3"/>
        <v>0</v>
      </c>
      <c r="H26" s="25">
        <f t="shared" ca="1" si="4"/>
        <v>0</v>
      </c>
      <c r="I26" s="25">
        <f t="shared" ca="1" si="5"/>
        <v>1</v>
      </c>
      <c r="J26" s="25">
        <f t="shared" ca="1" si="6"/>
        <v>1700</v>
      </c>
      <c r="L26" s="22">
        <v>12</v>
      </c>
      <c r="M26" s="29">
        <v>9720</v>
      </c>
      <c r="N26" s="29">
        <v>10480</v>
      </c>
      <c r="O26" s="29">
        <v>14380</v>
      </c>
      <c r="P26" s="29">
        <v>8800</v>
      </c>
      <c r="Q26" s="29">
        <v>16380</v>
      </c>
    </row>
    <row r="27" spans="2:17" s="12" customFormat="1" ht="13.5" hidden="1" x14ac:dyDescent="0.15">
      <c r="B27" s="26">
        <v>10</v>
      </c>
      <c r="C27" s="27">
        <f t="shared" ca="1" si="7"/>
        <v>61</v>
      </c>
      <c r="D27" s="25">
        <f t="shared" ca="1" si="0"/>
        <v>129</v>
      </c>
      <c r="E27" s="25">
        <f t="shared" si="1"/>
        <v>100</v>
      </c>
      <c r="F27" s="25">
        <f t="shared" ca="1" si="2"/>
        <v>32</v>
      </c>
      <c r="G27" s="25">
        <f t="shared" ca="1" si="3"/>
        <v>0</v>
      </c>
      <c r="H27" s="25">
        <f t="shared" ca="1" si="4"/>
        <v>0</v>
      </c>
      <c r="I27" s="25">
        <f t="shared" ca="1" si="5"/>
        <v>0</v>
      </c>
      <c r="J27" s="25">
        <f t="shared" ca="1" si="6"/>
        <v>0</v>
      </c>
      <c r="L27" s="22">
        <v>13</v>
      </c>
      <c r="M27" s="29">
        <v>8640</v>
      </c>
      <c r="N27" s="29">
        <v>8500</v>
      </c>
      <c r="O27" s="29">
        <v>6200</v>
      </c>
      <c r="P27" s="29">
        <v>8260</v>
      </c>
      <c r="Q27" s="29">
        <v>14220</v>
      </c>
    </row>
    <row r="28" spans="2:17" s="12" customFormat="1" ht="13.5" hidden="1" x14ac:dyDescent="0.15">
      <c r="B28" s="26">
        <v>11</v>
      </c>
      <c r="C28" s="27">
        <f t="shared" ca="1" si="7"/>
        <v>32</v>
      </c>
      <c r="D28" s="25">
        <f t="shared" ca="1" si="0"/>
        <v>104</v>
      </c>
      <c r="E28" s="25">
        <f t="shared" si="1"/>
        <v>100</v>
      </c>
      <c r="F28" s="25">
        <f t="shared" ca="1" si="2"/>
        <v>28</v>
      </c>
      <c r="G28" s="25">
        <f t="shared" ca="1" si="3"/>
        <v>0</v>
      </c>
      <c r="H28" s="25">
        <f t="shared" ca="1" si="4"/>
        <v>0</v>
      </c>
      <c r="I28" s="25">
        <f t="shared" ca="1" si="5"/>
        <v>0</v>
      </c>
      <c r="J28" s="25">
        <f t="shared" ca="1" si="6"/>
        <v>0</v>
      </c>
      <c r="L28" s="22">
        <v>14</v>
      </c>
      <c r="M28" s="29">
        <v>8460</v>
      </c>
      <c r="N28" s="29">
        <v>7160</v>
      </c>
      <c r="O28" s="29">
        <v>8490</v>
      </c>
      <c r="P28" s="29">
        <v>7000</v>
      </c>
      <c r="Q28" s="29">
        <v>16380</v>
      </c>
    </row>
    <row r="29" spans="2:17" s="12" customFormat="1" ht="13.5" hidden="1" x14ac:dyDescent="0.15">
      <c r="B29" s="26">
        <v>12</v>
      </c>
      <c r="C29" s="27">
        <f t="shared" ca="1" si="7"/>
        <v>28</v>
      </c>
      <c r="D29" s="25">
        <f t="shared" ca="1" si="0"/>
        <v>122</v>
      </c>
      <c r="E29" s="25">
        <f t="shared" si="1"/>
        <v>100</v>
      </c>
      <c r="F29" s="25">
        <f t="shared" ca="1" si="2"/>
        <v>6</v>
      </c>
      <c r="G29" s="25">
        <f t="shared" ca="1" si="3"/>
        <v>0</v>
      </c>
      <c r="H29" s="25">
        <f t="shared" ca="1" si="4"/>
        <v>0</v>
      </c>
      <c r="I29" s="25">
        <f t="shared" ca="1" si="5"/>
        <v>1</v>
      </c>
      <c r="J29" s="25">
        <f t="shared" ca="1" si="6"/>
        <v>1700</v>
      </c>
      <c r="L29" s="22">
        <v>15</v>
      </c>
      <c r="M29" s="29">
        <v>13320</v>
      </c>
      <c r="N29" s="29">
        <v>8600</v>
      </c>
      <c r="O29" s="29">
        <v>5300</v>
      </c>
      <c r="P29" s="29">
        <v>7000</v>
      </c>
      <c r="Q29" s="29">
        <v>13500</v>
      </c>
    </row>
    <row r="30" spans="2:17" s="12" customFormat="1" ht="13.5" hidden="1" x14ac:dyDescent="0.15">
      <c r="B30" s="26">
        <v>13</v>
      </c>
      <c r="C30" s="27">
        <f t="shared" ca="1" si="7"/>
        <v>66</v>
      </c>
      <c r="D30" s="25">
        <f t="shared" ca="1" si="0"/>
        <v>108</v>
      </c>
      <c r="E30" s="25">
        <f t="shared" si="1"/>
        <v>100</v>
      </c>
      <c r="F30" s="25">
        <f t="shared" ca="1" si="2"/>
        <v>58</v>
      </c>
      <c r="G30" s="25">
        <f t="shared" ca="1" si="3"/>
        <v>0</v>
      </c>
      <c r="H30" s="25">
        <f t="shared" ca="1" si="4"/>
        <v>0</v>
      </c>
      <c r="I30" s="25">
        <f t="shared" ca="1" si="5"/>
        <v>0</v>
      </c>
      <c r="J30" s="25">
        <f t="shared" ca="1" si="6"/>
        <v>0</v>
      </c>
      <c r="L30" s="22">
        <v>16</v>
      </c>
      <c r="M30" s="29">
        <v>10620</v>
      </c>
      <c r="N30" s="29">
        <v>8960</v>
      </c>
      <c r="O30" s="29">
        <v>6740</v>
      </c>
      <c r="P30" s="29">
        <v>7000</v>
      </c>
      <c r="Q30" s="29">
        <v>16560</v>
      </c>
    </row>
    <row r="31" spans="2:17" s="12" customFormat="1" ht="13.5" hidden="1" x14ac:dyDescent="0.15">
      <c r="B31" s="26">
        <v>14</v>
      </c>
      <c r="C31" s="27">
        <f t="shared" ca="1" si="7"/>
        <v>58</v>
      </c>
      <c r="D31" s="25">
        <f t="shared" ca="1" si="0"/>
        <v>120</v>
      </c>
      <c r="E31" s="25">
        <f t="shared" si="1"/>
        <v>100</v>
      </c>
      <c r="F31" s="25">
        <f t="shared" ca="1" si="2"/>
        <v>38</v>
      </c>
      <c r="G31" s="25">
        <f t="shared" ca="1" si="3"/>
        <v>0</v>
      </c>
      <c r="H31" s="25">
        <f t="shared" ca="1" si="4"/>
        <v>0</v>
      </c>
      <c r="I31" s="25">
        <f t="shared" ca="1" si="5"/>
        <v>0</v>
      </c>
      <c r="J31" s="25">
        <f t="shared" ca="1" si="6"/>
        <v>0</v>
      </c>
      <c r="L31" s="22">
        <v>17</v>
      </c>
      <c r="M31" s="29">
        <v>16740</v>
      </c>
      <c r="N31" s="29">
        <v>7260</v>
      </c>
      <c r="O31" s="29">
        <v>5300</v>
      </c>
      <c r="P31" s="29">
        <v>15720</v>
      </c>
      <c r="Q31" s="29">
        <v>14940</v>
      </c>
    </row>
    <row r="32" spans="2:17" s="12" customFormat="1" ht="13.5" hidden="1" x14ac:dyDescent="0.15">
      <c r="B32" s="26">
        <v>15</v>
      </c>
      <c r="C32" s="27">
        <f t="shared" ca="1" si="7"/>
        <v>38</v>
      </c>
      <c r="D32" s="25">
        <f t="shared" ca="1" si="0"/>
        <v>113</v>
      </c>
      <c r="E32" s="25">
        <f t="shared" si="1"/>
        <v>100</v>
      </c>
      <c r="F32" s="25">
        <f t="shared" ca="1" si="2"/>
        <v>25</v>
      </c>
      <c r="G32" s="25">
        <f t="shared" ca="1" si="3"/>
        <v>0</v>
      </c>
      <c r="H32" s="25">
        <f t="shared" ca="1" si="4"/>
        <v>0</v>
      </c>
      <c r="I32" s="25">
        <f t="shared" ca="1" si="5"/>
        <v>0</v>
      </c>
      <c r="J32" s="25">
        <f t="shared" ca="1" si="6"/>
        <v>0</v>
      </c>
      <c r="L32" s="22">
        <v>18</v>
      </c>
      <c r="M32" s="29">
        <v>9000</v>
      </c>
      <c r="N32" s="29">
        <v>5100</v>
      </c>
      <c r="O32" s="29">
        <v>11190</v>
      </c>
      <c r="P32" s="29">
        <v>8440</v>
      </c>
      <c r="Q32" s="29">
        <v>15660</v>
      </c>
    </row>
    <row r="33" spans="2:17" s="12" customFormat="1" ht="13.5" hidden="1" x14ac:dyDescent="0.15">
      <c r="B33" s="26">
        <v>16</v>
      </c>
      <c r="C33" s="27">
        <f t="shared" ca="1" si="7"/>
        <v>25</v>
      </c>
      <c r="D33" s="25">
        <f t="shared" ca="1" si="0"/>
        <v>107</v>
      </c>
      <c r="E33" s="25">
        <f t="shared" si="1"/>
        <v>100</v>
      </c>
      <c r="F33" s="25">
        <f t="shared" ca="1" si="2"/>
        <v>18</v>
      </c>
      <c r="G33" s="25">
        <f t="shared" ca="1" si="3"/>
        <v>0</v>
      </c>
      <c r="H33" s="25">
        <f t="shared" ca="1" si="4"/>
        <v>0</v>
      </c>
      <c r="I33" s="25">
        <f t="shared" ca="1" si="5"/>
        <v>0</v>
      </c>
      <c r="J33" s="25">
        <f t="shared" ca="1" si="6"/>
        <v>0</v>
      </c>
      <c r="L33" s="22">
        <v>19</v>
      </c>
      <c r="M33" s="29">
        <v>10800</v>
      </c>
      <c r="N33" s="29">
        <v>7880</v>
      </c>
      <c r="O33" s="29">
        <v>5660</v>
      </c>
      <c r="P33" s="29">
        <v>10960</v>
      </c>
      <c r="Q33" s="29">
        <v>14040</v>
      </c>
    </row>
    <row r="34" spans="2:17" s="12" customFormat="1" ht="13.5" hidden="1" x14ac:dyDescent="0.15">
      <c r="B34" s="26">
        <v>17</v>
      </c>
      <c r="C34" s="27">
        <f t="shared" ca="1" si="7"/>
        <v>18</v>
      </c>
      <c r="D34" s="25">
        <f t="shared" ca="1" si="0"/>
        <v>92</v>
      </c>
      <c r="E34" s="25">
        <f t="shared" si="1"/>
        <v>100</v>
      </c>
      <c r="F34" s="25">
        <f t="shared" ca="1" si="2"/>
        <v>26</v>
      </c>
      <c r="G34" s="25">
        <f t="shared" ca="1" si="3"/>
        <v>0</v>
      </c>
      <c r="H34" s="25">
        <f t="shared" ca="1" si="4"/>
        <v>0</v>
      </c>
      <c r="I34" s="25">
        <f t="shared" ca="1" si="5"/>
        <v>0</v>
      </c>
      <c r="J34" s="25">
        <f t="shared" ca="1" si="6"/>
        <v>0</v>
      </c>
      <c r="L34" s="22">
        <v>20</v>
      </c>
      <c r="M34" s="29">
        <v>12960</v>
      </c>
      <c r="N34" s="29">
        <v>15700</v>
      </c>
      <c r="O34" s="29">
        <v>7950</v>
      </c>
      <c r="P34" s="29">
        <v>7000</v>
      </c>
      <c r="Q34" s="29">
        <v>6750</v>
      </c>
    </row>
    <row r="35" spans="2:17" s="12" customFormat="1" ht="13.5" hidden="1" x14ac:dyDescent="0.15">
      <c r="B35" s="26">
        <v>18</v>
      </c>
      <c r="C35" s="27">
        <f t="shared" ca="1" si="7"/>
        <v>26</v>
      </c>
      <c r="D35" s="25">
        <f t="shared" ca="1" si="0"/>
        <v>116</v>
      </c>
      <c r="E35" s="25">
        <f t="shared" si="1"/>
        <v>100</v>
      </c>
      <c r="F35" s="25">
        <f t="shared" ca="1" si="2"/>
        <v>10</v>
      </c>
      <c r="G35" s="25">
        <f t="shared" ca="1" si="3"/>
        <v>0</v>
      </c>
      <c r="H35" s="25">
        <f t="shared" ca="1" si="4"/>
        <v>0</v>
      </c>
      <c r="I35" s="25">
        <f t="shared" ca="1" si="5"/>
        <v>0</v>
      </c>
      <c r="J35" s="25">
        <f t="shared" ca="1" si="6"/>
        <v>0</v>
      </c>
      <c r="L35" s="22">
        <v>21</v>
      </c>
      <c r="M35" s="29">
        <v>7200</v>
      </c>
      <c r="N35" s="29">
        <v>9140</v>
      </c>
      <c r="O35" s="29">
        <v>10600</v>
      </c>
      <c r="P35" s="29">
        <v>8980</v>
      </c>
      <c r="Q35" s="29">
        <v>14040</v>
      </c>
    </row>
    <row r="36" spans="2:17" s="12" customFormat="1" ht="13.5" hidden="1" x14ac:dyDescent="0.15">
      <c r="B36" s="26">
        <v>19</v>
      </c>
      <c r="C36" s="27">
        <f t="shared" ca="1" si="7"/>
        <v>10</v>
      </c>
      <c r="D36" s="25">
        <f t="shared" ca="1" si="0"/>
        <v>122</v>
      </c>
      <c r="E36" s="25">
        <f t="shared" si="1"/>
        <v>100</v>
      </c>
      <c r="F36" s="25">
        <f t="shared" ca="1" si="2"/>
        <v>-12</v>
      </c>
      <c r="G36" s="25">
        <f t="shared" ca="1" si="3"/>
        <v>12</v>
      </c>
      <c r="H36" s="25">
        <f t="shared" ca="1" si="4"/>
        <v>2160</v>
      </c>
      <c r="I36" s="25">
        <f t="shared" ca="1" si="5"/>
        <v>1</v>
      </c>
      <c r="J36" s="25">
        <f t="shared" ca="1" si="6"/>
        <v>3860</v>
      </c>
      <c r="L36" s="22">
        <v>22</v>
      </c>
      <c r="M36" s="29">
        <v>12780</v>
      </c>
      <c r="N36" s="29">
        <v>10040</v>
      </c>
      <c r="O36" s="29">
        <v>7950</v>
      </c>
      <c r="P36" s="29">
        <v>12300</v>
      </c>
      <c r="Q36" s="29">
        <v>15120</v>
      </c>
    </row>
    <row r="37" spans="2:17" s="12" customFormat="1" ht="13.5" hidden="1" x14ac:dyDescent="0.15">
      <c r="B37" s="26">
        <v>20</v>
      </c>
      <c r="C37" s="27">
        <f t="shared" ca="1" si="7"/>
        <v>60</v>
      </c>
      <c r="D37" s="25">
        <f t="shared" ca="1" si="0"/>
        <v>109</v>
      </c>
      <c r="E37" s="25">
        <f t="shared" si="1"/>
        <v>100</v>
      </c>
      <c r="F37" s="25">
        <f t="shared" ca="1" si="2"/>
        <v>51</v>
      </c>
      <c r="G37" s="25">
        <f t="shared" ca="1" si="3"/>
        <v>0</v>
      </c>
      <c r="H37" s="25">
        <f t="shared" ca="1" si="4"/>
        <v>0</v>
      </c>
      <c r="I37" s="25">
        <f t="shared" ca="1" si="5"/>
        <v>0</v>
      </c>
      <c r="J37" s="25">
        <f t="shared" ca="1" si="6"/>
        <v>0</v>
      </c>
      <c r="L37" s="22">
        <v>23</v>
      </c>
      <c r="M37" s="29">
        <v>5940</v>
      </c>
      <c r="N37" s="29">
        <v>17860</v>
      </c>
      <c r="O37" s="29">
        <v>7950</v>
      </c>
      <c r="P37" s="29">
        <v>8980</v>
      </c>
      <c r="Q37" s="29">
        <v>13500</v>
      </c>
    </row>
    <row r="38" spans="2:17" s="12" customFormat="1" ht="13.5" hidden="1" x14ac:dyDescent="0.15">
      <c r="B38" s="26">
        <v>21</v>
      </c>
      <c r="C38" s="27">
        <f t="shared" ca="1" si="7"/>
        <v>51</v>
      </c>
      <c r="D38" s="25">
        <f t="shared" ca="1" si="0"/>
        <v>108</v>
      </c>
      <c r="E38" s="25">
        <f t="shared" si="1"/>
        <v>100</v>
      </c>
      <c r="F38" s="25">
        <f t="shared" ca="1" si="2"/>
        <v>43</v>
      </c>
      <c r="G38" s="25">
        <f t="shared" ca="1" si="3"/>
        <v>0</v>
      </c>
      <c r="H38" s="25">
        <f t="shared" ca="1" si="4"/>
        <v>0</v>
      </c>
      <c r="I38" s="25">
        <f t="shared" ca="1" si="5"/>
        <v>0</v>
      </c>
      <c r="J38" s="25">
        <f t="shared" ca="1" si="6"/>
        <v>0</v>
      </c>
      <c r="L38" s="22">
        <v>24</v>
      </c>
      <c r="M38" s="29">
        <v>13500</v>
      </c>
      <c r="N38" s="29">
        <v>3400</v>
      </c>
      <c r="O38" s="29">
        <v>5300</v>
      </c>
      <c r="P38" s="29">
        <v>9160</v>
      </c>
      <c r="Q38" s="29">
        <v>15840</v>
      </c>
    </row>
    <row r="39" spans="2:17" s="12" customFormat="1" ht="13.5" hidden="1" x14ac:dyDescent="0.15">
      <c r="B39" s="26">
        <v>22</v>
      </c>
      <c r="C39" s="27">
        <f t="shared" ca="1" si="7"/>
        <v>43</v>
      </c>
      <c r="D39" s="25">
        <f t="shared" ca="1" si="0"/>
        <v>116</v>
      </c>
      <c r="E39" s="25">
        <f t="shared" si="1"/>
        <v>100</v>
      </c>
      <c r="F39" s="25">
        <f t="shared" ca="1" si="2"/>
        <v>27</v>
      </c>
      <c r="G39" s="25">
        <f t="shared" ca="1" si="3"/>
        <v>0</v>
      </c>
      <c r="H39" s="25">
        <f t="shared" ca="1" si="4"/>
        <v>0</v>
      </c>
      <c r="I39" s="25">
        <f t="shared" ca="1" si="5"/>
        <v>0</v>
      </c>
      <c r="J39" s="25">
        <f t="shared" ca="1" si="6"/>
        <v>0</v>
      </c>
      <c r="L39" s="22">
        <v>25</v>
      </c>
      <c r="M39" s="29">
        <v>11700</v>
      </c>
      <c r="N39" s="29">
        <v>6720</v>
      </c>
      <c r="O39" s="29">
        <v>8310</v>
      </c>
      <c r="P39" s="29">
        <v>10680</v>
      </c>
      <c r="Q39" s="29">
        <v>14580</v>
      </c>
    </row>
    <row r="40" spans="2:17" s="12" customFormat="1" ht="13.5" hidden="1" x14ac:dyDescent="0.15">
      <c r="B40" s="26">
        <v>23</v>
      </c>
      <c r="C40" s="27">
        <f t="shared" ca="1" si="7"/>
        <v>27</v>
      </c>
      <c r="D40" s="25">
        <f t="shared" ca="1" si="0"/>
        <v>108</v>
      </c>
      <c r="E40" s="25">
        <f t="shared" si="1"/>
        <v>100</v>
      </c>
      <c r="F40" s="25">
        <f t="shared" ca="1" si="2"/>
        <v>19</v>
      </c>
      <c r="G40" s="25">
        <f t="shared" ca="1" si="3"/>
        <v>0</v>
      </c>
      <c r="H40" s="25">
        <f t="shared" ca="1" si="4"/>
        <v>0</v>
      </c>
      <c r="I40" s="25">
        <f t="shared" ca="1" si="5"/>
        <v>0</v>
      </c>
      <c r="J40" s="25">
        <f t="shared" ca="1" si="6"/>
        <v>0</v>
      </c>
      <c r="L40" s="22">
        <v>26</v>
      </c>
      <c r="M40" s="29">
        <v>8820</v>
      </c>
      <c r="N40" s="29">
        <v>7880</v>
      </c>
      <c r="O40" s="29">
        <v>5660</v>
      </c>
      <c r="P40" s="29">
        <v>7900</v>
      </c>
      <c r="Q40" s="29">
        <v>18720</v>
      </c>
    </row>
    <row r="41" spans="2:17" s="12" customFormat="1" ht="13.5" hidden="1" x14ac:dyDescent="0.15">
      <c r="B41" s="26">
        <v>24</v>
      </c>
      <c r="C41" s="27">
        <f t="shared" ca="1" si="7"/>
        <v>19</v>
      </c>
      <c r="D41" s="25">
        <f t="shared" ca="1" si="0"/>
        <v>113</v>
      </c>
      <c r="E41" s="25">
        <f t="shared" si="1"/>
        <v>100</v>
      </c>
      <c r="F41" s="25">
        <f t="shared" ca="1" si="2"/>
        <v>6</v>
      </c>
      <c r="G41" s="25">
        <f t="shared" ca="1" si="3"/>
        <v>0</v>
      </c>
      <c r="H41" s="25">
        <f t="shared" ca="1" si="4"/>
        <v>0</v>
      </c>
      <c r="I41" s="25">
        <f t="shared" ca="1" si="5"/>
        <v>1</v>
      </c>
      <c r="J41" s="25">
        <f t="shared" ca="1" si="6"/>
        <v>1700</v>
      </c>
      <c r="L41" s="22">
        <v>27</v>
      </c>
      <c r="M41" s="29">
        <v>5400</v>
      </c>
      <c r="N41" s="29">
        <v>7340</v>
      </c>
      <c r="O41" s="29">
        <v>8490</v>
      </c>
      <c r="P41" s="29">
        <v>8620</v>
      </c>
      <c r="Q41" s="29">
        <v>16920</v>
      </c>
    </row>
    <row r="42" spans="2:17" s="12" customFormat="1" ht="13.5" hidden="1" x14ac:dyDescent="0.15">
      <c r="B42" s="26">
        <v>25</v>
      </c>
      <c r="C42" s="27">
        <f t="shared" ca="1" si="7"/>
        <v>66</v>
      </c>
      <c r="D42" s="25">
        <f t="shared" ca="1" si="0"/>
        <v>121</v>
      </c>
      <c r="E42" s="25">
        <f t="shared" si="1"/>
        <v>100</v>
      </c>
      <c r="F42" s="25">
        <f t="shared" ca="1" si="2"/>
        <v>45</v>
      </c>
      <c r="G42" s="25">
        <f t="shared" ca="1" si="3"/>
        <v>0</v>
      </c>
      <c r="H42" s="25">
        <f t="shared" ca="1" si="4"/>
        <v>0</v>
      </c>
      <c r="I42" s="25">
        <f t="shared" ca="1" si="5"/>
        <v>0</v>
      </c>
      <c r="J42" s="25">
        <f t="shared" ca="1" si="6"/>
        <v>0</v>
      </c>
      <c r="L42" s="22">
        <v>28</v>
      </c>
      <c r="M42" s="29">
        <v>7380</v>
      </c>
      <c r="N42" s="29">
        <v>8600</v>
      </c>
      <c r="O42" s="29">
        <v>9570</v>
      </c>
      <c r="P42" s="29">
        <v>10680</v>
      </c>
      <c r="Q42" s="29">
        <v>15660</v>
      </c>
    </row>
    <row r="43" spans="2:17" s="12" customFormat="1" ht="13.5" hidden="1" x14ac:dyDescent="0.15">
      <c r="B43" s="26">
        <v>26</v>
      </c>
      <c r="C43" s="27">
        <f t="shared" ca="1" si="7"/>
        <v>45</v>
      </c>
      <c r="D43" s="25">
        <f t="shared" ca="1" si="0"/>
        <v>108</v>
      </c>
      <c r="E43" s="25">
        <f t="shared" si="1"/>
        <v>100</v>
      </c>
      <c r="F43" s="25">
        <f t="shared" ca="1" si="2"/>
        <v>37</v>
      </c>
      <c r="G43" s="25">
        <f t="shared" ca="1" si="3"/>
        <v>0</v>
      </c>
      <c r="H43" s="25">
        <f t="shared" ca="1" si="4"/>
        <v>0</v>
      </c>
      <c r="I43" s="25">
        <f t="shared" ca="1" si="5"/>
        <v>0</v>
      </c>
      <c r="J43" s="25">
        <f t="shared" ca="1" si="6"/>
        <v>0</v>
      </c>
      <c r="L43" s="22">
        <v>29</v>
      </c>
      <c r="M43" s="29">
        <v>18180</v>
      </c>
      <c r="N43" s="29">
        <v>6000</v>
      </c>
      <c r="O43" s="29">
        <v>12450</v>
      </c>
      <c r="P43" s="29">
        <v>14280</v>
      </c>
      <c r="Q43" s="29">
        <v>15840</v>
      </c>
    </row>
    <row r="44" spans="2:17" s="12" customFormat="1" ht="13.5" hidden="1" x14ac:dyDescent="0.15">
      <c r="B44" s="26">
        <v>27</v>
      </c>
      <c r="C44" s="27">
        <f t="shared" ca="1" si="7"/>
        <v>37</v>
      </c>
      <c r="D44" s="25">
        <f t="shared" ca="1" si="0"/>
        <v>114</v>
      </c>
      <c r="E44" s="25">
        <f t="shared" si="1"/>
        <v>100</v>
      </c>
      <c r="F44" s="25">
        <f t="shared" ca="1" si="2"/>
        <v>23</v>
      </c>
      <c r="G44" s="25">
        <f t="shared" ca="1" si="3"/>
        <v>0</v>
      </c>
      <c r="H44" s="25">
        <f t="shared" ca="1" si="4"/>
        <v>0</v>
      </c>
      <c r="I44" s="25">
        <f t="shared" ca="1" si="5"/>
        <v>0</v>
      </c>
      <c r="J44" s="25">
        <f t="shared" ca="1" si="6"/>
        <v>0</v>
      </c>
      <c r="L44" s="22">
        <v>30</v>
      </c>
      <c r="M44" s="29">
        <v>16920</v>
      </c>
      <c r="N44" s="29">
        <v>5100</v>
      </c>
      <c r="O44" s="29">
        <v>5480</v>
      </c>
      <c r="P44" s="29">
        <v>12840</v>
      </c>
      <c r="Q44" s="29">
        <v>13500</v>
      </c>
    </row>
    <row r="45" spans="2:17" s="12" customFormat="1" ht="13.5" hidden="1" x14ac:dyDescent="0.15">
      <c r="B45" s="26">
        <v>28</v>
      </c>
      <c r="C45" s="27">
        <f t="shared" ca="1" si="7"/>
        <v>23</v>
      </c>
      <c r="D45" s="25">
        <f t="shared" ca="1" si="0"/>
        <v>111</v>
      </c>
      <c r="E45" s="25">
        <f t="shared" si="1"/>
        <v>100</v>
      </c>
      <c r="F45" s="25">
        <f t="shared" ca="1" si="2"/>
        <v>12</v>
      </c>
      <c r="G45" s="25">
        <f t="shared" ca="1" si="3"/>
        <v>0</v>
      </c>
      <c r="H45" s="25">
        <f t="shared" ca="1" si="4"/>
        <v>0</v>
      </c>
      <c r="I45" s="25">
        <f t="shared" ca="1" si="5"/>
        <v>0</v>
      </c>
      <c r="J45" s="25">
        <f t="shared" ca="1" si="6"/>
        <v>0</v>
      </c>
      <c r="L45" s="22">
        <v>31</v>
      </c>
      <c r="M45" s="29">
        <v>8820</v>
      </c>
      <c r="N45" s="29">
        <v>6800</v>
      </c>
      <c r="O45" s="29">
        <v>8850</v>
      </c>
      <c r="P45" s="29">
        <v>7000</v>
      </c>
      <c r="Q45" s="29">
        <v>13500</v>
      </c>
    </row>
    <row r="46" spans="2:17" s="12" customFormat="1" ht="13.5" x14ac:dyDescent="0.15">
      <c r="B46" s="26">
        <v>29</v>
      </c>
      <c r="C46" s="27">
        <f t="shared" ca="1" si="7"/>
        <v>12</v>
      </c>
      <c r="D46" s="25">
        <f t="shared" ca="1" si="0"/>
        <v>121</v>
      </c>
      <c r="E46" s="25">
        <f t="shared" si="1"/>
        <v>100</v>
      </c>
      <c r="F46" s="25">
        <f t="shared" ca="1" si="2"/>
        <v>-9</v>
      </c>
      <c r="G46" s="25">
        <f t="shared" ca="1" si="3"/>
        <v>9</v>
      </c>
      <c r="H46" s="25">
        <f t="shared" ca="1" si="4"/>
        <v>1620</v>
      </c>
      <c r="I46" s="25">
        <f t="shared" ca="1" si="5"/>
        <v>1</v>
      </c>
      <c r="J46" s="25">
        <f t="shared" ca="1" si="6"/>
        <v>3320</v>
      </c>
      <c r="L46" s="22">
        <v>32</v>
      </c>
      <c r="M46" s="29">
        <v>9000</v>
      </c>
      <c r="N46" s="29">
        <v>6720</v>
      </c>
      <c r="O46" s="29">
        <v>8490</v>
      </c>
      <c r="P46" s="29">
        <v>3500</v>
      </c>
      <c r="Q46" s="29">
        <v>13500</v>
      </c>
    </row>
    <row r="47" spans="2:17" s="12" customFormat="1" ht="13.5" x14ac:dyDescent="0.15">
      <c r="B47" s="28">
        <v>30</v>
      </c>
      <c r="C47" s="27">
        <f t="shared" ca="1" si="7"/>
        <v>60</v>
      </c>
      <c r="D47" s="25">
        <f t="shared" ca="1" si="0"/>
        <v>95</v>
      </c>
      <c r="E47" s="25">
        <f t="shared" si="1"/>
        <v>100</v>
      </c>
      <c r="F47" s="25">
        <f t="shared" ca="1" si="2"/>
        <v>65</v>
      </c>
      <c r="G47" s="25">
        <f t="shared" ca="1" si="3"/>
        <v>0</v>
      </c>
      <c r="H47" s="25">
        <f t="shared" ca="1" si="4"/>
        <v>0</v>
      </c>
      <c r="I47" s="25">
        <f t="shared" ca="1" si="5"/>
        <v>0</v>
      </c>
      <c r="J47" s="25">
        <f t="shared" ca="1" si="6"/>
        <v>0</v>
      </c>
      <c r="L47" s="22">
        <v>33</v>
      </c>
      <c r="M47" s="29">
        <v>12780</v>
      </c>
      <c r="N47" s="29">
        <v>8240</v>
      </c>
      <c r="O47" s="29">
        <v>9570</v>
      </c>
      <c r="P47" s="29">
        <v>15540</v>
      </c>
      <c r="Q47" s="29">
        <v>14580</v>
      </c>
    </row>
    <row r="48" spans="2:17" s="12" customFormat="1" ht="13.5" hidden="1" x14ac:dyDescent="0.15">
      <c r="L48" s="22">
        <v>34</v>
      </c>
      <c r="M48" s="29">
        <v>14580</v>
      </c>
      <c r="N48" s="29">
        <v>10660</v>
      </c>
      <c r="O48" s="29">
        <v>9570</v>
      </c>
      <c r="P48" s="29">
        <v>7360</v>
      </c>
      <c r="Q48" s="29">
        <v>13500</v>
      </c>
    </row>
    <row r="49" spans="12:17" s="12" customFormat="1" ht="13.5" hidden="1" x14ac:dyDescent="0.15">
      <c r="L49" s="22">
        <v>35</v>
      </c>
      <c r="M49" s="29">
        <v>10440</v>
      </c>
      <c r="N49" s="29">
        <v>7880</v>
      </c>
      <c r="O49" s="29">
        <v>5660</v>
      </c>
      <c r="P49" s="29">
        <v>7000</v>
      </c>
      <c r="Q49" s="29">
        <v>13500</v>
      </c>
    </row>
    <row r="50" spans="12:17" s="12" customFormat="1" ht="13.5" hidden="1" x14ac:dyDescent="0.15">
      <c r="L50" s="22">
        <v>36</v>
      </c>
      <c r="M50" s="29">
        <v>12240</v>
      </c>
      <c r="N50" s="29">
        <v>6540</v>
      </c>
      <c r="O50" s="29">
        <v>8670</v>
      </c>
      <c r="P50" s="29">
        <v>7900</v>
      </c>
      <c r="Q50" s="29">
        <v>13500</v>
      </c>
    </row>
    <row r="51" spans="12:17" s="12" customFormat="1" ht="13.5" hidden="1" x14ac:dyDescent="0.15">
      <c r="L51" s="22">
        <v>37</v>
      </c>
      <c r="M51" s="29">
        <v>5040</v>
      </c>
      <c r="N51" s="29">
        <v>9500</v>
      </c>
      <c r="O51" s="29">
        <v>5300</v>
      </c>
      <c r="P51" s="29">
        <v>7000</v>
      </c>
      <c r="Q51" s="29">
        <v>14940</v>
      </c>
    </row>
    <row r="52" spans="12:17" s="12" customFormat="1" ht="13.5" hidden="1" x14ac:dyDescent="0.15">
      <c r="L52" s="22">
        <v>38</v>
      </c>
      <c r="M52" s="29">
        <v>7560</v>
      </c>
      <c r="N52" s="29">
        <v>8680</v>
      </c>
      <c r="O52" s="29">
        <v>7100</v>
      </c>
      <c r="P52" s="29">
        <v>10500</v>
      </c>
      <c r="Q52" s="29">
        <v>13500</v>
      </c>
    </row>
    <row r="53" spans="12:17" s="12" customFormat="1" ht="13.5" hidden="1" x14ac:dyDescent="0.15">
      <c r="L53" s="22">
        <v>39</v>
      </c>
      <c r="M53" s="29">
        <v>9900</v>
      </c>
      <c r="N53" s="29">
        <v>8060</v>
      </c>
      <c r="O53" s="29">
        <v>9930</v>
      </c>
      <c r="P53" s="29">
        <v>4220</v>
      </c>
      <c r="Q53" s="29">
        <v>6750</v>
      </c>
    </row>
    <row r="54" spans="12:17" s="12" customFormat="1" ht="13.5" hidden="1" x14ac:dyDescent="0.15">
      <c r="L54" s="22">
        <v>40</v>
      </c>
      <c r="M54" s="29">
        <v>13680</v>
      </c>
      <c r="N54" s="29">
        <v>6800</v>
      </c>
      <c r="O54" s="29">
        <v>6380</v>
      </c>
      <c r="P54" s="29">
        <v>8080</v>
      </c>
      <c r="Q54" s="29">
        <v>13500</v>
      </c>
    </row>
    <row r="55" spans="12:17" s="12" customFormat="1" ht="13.5" hidden="1" x14ac:dyDescent="0.15">
      <c r="L55" s="22">
        <v>41</v>
      </c>
      <c r="M55" s="29">
        <v>6300</v>
      </c>
      <c r="N55" s="29">
        <v>9320</v>
      </c>
      <c r="O55" s="29">
        <v>9210</v>
      </c>
      <c r="P55" s="29">
        <v>11760</v>
      </c>
      <c r="Q55" s="29">
        <v>14760</v>
      </c>
    </row>
    <row r="56" spans="12:17" s="12" customFormat="1" ht="13.5" hidden="1" x14ac:dyDescent="0.15">
      <c r="L56" s="22">
        <v>42</v>
      </c>
      <c r="M56" s="29">
        <v>10980</v>
      </c>
      <c r="N56" s="29">
        <v>6800</v>
      </c>
      <c r="O56" s="29">
        <v>8490</v>
      </c>
      <c r="P56" s="29">
        <v>7000</v>
      </c>
      <c r="Q56" s="29">
        <v>7290</v>
      </c>
    </row>
    <row r="57" spans="12:17" s="12" customFormat="1" ht="13.5" hidden="1" x14ac:dyDescent="0.15">
      <c r="L57" s="22">
        <v>43</v>
      </c>
      <c r="M57" s="29">
        <v>14220</v>
      </c>
      <c r="N57" s="29">
        <v>8420</v>
      </c>
      <c r="O57" s="29">
        <v>12270</v>
      </c>
      <c r="P57" s="29">
        <v>7000</v>
      </c>
      <c r="Q57" s="29">
        <v>7290</v>
      </c>
    </row>
    <row r="58" spans="12:17" s="12" customFormat="1" ht="13.5" hidden="1" x14ac:dyDescent="0.15">
      <c r="L58" s="22">
        <v>44</v>
      </c>
      <c r="M58" s="29">
        <v>7200</v>
      </c>
      <c r="N58" s="29">
        <v>10220</v>
      </c>
      <c r="O58" s="29">
        <v>9030</v>
      </c>
      <c r="P58" s="29">
        <v>12840</v>
      </c>
      <c r="Q58" s="29">
        <v>13500</v>
      </c>
    </row>
    <row r="59" spans="12:17" s="12" customFormat="1" ht="13.5" hidden="1" x14ac:dyDescent="0.15">
      <c r="L59" s="22">
        <v>45</v>
      </c>
      <c r="M59" s="29">
        <v>11340</v>
      </c>
      <c r="N59" s="29">
        <v>4120</v>
      </c>
      <c r="O59" s="29">
        <v>5300</v>
      </c>
      <c r="P59" s="29">
        <v>11400</v>
      </c>
      <c r="Q59" s="29">
        <v>6750</v>
      </c>
    </row>
    <row r="60" spans="12:17" s="12" customFormat="1" ht="13.5" hidden="1" x14ac:dyDescent="0.15">
      <c r="L60" s="22">
        <v>46</v>
      </c>
      <c r="M60" s="29">
        <v>17460</v>
      </c>
      <c r="N60" s="29">
        <v>3400</v>
      </c>
      <c r="O60" s="29">
        <v>9570</v>
      </c>
      <c r="P60" s="29">
        <v>10500</v>
      </c>
      <c r="Q60" s="29">
        <v>13500</v>
      </c>
    </row>
    <row r="61" spans="12:17" s="12" customFormat="1" ht="13.5" hidden="1" x14ac:dyDescent="0.15">
      <c r="L61" s="22">
        <v>47</v>
      </c>
      <c r="M61" s="29">
        <v>10980</v>
      </c>
      <c r="N61" s="29">
        <v>10300</v>
      </c>
      <c r="O61" s="29">
        <v>9390</v>
      </c>
      <c r="P61" s="29">
        <v>7720</v>
      </c>
      <c r="Q61" s="29">
        <v>14580</v>
      </c>
    </row>
    <row r="62" spans="12:17" s="12" customFormat="1" ht="13.5" hidden="1" x14ac:dyDescent="0.15">
      <c r="L62" s="22">
        <v>48</v>
      </c>
      <c r="M62" s="29">
        <v>8640</v>
      </c>
      <c r="N62" s="29">
        <v>6800</v>
      </c>
      <c r="O62" s="29">
        <v>7640</v>
      </c>
      <c r="P62" s="29">
        <v>7180</v>
      </c>
      <c r="Q62" s="29">
        <v>15120</v>
      </c>
    </row>
    <row r="63" spans="12:17" s="12" customFormat="1" ht="13.5" x14ac:dyDescent="0.15">
      <c r="L63" s="22">
        <v>49</v>
      </c>
      <c r="M63" s="29">
        <v>11160</v>
      </c>
      <c r="N63" s="29">
        <v>8500</v>
      </c>
      <c r="O63" s="29">
        <v>9570</v>
      </c>
      <c r="P63" s="29">
        <v>9520</v>
      </c>
      <c r="Q63" s="29">
        <v>6750</v>
      </c>
    </row>
    <row r="64" spans="12:17" s="12" customFormat="1" ht="13.5" x14ac:dyDescent="0.15">
      <c r="L64" s="22">
        <v>50</v>
      </c>
      <c r="M64" s="29">
        <v>12960</v>
      </c>
      <c r="N64" s="29">
        <v>10400</v>
      </c>
      <c r="O64" s="29">
        <v>5300</v>
      </c>
      <c r="P64" s="29">
        <v>9520</v>
      </c>
      <c r="Q64" s="29">
        <v>15480</v>
      </c>
    </row>
    <row r="65" spans="1:17" s="12" customFormat="1" ht="13.5" x14ac:dyDescent="0.15"/>
    <row r="66" spans="1:17" s="12" customFormat="1" ht="13.5" x14ac:dyDescent="0.15"/>
    <row r="67" spans="1:17" s="12" customFormat="1" x14ac:dyDescent="0.15">
      <c r="A67" s="11"/>
      <c r="B67" s="10" t="s">
        <v>38</v>
      </c>
      <c r="C67" s="11"/>
      <c r="E67" s="11"/>
      <c r="F67" s="10" t="s">
        <v>38</v>
      </c>
      <c r="G67" s="11"/>
      <c r="H67" s="11"/>
      <c r="I67" s="11"/>
      <c r="J67" s="11"/>
      <c r="K67" s="11"/>
      <c r="L67" s="11"/>
      <c r="M67" s="11"/>
      <c r="N67" s="11"/>
      <c r="O67" s="11"/>
      <c r="P67" s="11"/>
      <c r="Q67" s="11"/>
    </row>
    <row r="68" spans="1:17" s="12" customFormat="1" ht="28.5" x14ac:dyDescent="0.15">
      <c r="A68" s="11"/>
      <c r="B68" s="13" t="s">
        <v>1</v>
      </c>
      <c r="C68" s="14"/>
      <c r="D68" s="15">
        <v>105</v>
      </c>
      <c r="E68" s="11"/>
      <c r="F68" s="11"/>
      <c r="G68" s="78" t="s">
        <v>39</v>
      </c>
      <c r="H68" s="78" t="s">
        <v>40</v>
      </c>
      <c r="I68" s="11"/>
      <c r="J68" s="11"/>
      <c r="K68" s="11"/>
      <c r="L68" s="11"/>
      <c r="M68" s="11"/>
      <c r="N68" s="11"/>
      <c r="O68" s="11"/>
      <c r="P68" s="11"/>
      <c r="Q68" s="11"/>
    </row>
    <row r="69" spans="1:17" s="12" customFormat="1" x14ac:dyDescent="0.15">
      <c r="A69" s="11"/>
      <c r="B69" s="13" t="s">
        <v>41</v>
      </c>
      <c r="C69" s="14"/>
      <c r="D69" s="16">
        <v>100</v>
      </c>
      <c r="E69" s="11"/>
      <c r="F69" s="77" t="s">
        <v>42</v>
      </c>
      <c r="G69" s="16">
        <v>2</v>
      </c>
      <c r="H69" s="16">
        <v>900</v>
      </c>
      <c r="I69" s="11"/>
      <c r="J69" s="11"/>
      <c r="K69" s="11"/>
      <c r="L69" s="11"/>
      <c r="M69" s="11"/>
      <c r="N69" s="11"/>
      <c r="O69" s="11"/>
      <c r="P69" s="11"/>
      <c r="Q69" s="11"/>
    </row>
    <row r="70" spans="1:17" s="12" customFormat="1" ht="13.5" x14ac:dyDescent="0.15">
      <c r="B70" s="13" t="s">
        <v>43</v>
      </c>
      <c r="C70" s="14"/>
      <c r="D70" s="16">
        <v>110</v>
      </c>
      <c r="F70" s="17" t="s">
        <v>44</v>
      </c>
      <c r="G70" s="18">
        <v>4</v>
      </c>
      <c r="H70" s="16">
        <v>1700</v>
      </c>
    </row>
    <row r="71" spans="1:17" s="12" customFormat="1" x14ac:dyDescent="0.15">
      <c r="B71" s="13" t="s">
        <v>45</v>
      </c>
      <c r="C71" s="14"/>
      <c r="D71" s="16">
        <v>10</v>
      </c>
      <c r="F71" s="77" t="s">
        <v>46</v>
      </c>
      <c r="G71" s="18">
        <v>6</v>
      </c>
      <c r="H71" s="16">
        <v>2650</v>
      </c>
    </row>
    <row r="72" spans="1:17" s="12" customFormat="1" ht="13.5" x14ac:dyDescent="0.15">
      <c r="B72" s="13" t="s">
        <v>47</v>
      </c>
      <c r="C72" s="14"/>
      <c r="D72" s="16">
        <v>180</v>
      </c>
      <c r="F72" s="17" t="s">
        <v>48</v>
      </c>
      <c r="G72" s="18">
        <v>8</v>
      </c>
      <c r="H72" s="16">
        <v>3500</v>
      </c>
    </row>
    <row r="73" spans="1:17" s="12" customFormat="1" x14ac:dyDescent="0.15">
      <c r="B73" s="13" t="s">
        <v>49</v>
      </c>
      <c r="C73" s="14"/>
      <c r="D73" s="19">
        <v>15</v>
      </c>
      <c r="F73" s="77" t="s">
        <v>50</v>
      </c>
      <c r="G73" s="18">
        <v>10</v>
      </c>
      <c r="H73" s="16">
        <v>6750</v>
      </c>
    </row>
    <row r="74" spans="1:17" s="12" customFormat="1" ht="13.5" x14ac:dyDescent="0.15">
      <c r="B74" s="13" t="s">
        <v>65</v>
      </c>
      <c r="C74" s="14"/>
      <c r="D74" s="20">
        <v>4</v>
      </c>
    </row>
    <row r="75" spans="1:17" s="12" customFormat="1" ht="13.5" x14ac:dyDescent="0.15">
      <c r="B75" s="10" t="s">
        <v>51</v>
      </c>
      <c r="L75" s="10" t="s">
        <v>53</v>
      </c>
    </row>
    <row r="76" spans="1:17" s="12" customFormat="1" ht="13.5" x14ac:dyDescent="0.15">
      <c r="B76" s="13" t="s">
        <v>66</v>
      </c>
      <c r="C76" s="14"/>
      <c r="D76" s="21">
        <f ca="1">I82*D73*D74</f>
        <v>180</v>
      </c>
      <c r="L76" s="17" t="s">
        <v>52</v>
      </c>
      <c r="M76" s="22">
        <f>M80</f>
        <v>2</v>
      </c>
      <c r="N76" s="22">
        <f>N80</f>
        <v>4</v>
      </c>
      <c r="O76" s="22">
        <f>O80</f>
        <v>6</v>
      </c>
      <c r="P76" s="22">
        <f>P80</f>
        <v>8</v>
      </c>
      <c r="Q76" s="22">
        <f>Q80</f>
        <v>10</v>
      </c>
    </row>
    <row r="77" spans="1:17" s="12" customFormat="1" ht="13.5" x14ac:dyDescent="0.15">
      <c r="B77" s="13" t="s">
        <v>67</v>
      </c>
      <c r="C77" s="14"/>
      <c r="D77" s="180">
        <f ca="1">J82</f>
        <v>5100</v>
      </c>
      <c r="L77" s="17" t="s">
        <v>54</v>
      </c>
      <c r="M77" s="29">
        <f>AVERAGE(M81:M130)</f>
        <v>14108.4</v>
      </c>
      <c r="N77" s="29">
        <f t="shared" ref="N77:Q77" si="8">AVERAGE(N81:N130)</f>
        <v>7863.6</v>
      </c>
      <c r="O77" s="29">
        <f t="shared" si="8"/>
        <v>5929.6</v>
      </c>
      <c r="P77" s="29">
        <f t="shared" si="8"/>
        <v>4718.8</v>
      </c>
      <c r="Q77" s="29">
        <f t="shared" si="8"/>
        <v>3983.6</v>
      </c>
    </row>
    <row r="78" spans="1:17" s="12" customFormat="1" ht="13.5" x14ac:dyDescent="0.15">
      <c r="B78" s="34" t="s">
        <v>68</v>
      </c>
      <c r="C78" s="34"/>
      <c r="D78" s="35"/>
      <c r="L78" s="10" t="s">
        <v>56</v>
      </c>
    </row>
    <row r="79" spans="1:17" s="12" customFormat="1" ht="13.5" x14ac:dyDescent="0.15">
      <c r="B79" s="76"/>
      <c r="C79" s="76"/>
      <c r="D79" s="76"/>
      <c r="L79" s="22" t="s">
        <v>58</v>
      </c>
      <c r="M79" s="177" t="s">
        <v>59</v>
      </c>
      <c r="N79" s="178"/>
      <c r="O79" s="178"/>
      <c r="P79" s="178"/>
      <c r="Q79" s="179"/>
    </row>
    <row r="80" spans="1:17" s="12" customFormat="1" ht="13.5" x14ac:dyDescent="0.15">
      <c r="B80" s="76"/>
      <c r="C80" s="76"/>
      <c r="D80" s="76"/>
      <c r="I80" s="10" t="s">
        <v>55</v>
      </c>
      <c r="L80" s="30">
        <f ca="1">J82</f>
        <v>5100</v>
      </c>
      <c r="M80" s="22">
        <v>2</v>
      </c>
      <c r="N80" s="22">
        <v>4</v>
      </c>
      <c r="O80" s="22">
        <v>6</v>
      </c>
      <c r="P80" s="22">
        <v>8</v>
      </c>
      <c r="Q80" s="22">
        <v>10</v>
      </c>
    </row>
    <row r="81" spans="2:17" s="12" customFormat="1" ht="27" x14ac:dyDescent="0.15">
      <c r="I81" s="23" t="s">
        <v>57</v>
      </c>
      <c r="J81" s="23" t="s">
        <v>54</v>
      </c>
      <c r="L81" s="22">
        <v>1</v>
      </c>
      <c r="M81" s="29">
        <f t="dataTable" ref="M81:Q130" dt2D="1" dtr="1" r1="D74" r2="V71" ca="1"/>
        <v>14320</v>
      </c>
      <c r="N81" s="29">
        <v>10660</v>
      </c>
      <c r="O81" s="29">
        <v>3400</v>
      </c>
      <c r="P81" s="29">
        <v>1700</v>
      </c>
      <c r="Q81" s="29">
        <v>3400</v>
      </c>
    </row>
    <row r="82" spans="2:17" s="12" customFormat="1" ht="13.5" x14ac:dyDescent="0.15">
      <c r="B82" s="10" t="s">
        <v>60</v>
      </c>
      <c r="I82" s="75">
        <f ca="1">SUM(I84:I113)</f>
        <v>3</v>
      </c>
      <c r="J82" s="75">
        <f ca="1">SUM(J84:J113)</f>
        <v>5100</v>
      </c>
      <c r="L82" s="22">
        <v>2</v>
      </c>
      <c r="M82" s="29">
        <v>21520</v>
      </c>
      <c r="N82" s="29">
        <v>13280</v>
      </c>
      <c r="O82" s="29">
        <v>6720</v>
      </c>
      <c r="P82" s="29">
        <v>4660</v>
      </c>
      <c r="Q82" s="29">
        <v>3400</v>
      </c>
    </row>
    <row r="83" spans="2:17" s="12" customFormat="1" ht="27" x14ac:dyDescent="0.15">
      <c r="B83" s="22" t="s">
        <v>61</v>
      </c>
      <c r="C83" s="23" t="s">
        <v>2</v>
      </c>
      <c r="D83" s="23" t="s">
        <v>62</v>
      </c>
      <c r="E83" s="23" t="s">
        <v>3</v>
      </c>
      <c r="F83" s="23" t="s">
        <v>4</v>
      </c>
      <c r="G83" s="23" t="s">
        <v>63</v>
      </c>
      <c r="H83" s="23" t="s">
        <v>64</v>
      </c>
      <c r="I83" s="23" t="s">
        <v>118</v>
      </c>
      <c r="J83" s="23" t="s">
        <v>54</v>
      </c>
      <c r="L83" s="22">
        <v>3</v>
      </c>
      <c r="M83" s="29">
        <v>14160</v>
      </c>
      <c r="N83" s="29">
        <v>5100</v>
      </c>
      <c r="O83" s="29">
        <v>3400</v>
      </c>
      <c r="P83" s="29">
        <v>3400</v>
      </c>
      <c r="Q83" s="29">
        <v>3500</v>
      </c>
    </row>
    <row r="84" spans="2:17" s="12" customFormat="1" ht="13.5" x14ac:dyDescent="0.15">
      <c r="B84" s="24">
        <v>1</v>
      </c>
      <c r="C84" s="25">
        <f>D68</f>
        <v>105</v>
      </c>
      <c r="D84" s="25">
        <f ca="1">INT(NORMINV(RAND(),$D$70,SQRT($D$70)+0.5))</f>
        <v>99</v>
      </c>
      <c r="E84" s="25">
        <f>$D$69</f>
        <v>100</v>
      </c>
      <c r="F84" s="25">
        <f ca="1">C84+E84-D84</f>
        <v>106</v>
      </c>
      <c r="G84" s="25">
        <f ca="1">IF(F84&lt;0,-F84,0)</f>
        <v>0</v>
      </c>
      <c r="H84" s="25">
        <f ca="1">G84*$D$72</f>
        <v>0</v>
      </c>
      <c r="I84" s="25">
        <f ca="1">IF(F84&lt;$D$71,1,0)</f>
        <v>0</v>
      </c>
      <c r="J84" s="25">
        <f ca="1">H84+IF(I84=1,$H$70,0)</f>
        <v>0</v>
      </c>
      <c r="L84" s="22">
        <v>4</v>
      </c>
      <c r="M84" s="29">
        <v>18460</v>
      </c>
      <c r="N84" s="29">
        <v>6800</v>
      </c>
      <c r="O84" s="29">
        <v>3400</v>
      </c>
      <c r="P84" s="29">
        <v>1700</v>
      </c>
      <c r="Q84" s="29">
        <v>3400</v>
      </c>
    </row>
    <row r="85" spans="2:17" s="12" customFormat="1" ht="13.5" x14ac:dyDescent="0.15">
      <c r="B85" s="26">
        <v>2</v>
      </c>
      <c r="C85" s="27">
        <f ca="1">F84+G84+I84*$D$74*$D$73</f>
        <v>106</v>
      </c>
      <c r="D85" s="25">
        <f t="shared" ref="D85:D113" ca="1" si="9">INT(NORMINV(RAND(),$D$70,SQRT($D$70)+0.5))</f>
        <v>103</v>
      </c>
      <c r="E85" s="25">
        <f t="shared" ref="E85:E113" si="10">$D$69</f>
        <v>100</v>
      </c>
      <c r="F85" s="25">
        <f t="shared" ref="F85:F112" ca="1" si="11">C85+E85-D85</f>
        <v>103</v>
      </c>
      <c r="G85" s="25">
        <f t="shared" ref="G85:G113" ca="1" si="12">IF(F85&lt;0,-F85,0)</f>
        <v>0</v>
      </c>
      <c r="H85" s="25">
        <f t="shared" ref="H85:H113" ca="1" si="13">G85*$D$72</f>
        <v>0</v>
      </c>
      <c r="I85" s="25">
        <f t="shared" ref="I85:I113" ca="1" si="14">IF(F85&lt;$D$71,1,0)</f>
        <v>0</v>
      </c>
      <c r="J85" s="25">
        <f t="shared" ref="J85:J113" ca="1" si="15">H85+IF(I85=1,$H$70,0)</f>
        <v>0</v>
      </c>
      <c r="L85" s="22">
        <v>5</v>
      </c>
      <c r="M85" s="29">
        <v>10760</v>
      </c>
      <c r="N85" s="29">
        <v>11020</v>
      </c>
      <c r="O85" s="29">
        <v>3400</v>
      </c>
      <c r="P85" s="29">
        <v>5820</v>
      </c>
      <c r="Q85" s="29">
        <v>6640</v>
      </c>
    </row>
    <row r="86" spans="2:17" s="12" customFormat="1" ht="13.5" x14ac:dyDescent="0.15">
      <c r="B86" s="26">
        <v>3</v>
      </c>
      <c r="C86" s="27">
        <f t="shared" ref="C86:C113" ca="1" si="16">F85+G85+I85*$D$74*$D$73</f>
        <v>103</v>
      </c>
      <c r="D86" s="25">
        <f t="shared" ca="1" si="9"/>
        <v>105</v>
      </c>
      <c r="E86" s="25">
        <f t="shared" si="10"/>
        <v>100</v>
      </c>
      <c r="F86" s="25">
        <f t="shared" ca="1" si="11"/>
        <v>98</v>
      </c>
      <c r="G86" s="25">
        <f t="shared" ca="1" si="12"/>
        <v>0</v>
      </c>
      <c r="H86" s="25">
        <f t="shared" ca="1" si="13"/>
        <v>0</v>
      </c>
      <c r="I86" s="25">
        <f t="shared" ca="1" si="14"/>
        <v>0</v>
      </c>
      <c r="J86" s="25">
        <f t="shared" ca="1" si="15"/>
        <v>0</v>
      </c>
      <c r="L86" s="22">
        <v>6</v>
      </c>
      <c r="M86" s="29">
        <v>14600</v>
      </c>
      <c r="N86" s="29">
        <v>8420</v>
      </c>
      <c r="O86" s="29">
        <v>6980</v>
      </c>
      <c r="P86" s="29">
        <v>5200</v>
      </c>
      <c r="Q86" s="29">
        <v>3400</v>
      </c>
    </row>
    <row r="87" spans="2:17" s="12" customFormat="1" ht="13.5" x14ac:dyDescent="0.15">
      <c r="B87" s="26">
        <v>4</v>
      </c>
      <c r="C87" s="27">
        <f t="shared" ca="1" si="16"/>
        <v>98</v>
      </c>
      <c r="D87" s="25">
        <f t="shared" ca="1" si="9"/>
        <v>115</v>
      </c>
      <c r="E87" s="25">
        <f t="shared" si="10"/>
        <v>100</v>
      </c>
      <c r="F87" s="25">
        <f t="shared" ca="1" si="11"/>
        <v>83</v>
      </c>
      <c r="G87" s="25">
        <f t="shared" ca="1" si="12"/>
        <v>0</v>
      </c>
      <c r="H87" s="25">
        <f t="shared" ca="1" si="13"/>
        <v>0</v>
      </c>
      <c r="I87" s="25">
        <f t="shared" ca="1" si="14"/>
        <v>0</v>
      </c>
      <c r="J87" s="25">
        <f t="shared" ca="1" si="15"/>
        <v>0</v>
      </c>
      <c r="L87" s="22">
        <v>7</v>
      </c>
      <c r="M87" s="29">
        <v>20180</v>
      </c>
      <c r="N87" s="29">
        <v>8600</v>
      </c>
      <c r="O87" s="29">
        <v>3760</v>
      </c>
      <c r="P87" s="29">
        <v>8080</v>
      </c>
      <c r="Q87" s="29">
        <v>3400</v>
      </c>
    </row>
    <row r="88" spans="2:17" s="12" customFormat="1" ht="13.5" x14ac:dyDescent="0.15">
      <c r="B88" s="26">
        <v>5</v>
      </c>
      <c r="C88" s="27">
        <f t="shared" ca="1" si="16"/>
        <v>83</v>
      </c>
      <c r="D88" s="25">
        <f t="shared" ca="1" si="9"/>
        <v>115</v>
      </c>
      <c r="E88" s="25">
        <f t="shared" si="10"/>
        <v>100</v>
      </c>
      <c r="F88" s="25">
        <f t="shared" ca="1" si="11"/>
        <v>68</v>
      </c>
      <c r="G88" s="25">
        <f t="shared" ca="1" si="12"/>
        <v>0</v>
      </c>
      <c r="H88" s="25">
        <f t="shared" ca="1" si="13"/>
        <v>0</v>
      </c>
      <c r="I88" s="25">
        <f t="shared" ca="1" si="14"/>
        <v>0</v>
      </c>
      <c r="J88" s="25">
        <f t="shared" ca="1" si="15"/>
        <v>0</v>
      </c>
      <c r="L88" s="22">
        <v>8</v>
      </c>
      <c r="M88" s="29">
        <v>11280</v>
      </c>
      <c r="N88" s="29">
        <v>8880</v>
      </c>
      <c r="O88" s="29">
        <v>7160</v>
      </c>
      <c r="P88" s="29">
        <v>6000</v>
      </c>
      <c r="Q88" s="29">
        <v>3400</v>
      </c>
    </row>
    <row r="89" spans="2:17" s="12" customFormat="1" ht="13.5" x14ac:dyDescent="0.15">
      <c r="B89" s="26">
        <v>6</v>
      </c>
      <c r="C89" s="27">
        <f t="shared" ca="1" si="16"/>
        <v>68</v>
      </c>
      <c r="D89" s="25">
        <f t="shared" ca="1" si="9"/>
        <v>107</v>
      </c>
      <c r="E89" s="25">
        <f t="shared" si="10"/>
        <v>100</v>
      </c>
      <c r="F89" s="25">
        <f t="shared" ca="1" si="11"/>
        <v>61</v>
      </c>
      <c r="G89" s="25">
        <f t="shared" ca="1" si="12"/>
        <v>0</v>
      </c>
      <c r="H89" s="25">
        <f t="shared" ca="1" si="13"/>
        <v>0</v>
      </c>
      <c r="I89" s="25">
        <f t="shared" ca="1" si="14"/>
        <v>0</v>
      </c>
      <c r="J89" s="25">
        <f t="shared" ca="1" si="15"/>
        <v>0</v>
      </c>
      <c r="L89" s="22">
        <v>9</v>
      </c>
      <c r="M89" s="29">
        <v>13360</v>
      </c>
      <c r="N89" s="29">
        <v>6720</v>
      </c>
      <c r="O89" s="29">
        <v>12660</v>
      </c>
      <c r="P89" s="29">
        <v>5920</v>
      </c>
      <c r="Q89" s="29">
        <v>6640</v>
      </c>
    </row>
    <row r="90" spans="2:17" s="12" customFormat="1" ht="13.5" x14ac:dyDescent="0.15">
      <c r="B90" s="26">
        <v>7</v>
      </c>
      <c r="C90" s="27">
        <f t="shared" ca="1" si="16"/>
        <v>61</v>
      </c>
      <c r="D90" s="25">
        <f t="shared" ca="1" si="9"/>
        <v>124</v>
      </c>
      <c r="E90" s="25">
        <f t="shared" si="10"/>
        <v>100</v>
      </c>
      <c r="F90" s="25">
        <f t="shared" ca="1" si="11"/>
        <v>37</v>
      </c>
      <c r="G90" s="25">
        <f t="shared" ca="1" si="12"/>
        <v>0</v>
      </c>
      <c r="H90" s="25">
        <f t="shared" ca="1" si="13"/>
        <v>0</v>
      </c>
      <c r="I90" s="25">
        <f t="shared" ca="1" si="14"/>
        <v>0</v>
      </c>
      <c r="J90" s="25">
        <f t="shared" ca="1" si="15"/>
        <v>0</v>
      </c>
      <c r="L90" s="22">
        <v>10</v>
      </c>
      <c r="M90" s="29">
        <v>12820</v>
      </c>
      <c r="N90" s="29">
        <v>3760</v>
      </c>
      <c r="O90" s="29">
        <v>3760</v>
      </c>
      <c r="P90" s="29">
        <v>3580</v>
      </c>
      <c r="Q90" s="29">
        <v>1700</v>
      </c>
    </row>
    <row r="91" spans="2:17" s="12" customFormat="1" ht="13.5" x14ac:dyDescent="0.15">
      <c r="B91" s="26">
        <v>8</v>
      </c>
      <c r="C91" s="27">
        <f t="shared" ca="1" si="16"/>
        <v>37</v>
      </c>
      <c r="D91" s="25">
        <f t="shared" ca="1" si="9"/>
        <v>120</v>
      </c>
      <c r="E91" s="25">
        <f t="shared" si="10"/>
        <v>100</v>
      </c>
      <c r="F91" s="25">
        <f t="shared" ca="1" si="11"/>
        <v>17</v>
      </c>
      <c r="G91" s="25">
        <f t="shared" ca="1" si="12"/>
        <v>0</v>
      </c>
      <c r="H91" s="25">
        <f t="shared" ca="1" si="13"/>
        <v>0</v>
      </c>
      <c r="I91" s="25">
        <f t="shared" ca="1" si="14"/>
        <v>0</v>
      </c>
      <c r="J91" s="25">
        <f t="shared" ca="1" si="15"/>
        <v>0</v>
      </c>
      <c r="L91" s="22">
        <v>11</v>
      </c>
      <c r="M91" s="29">
        <v>9580</v>
      </c>
      <c r="N91" s="29">
        <v>7340</v>
      </c>
      <c r="O91" s="29">
        <v>5640</v>
      </c>
      <c r="P91" s="29">
        <v>5100</v>
      </c>
      <c r="Q91" s="29">
        <v>1700</v>
      </c>
    </row>
    <row r="92" spans="2:17" s="12" customFormat="1" ht="13.5" x14ac:dyDescent="0.15">
      <c r="B92" s="26">
        <v>9</v>
      </c>
      <c r="C92" s="27">
        <f t="shared" ca="1" si="16"/>
        <v>17</v>
      </c>
      <c r="D92" s="25">
        <f t="shared" ca="1" si="9"/>
        <v>106</v>
      </c>
      <c r="E92" s="25">
        <f t="shared" si="10"/>
        <v>100</v>
      </c>
      <c r="F92" s="25">
        <f t="shared" ca="1" si="11"/>
        <v>11</v>
      </c>
      <c r="G92" s="25">
        <f t="shared" ca="1" si="12"/>
        <v>0</v>
      </c>
      <c r="H92" s="25">
        <f t="shared" ca="1" si="13"/>
        <v>0</v>
      </c>
      <c r="I92" s="25">
        <f t="shared" ca="1" si="14"/>
        <v>0</v>
      </c>
      <c r="J92" s="25">
        <f t="shared" ca="1" si="15"/>
        <v>0</v>
      </c>
      <c r="L92" s="22">
        <v>12</v>
      </c>
      <c r="M92" s="29">
        <v>5920</v>
      </c>
      <c r="N92" s="29">
        <v>10040</v>
      </c>
      <c r="O92" s="29">
        <v>9780</v>
      </c>
      <c r="P92" s="29">
        <v>3760</v>
      </c>
      <c r="Q92" s="29">
        <v>3400</v>
      </c>
    </row>
    <row r="93" spans="2:17" s="12" customFormat="1" ht="13.5" x14ac:dyDescent="0.15">
      <c r="B93" s="26">
        <v>10</v>
      </c>
      <c r="C93" s="27">
        <f t="shared" ca="1" si="16"/>
        <v>11</v>
      </c>
      <c r="D93" s="25">
        <f t="shared" ca="1" si="9"/>
        <v>103</v>
      </c>
      <c r="E93" s="25">
        <f t="shared" si="10"/>
        <v>100</v>
      </c>
      <c r="F93" s="25">
        <f t="shared" ca="1" si="11"/>
        <v>8</v>
      </c>
      <c r="G93" s="25">
        <f t="shared" ca="1" si="12"/>
        <v>0</v>
      </c>
      <c r="H93" s="25">
        <f t="shared" ca="1" si="13"/>
        <v>0</v>
      </c>
      <c r="I93" s="25">
        <f t="shared" ca="1" si="14"/>
        <v>1</v>
      </c>
      <c r="J93" s="25">
        <f t="shared" ca="1" si="15"/>
        <v>1700</v>
      </c>
      <c r="L93" s="22">
        <v>13</v>
      </c>
      <c r="M93" s="29">
        <v>16300</v>
      </c>
      <c r="N93" s="29">
        <v>7440</v>
      </c>
      <c r="O93" s="29">
        <v>4660</v>
      </c>
      <c r="P93" s="29">
        <v>7360</v>
      </c>
      <c r="Q93" s="29">
        <v>1700</v>
      </c>
    </row>
    <row r="94" spans="2:17" s="12" customFormat="1" ht="13.5" x14ac:dyDescent="0.15">
      <c r="B94" s="26">
        <v>11</v>
      </c>
      <c r="C94" s="27">
        <f t="shared" ca="1" si="16"/>
        <v>68</v>
      </c>
      <c r="D94" s="25">
        <f t="shared" ca="1" si="9"/>
        <v>111</v>
      </c>
      <c r="E94" s="25">
        <f t="shared" si="10"/>
        <v>100</v>
      </c>
      <c r="F94" s="25">
        <f t="shared" ca="1" si="11"/>
        <v>57</v>
      </c>
      <c r="G94" s="25">
        <f t="shared" ca="1" si="12"/>
        <v>0</v>
      </c>
      <c r="H94" s="25">
        <f t="shared" ca="1" si="13"/>
        <v>0</v>
      </c>
      <c r="I94" s="25">
        <f t="shared" ca="1" si="14"/>
        <v>0</v>
      </c>
      <c r="J94" s="25">
        <f t="shared" ca="1" si="15"/>
        <v>0</v>
      </c>
      <c r="L94" s="22">
        <v>14</v>
      </c>
      <c r="M94" s="29">
        <v>8500</v>
      </c>
      <c r="N94" s="29">
        <v>11020</v>
      </c>
      <c r="O94" s="29">
        <v>5100</v>
      </c>
      <c r="P94" s="29">
        <v>3400</v>
      </c>
      <c r="Q94" s="29">
        <v>3400</v>
      </c>
    </row>
    <row r="95" spans="2:17" s="12" customFormat="1" ht="13.5" x14ac:dyDescent="0.15">
      <c r="B95" s="26">
        <v>12</v>
      </c>
      <c r="C95" s="27">
        <f t="shared" ca="1" si="16"/>
        <v>57</v>
      </c>
      <c r="D95" s="25">
        <f t="shared" ca="1" si="9"/>
        <v>125</v>
      </c>
      <c r="E95" s="25">
        <f t="shared" si="10"/>
        <v>100</v>
      </c>
      <c r="F95" s="25">
        <f t="shared" ca="1" si="11"/>
        <v>32</v>
      </c>
      <c r="G95" s="25">
        <f t="shared" ca="1" si="12"/>
        <v>0</v>
      </c>
      <c r="H95" s="25">
        <f t="shared" ca="1" si="13"/>
        <v>0</v>
      </c>
      <c r="I95" s="25">
        <f t="shared" ca="1" si="14"/>
        <v>0</v>
      </c>
      <c r="J95" s="25">
        <f t="shared" ca="1" si="15"/>
        <v>0</v>
      </c>
      <c r="L95" s="22">
        <v>15</v>
      </c>
      <c r="M95" s="29">
        <v>14060</v>
      </c>
      <c r="N95" s="29">
        <v>9500</v>
      </c>
      <c r="O95" s="29">
        <v>3940</v>
      </c>
      <c r="P95" s="29">
        <v>1700</v>
      </c>
      <c r="Q95" s="29">
        <v>8260</v>
      </c>
    </row>
    <row r="96" spans="2:17" s="12" customFormat="1" ht="13.5" x14ac:dyDescent="0.15">
      <c r="B96" s="26">
        <v>13</v>
      </c>
      <c r="C96" s="27">
        <f t="shared" ca="1" si="16"/>
        <v>32</v>
      </c>
      <c r="D96" s="25">
        <f t="shared" ca="1" si="9"/>
        <v>99</v>
      </c>
      <c r="E96" s="25">
        <f t="shared" si="10"/>
        <v>100</v>
      </c>
      <c r="F96" s="25">
        <f t="shared" ca="1" si="11"/>
        <v>33</v>
      </c>
      <c r="G96" s="25">
        <f t="shared" ca="1" si="12"/>
        <v>0</v>
      </c>
      <c r="H96" s="25">
        <f t="shared" ca="1" si="13"/>
        <v>0</v>
      </c>
      <c r="I96" s="25">
        <f t="shared" ca="1" si="14"/>
        <v>0</v>
      </c>
      <c r="J96" s="25">
        <f t="shared" ca="1" si="15"/>
        <v>0</v>
      </c>
      <c r="L96" s="22">
        <v>16</v>
      </c>
      <c r="M96" s="29">
        <v>14600</v>
      </c>
      <c r="N96" s="29">
        <v>6180</v>
      </c>
      <c r="O96" s="29">
        <v>11840</v>
      </c>
      <c r="P96" s="29">
        <v>4300</v>
      </c>
      <c r="Q96" s="29">
        <v>2600</v>
      </c>
    </row>
    <row r="97" spans="2:17" s="12" customFormat="1" ht="13.5" x14ac:dyDescent="0.15">
      <c r="B97" s="26">
        <v>14</v>
      </c>
      <c r="C97" s="27">
        <f t="shared" ca="1" si="16"/>
        <v>33</v>
      </c>
      <c r="D97" s="25">
        <f t="shared" ca="1" si="9"/>
        <v>129</v>
      </c>
      <c r="E97" s="25">
        <f t="shared" si="10"/>
        <v>100</v>
      </c>
      <c r="F97" s="25">
        <f t="shared" ca="1" si="11"/>
        <v>4</v>
      </c>
      <c r="G97" s="25">
        <f t="shared" ca="1" si="12"/>
        <v>0</v>
      </c>
      <c r="H97" s="25">
        <f t="shared" ca="1" si="13"/>
        <v>0</v>
      </c>
      <c r="I97" s="25">
        <f t="shared" ca="1" si="14"/>
        <v>1</v>
      </c>
      <c r="J97" s="25">
        <f t="shared" ca="1" si="15"/>
        <v>1700</v>
      </c>
      <c r="L97" s="22">
        <v>17</v>
      </c>
      <c r="M97" s="29">
        <v>14420</v>
      </c>
      <c r="N97" s="29">
        <v>3580</v>
      </c>
      <c r="O97" s="29">
        <v>3400</v>
      </c>
      <c r="P97" s="29">
        <v>2600</v>
      </c>
      <c r="Q97" s="29">
        <v>6640</v>
      </c>
    </row>
    <row r="98" spans="2:17" s="12" customFormat="1" ht="13.5" x14ac:dyDescent="0.15">
      <c r="B98" s="26">
        <v>15</v>
      </c>
      <c r="C98" s="27">
        <f t="shared" ca="1" si="16"/>
        <v>64</v>
      </c>
      <c r="D98" s="25">
        <f t="shared" ca="1" si="9"/>
        <v>111</v>
      </c>
      <c r="E98" s="25">
        <f t="shared" si="10"/>
        <v>100</v>
      </c>
      <c r="F98" s="25">
        <f t="shared" ca="1" si="11"/>
        <v>53</v>
      </c>
      <c r="G98" s="25">
        <f t="shared" ca="1" si="12"/>
        <v>0</v>
      </c>
      <c r="H98" s="25">
        <f t="shared" ca="1" si="13"/>
        <v>0</v>
      </c>
      <c r="I98" s="25">
        <f t="shared" ca="1" si="14"/>
        <v>0</v>
      </c>
      <c r="J98" s="25">
        <f t="shared" ca="1" si="15"/>
        <v>0</v>
      </c>
      <c r="L98" s="22">
        <v>18</v>
      </c>
      <c r="M98" s="29">
        <v>18460</v>
      </c>
      <c r="N98" s="29">
        <v>8680</v>
      </c>
      <c r="O98" s="29">
        <v>3400</v>
      </c>
      <c r="P98" s="29">
        <v>4480</v>
      </c>
      <c r="Q98" s="29">
        <v>3400</v>
      </c>
    </row>
    <row r="99" spans="2:17" s="12" customFormat="1" ht="13.5" x14ac:dyDescent="0.15">
      <c r="B99" s="26">
        <v>16</v>
      </c>
      <c r="C99" s="27">
        <f t="shared" ca="1" si="16"/>
        <v>53</v>
      </c>
      <c r="D99" s="25">
        <f t="shared" ca="1" si="9"/>
        <v>100</v>
      </c>
      <c r="E99" s="25">
        <f t="shared" si="10"/>
        <v>100</v>
      </c>
      <c r="F99" s="25">
        <f t="shared" ca="1" si="11"/>
        <v>53</v>
      </c>
      <c r="G99" s="25">
        <f t="shared" ca="1" si="12"/>
        <v>0</v>
      </c>
      <c r="H99" s="25">
        <f t="shared" ca="1" si="13"/>
        <v>0</v>
      </c>
      <c r="I99" s="25">
        <f t="shared" ca="1" si="14"/>
        <v>0</v>
      </c>
      <c r="J99" s="25">
        <f t="shared" ca="1" si="15"/>
        <v>0</v>
      </c>
      <c r="L99" s="22">
        <v>19</v>
      </c>
      <c r="M99" s="29">
        <v>18360</v>
      </c>
      <c r="N99" s="29">
        <v>6800</v>
      </c>
      <c r="O99" s="29">
        <v>6000</v>
      </c>
      <c r="P99" s="29">
        <v>1700</v>
      </c>
      <c r="Q99" s="29">
        <v>3400</v>
      </c>
    </row>
    <row r="100" spans="2:17" s="12" customFormat="1" ht="13.5" x14ac:dyDescent="0.15">
      <c r="B100" s="26">
        <v>17</v>
      </c>
      <c r="C100" s="27">
        <f t="shared" ca="1" si="16"/>
        <v>53</v>
      </c>
      <c r="D100" s="25">
        <f t="shared" ca="1" si="9"/>
        <v>113</v>
      </c>
      <c r="E100" s="25">
        <f t="shared" si="10"/>
        <v>100</v>
      </c>
      <c r="F100" s="25">
        <f t="shared" ca="1" si="11"/>
        <v>40</v>
      </c>
      <c r="G100" s="25">
        <f t="shared" ca="1" si="12"/>
        <v>0</v>
      </c>
      <c r="H100" s="25">
        <f t="shared" ca="1" si="13"/>
        <v>0</v>
      </c>
      <c r="I100" s="25">
        <f t="shared" ca="1" si="14"/>
        <v>0</v>
      </c>
      <c r="J100" s="25">
        <f t="shared" ca="1" si="15"/>
        <v>0</v>
      </c>
      <c r="L100" s="22">
        <v>20</v>
      </c>
      <c r="M100" s="29">
        <v>15680</v>
      </c>
      <c r="N100" s="29">
        <v>11120</v>
      </c>
      <c r="O100" s="29">
        <v>5100</v>
      </c>
      <c r="P100" s="29">
        <v>1700</v>
      </c>
      <c r="Q100" s="29">
        <v>3940</v>
      </c>
    </row>
    <row r="101" spans="2:17" s="12" customFormat="1" ht="13.5" x14ac:dyDescent="0.15">
      <c r="B101" s="26">
        <v>18</v>
      </c>
      <c r="C101" s="27">
        <f t="shared" ca="1" si="16"/>
        <v>40</v>
      </c>
      <c r="D101" s="25">
        <f t="shared" ca="1" si="9"/>
        <v>92</v>
      </c>
      <c r="E101" s="25">
        <f t="shared" si="10"/>
        <v>100</v>
      </c>
      <c r="F101" s="25">
        <f t="shared" ca="1" si="11"/>
        <v>48</v>
      </c>
      <c r="G101" s="25">
        <f t="shared" ca="1" si="12"/>
        <v>0</v>
      </c>
      <c r="H101" s="25">
        <f t="shared" ca="1" si="13"/>
        <v>0</v>
      </c>
      <c r="I101" s="25">
        <f t="shared" ca="1" si="14"/>
        <v>0</v>
      </c>
      <c r="J101" s="25">
        <f t="shared" ca="1" si="15"/>
        <v>0</v>
      </c>
      <c r="L101" s="22">
        <v>21</v>
      </c>
      <c r="M101" s="29">
        <v>11640</v>
      </c>
      <c r="N101" s="29">
        <v>8780</v>
      </c>
      <c r="O101" s="29">
        <v>5100</v>
      </c>
      <c r="P101" s="29">
        <v>5280</v>
      </c>
      <c r="Q101" s="29">
        <v>6640</v>
      </c>
    </row>
    <row r="102" spans="2:17" s="12" customFormat="1" ht="13.5" x14ac:dyDescent="0.15">
      <c r="B102" s="26">
        <v>19</v>
      </c>
      <c r="C102" s="27">
        <f t="shared" ca="1" si="16"/>
        <v>48</v>
      </c>
      <c r="D102" s="25">
        <f t="shared" ca="1" si="9"/>
        <v>102</v>
      </c>
      <c r="E102" s="25">
        <f t="shared" si="10"/>
        <v>100</v>
      </c>
      <c r="F102" s="25">
        <f t="shared" ca="1" si="11"/>
        <v>46</v>
      </c>
      <c r="G102" s="25">
        <f t="shared" ca="1" si="12"/>
        <v>0</v>
      </c>
      <c r="H102" s="25">
        <f t="shared" ca="1" si="13"/>
        <v>0</v>
      </c>
      <c r="I102" s="25">
        <f t="shared" ca="1" si="14"/>
        <v>0</v>
      </c>
      <c r="J102" s="25">
        <f t="shared" ca="1" si="15"/>
        <v>0</v>
      </c>
      <c r="L102" s="22">
        <v>22</v>
      </c>
      <c r="M102" s="29">
        <v>17380</v>
      </c>
      <c r="N102" s="29">
        <v>12100</v>
      </c>
      <c r="O102" s="29">
        <v>8340</v>
      </c>
      <c r="P102" s="29">
        <v>5200</v>
      </c>
      <c r="Q102" s="29">
        <v>7720</v>
      </c>
    </row>
    <row r="103" spans="2:17" s="12" customFormat="1" ht="13.5" x14ac:dyDescent="0.15">
      <c r="B103" s="26">
        <v>20</v>
      </c>
      <c r="C103" s="27">
        <f t="shared" ca="1" si="16"/>
        <v>46</v>
      </c>
      <c r="D103" s="25">
        <f t="shared" ca="1" si="9"/>
        <v>95</v>
      </c>
      <c r="E103" s="25">
        <f t="shared" si="10"/>
        <v>100</v>
      </c>
      <c r="F103" s="25">
        <f t="shared" ca="1" si="11"/>
        <v>51</v>
      </c>
      <c r="G103" s="25">
        <f t="shared" ca="1" si="12"/>
        <v>0</v>
      </c>
      <c r="H103" s="25">
        <f t="shared" ca="1" si="13"/>
        <v>0</v>
      </c>
      <c r="I103" s="25">
        <f t="shared" ca="1" si="14"/>
        <v>0</v>
      </c>
      <c r="J103" s="25">
        <f t="shared" ca="1" si="15"/>
        <v>0</v>
      </c>
      <c r="L103" s="22">
        <v>23</v>
      </c>
      <c r="M103" s="29">
        <v>19800</v>
      </c>
      <c r="N103" s="29">
        <v>1700</v>
      </c>
      <c r="O103" s="29">
        <v>9780</v>
      </c>
      <c r="P103" s="29">
        <v>4300</v>
      </c>
      <c r="Q103" s="29">
        <v>2240</v>
      </c>
    </row>
    <row r="104" spans="2:17" s="12" customFormat="1" ht="13.5" x14ac:dyDescent="0.15">
      <c r="B104" s="26">
        <v>21</v>
      </c>
      <c r="C104" s="27">
        <f t="shared" ca="1" si="16"/>
        <v>51</v>
      </c>
      <c r="D104" s="25">
        <f t="shared" ca="1" si="9"/>
        <v>124</v>
      </c>
      <c r="E104" s="25">
        <f t="shared" si="10"/>
        <v>100</v>
      </c>
      <c r="F104" s="25">
        <f t="shared" ca="1" si="11"/>
        <v>27</v>
      </c>
      <c r="G104" s="25">
        <f t="shared" ca="1" si="12"/>
        <v>0</v>
      </c>
      <c r="H104" s="25">
        <f t="shared" ca="1" si="13"/>
        <v>0</v>
      </c>
      <c r="I104" s="25">
        <f t="shared" ca="1" si="14"/>
        <v>0</v>
      </c>
      <c r="J104" s="25">
        <f t="shared" ca="1" si="15"/>
        <v>0</v>
      </c>
      <c r="L104" s="22">
        <v>24</v>
      </c>
      <c r="M104" s="29">
        <v>13440</v>
      </c>
      <c r="N104" s="29">
        <v>6720</v>
      </c>
      <c r="O104" s="29">
        <v>3400</v>
      </c>
      <c r="P104" s="29">
        <v>4120</v>
      </c>
      <c r="Q104" s="29">
        <v>4660</v>
      </c>
    </row>
    <row r="105" spans="2:17" s="12" customFormat="1" ht="13.5" x14ac:dyDescent="0.15">
      <c r="B105" s="26">
        <v>22</v>
      </c>
      <c r="C105" s="27">
        <f t="shared" ca="1" si="16"/>
        <v>27</v>
      </c>
      <c r="D105" s="25">
        <f t="shared" ca="1" si="9"/>
        <v>120</v>
      </c>
      <c r="E105" s="25">
        <f t="shared" si="10"/>
        <v>100</v>
      </c>
      <c r="F105" s="25">
        <f t="shared" ca="1" si="11"/>
        <v>7</v>
      </c>
      <c r="G105" s="25">
        <f t="shared" ca="1" si="12"/>
        <v>0</v>
      </c>
      <c r="H105" s="25">
        <f t="shared" ca="1" si="13"/>
        <v>0</v>
      </c>
      <c r="I105" s="25">
        <f t="shared" ca="1" si="14"/>
        <v>1</v>
      </c>
      <c r="J105" s="25">
        <f t="shared" ca="1" si="15"/>
        <v>1700</v>
      </c>
      <c r="L105" s="22">
        <v>25</v>
      </c>
      <c r="M105" s="29">
        <v>9400</v>
      </c>
      <c r="N105" s="29">
        <v>3400</v>
      </c>
      <c r="O105" s="29">
        <v>7800</v>
      </c>
      <c r="P105" s="29">
        <v>5740</v>
      </c>
      <c r="Q105" s="29">
        <v>2240</v>
      </c>
    </row>
    <row r="106" spans="2:17" s="12" customFormat="1" ht="13.5" x14ac:dyDescent="0.15">
      <c r="B106" s="26">
        <v>23</v>
      </c>
      <c r="C106" s="27">
        <f t="shared" ca="1" si="16"/>
        <v>67</v>
      </c>
      <c r="D106" s="25">
        <f t="shared" ca="1" si="9"/>
        <v>96</v>
      </c>
      <c r="E106" s="25">
        <f t="shared" si="10"/>
        <v>100</v>
      </c>
      <c r="F106" s="25">
        <f t="shared" ca="1" si="11"/>
        <v>71</v>
      </c>
      <c r="G106" s="25">
        <f t="shared" ca="1" si="12"/>
        <v>0</v>
      </c>
      <c r="H106" s="25">
        <f t="shared" ca="1" si="13"/>
        <v>0</v>
      </c>
      <c r="I106" s="25">
        <f t="shared" ca="1" si="14"/>
        <v>0</v>
      </c>
      <c r="J106" s="25">
        <f t="shared" ca="1" si="15"/>
        <v>0</v>
      </c>
      <c r="L106" s="22">
        <v>26</v>
      </c>
      <c r="M106" s="29">
        <v>22420</v>
      </c>
      <c r="N106" s="29">
        <v>5280</v>
      </c>
      <c r="O106" s="29">
        <v>5100</v>
      </c>
      <c r="P106" s="29">
        <v>2960</v>
      </c>
      <c r="Q106" s="29">
        <v>4480</v>
      </c>
    </row>
    <row r="107" spans="2:17" s="12" customFormat="1" ht="13.5" x14ac:dyDescent="0.15">
      <c r="B107" s="26">
        <v>24</v>
      </c>
      <c r="C107" s="27">
        <f t="shared" ca="1" si="16"/>
        <v>71</v>
      </c>
      <c r="D107" s="25">
        <f t="shared" ca="1" si="9"/>
        <v>97</v>
      </c>
      <c r="E107" s="25">
        <f t="shared" si="10"/>
        <v>100</v>
      </c>
      <c r="F107" s="25">
        <f t="shared" ca="1" si="11"/>
        <v>74</v>
      </c>
      <c r="G107" s="25">
        <f t="shared" ca="1" si="12"/>
        <v>0</v>
      </c>
      <c r="H107" s="25">
        <f t="shared" ca="1" si="13"/>
        <v>0</v>
      </c>
      <c r="I107" s="25">
        <f t="shared" ca="1" si="14"/>
        <v>0</v>
      </c>
      <c r="J107" s="25">
        <f t="shared" ca="1" si="15"/>
        <v>0</v>
      </c>
      <c r="L107" s="22">
        <v>27</v>
      </c>
      <c r="M107" s="29">
        <v>18020</v>
      </c>
      <c r="N107" s="29">
        <v>5460</v>
      </c>
      <c r="O107" s="29">
        <v>3400</v>
      </c>
      <c r="P107" s="29">
        <v>5200</v>
      </c>
      <c r="Q107" s="29">
        <v>5200</v>
      </c>
    </row>
    <row r="108" spans="2:17" s="12" customFormat="1" ht="13.5" x14ac:dyDescent="0.15">
      <c r="B108" s="26">
        <v>25</v>
      </c>
      <c r="C108" s="27">
        <f t="shared" ca="1" si="16"/>
        <v>74</v>
      </c>
      <c r="D108" s="25">
        <f t="shared" ca="1" si="9"/>
        <v>92</v>
      </c>
      <c r="E108" s="25">
        <f t="shared" si="10"/>
        <v>100</v>
      </c>
      <c r="F108" s="25">
        <f t="shared" ca="1" si="11"/>
        <v>82</v>
      </c>
      <c r="G108" s="25">
        <f t="shared" ca="1" si="12"/>
        <v>0</v>
      </c>
      <c r="H108" s="25">
        <f t="shared" ca="1" si="13"/>
        <v>0</v>
      </c>
      <c r="I108" s="25">
        <f t="shared" ca="1" si="14"/>
        <v>0</v>
      </c>
      <c r="J108" s="25">
        <f t="shared" ca="1" si="15"/>
        <v>0</v>
      </c>
      <c r="L108" s="22">
        <v>28</v>
      </c>
      <c r="M108" s="29">
        <v>9680</v>
      </c>
      <c r="N108" s="29">
        <v>10580</v>
      </c>
      <c r="O108" s="29">
        <v>10140</v>
      </c>
      <c r="P108" s="29">
        <v>8340</v>
      </c>
      <c r="Q108" s="29">
        <v>3400</v>
      </c>
    </row>
    <row r="109" spans="2:17" s="12" customFormat="1" ht="13.5" x14ac:dyDescent="0.15">
      <c r="B109" s="26">
        <v>26</v>
      </c>
      <c r="C109" s="27">
        <f t="shared" ca="1" si="16"/>
        <v>82</v>
      </c>
      <c r="D109" s="25">
        <f t="shared" ca="1" si="9"/>
        <v>116</v>
      </c>
      <c r="E109" s="25">
        <f t="shared" si="10"/>
        <v>100</v>
      </c>
      <c r="F109" s="25">
        <f t="shared" ca="1" si="11"/>
        <v>66</v>
      </c>
      <c r="G109" s="25">
        <f t="shared" ca="1" si="12"/>
        <v>0</v>
      </c>
      <c r="H109" s="25">
        <f t="shared" ca="1" si="13"/>
        <v>0</v>
      </c>
      <c r="I109" s="25">
        <f t="shared" ca="1" si="14"/>
        <v>0</v>
      </c>
      <c r="J109" s="25">
        <f t="shared" ca="1" si="15"/>
        <v>0</v>
      </c>
      <c r="L109" s="22">
        <v>29</v>
      </c>
      <c r="M109" s="29">
        <v>19000</v>
      </c>
      <c r="N109" s="29">
        <v>9940</v>
      </c>
      <c r="O109" s="29">
        <v>5100</v>
      </c>
      <c r="P109" s="29">
        <v>5460</v>
      </c>
      <c r="Q109" s="29">
        <v>1700</v>
      </c>
    </row>
    <row r="110" spans="2:17" s="12" customFormat="1" ht="13.5" x14ac:dyDescent="0.15">
      <c r="B110" s="26">
        <v>27</v>
      </c>
      <c r="C110" s="27">
        <f t="shared" ca="1" si="16"/>
        <v>66</v>
      </c>
      <c r="D110" s="25">
        <f t="shared" ca="1" si="9"/>
        <v>110</v>
      </c>
      <c r="E110" s="25">
        <f t="shared" si="10"/>
        <v>100</v>
      </c>
      <c r="F110" s="25">
        <f t="shared" ca="1" si="11"/>
        <v>56</v>
      </c>
      <c r="G110" s="25">
        <f t="shared" ca="1" si="12"/>
        <v>0</v>
      </c>
      <c r="H110" s="25">
        <f t="shared" ca="1" si="13"/>
        <v>0</v>
      </c>
      <c r="I110" s="25">
        <f t="shared" ca="1" si="14"/>
        <v>0</v>
      </c>
      <c r="J110" s="25">
        <f t="shared" ca="1" si="15"/>
        <v>0</v>
      </c>
      <c r="L110" s="22">
        <v>30</v>
      </c>
      <c r="M110" s="29">
        <v>10300</v>
      </c>
      <c r="N110" s="29">
        <v>6820</v>
      </c>
      <c r="O110" s="29">
        <v>5280</v>
      </c>
      <c r="P110" s="29">
        <v>3400</v>
      </c>
      <c r="Q110" s="29">
        <v>4840</v>
      </c>
    </row>
    <row r="111" spans="2:17" s="12" customFormat="1" ht="13.5" x14ac:dyDescent="0.15">
      <c r="B111" s="26">
        <v>28</v>
      </c>
      <c r="C111" s="27">
        <f t="shared" ca="1" si="16"/>
        <v>56</v>
      </c>
      <c r="D111" s="25">
        <f t="shared" ca="1" si="9"/>
        <v>106</v>
      </c>
      <c r="E111" s="25">
        <f t="shared" si="10"/>
        <v>100</v>
      </c>
      <c r="F111" s="25">
        <f t="shared" ca="1" si="11"/>
        <v>50</v>
      </c>
      <c r="G111" s="25">
        <f t="shared" ca="1" si="12"/>
        <v>0</v>
      </c>
      <c r="H111" s="25">
        <f t="shared" ca="1" si="13"/>
        <v>0</v>
      </c>
      <c r="I111" s="25">
        <f t="shared" ca="1" si="14"/>
        <v>0</v>
      </c>
      <c r="J111" s="25">
        <f t="shared" ca="1" si="15"/>
        <v>0</v>
      </c>
      <c r="L111" s="22">
        <v>31</v>
      </c>
      <c r="M111" s="29">
        <v>15680</v>
      </c>
      <c r="N111" s="29">
        <v>9940</v>
      </c>
      <c r="O111" s="29">
        <v>7800</v>
      </c>
      <c r="P111" s="29">
        <v>3580</v>
      </c>
      <c r="Q111" s="29">
        <v>1700</v>
      </c>
    </row>
    <row r="112" spans="2:17" s="12" customFormat="1" ht="13.5" x14ac:dyDescent="0.15">
      <c r="B112" s="26">
        <v>29</v>
      </c>
      <c r="C112" s="27">
        <f t="shared" ca="1" si="16"/>
        <v>50</v>
      </c>
      <c r="D112" s="25">
        <f t="shared" ca="1" si="9"/>
        <v>123</v>
      </c>
      <c r="E112" s="25">
        <f t="shared" si="10"/>
        <v>100</v>
      </c>
      <c r="F112" s="25">
        <f t="shared" ca="1" si="11"/>
        <v>27</v>
      </c>
      <c r="G112" s="25">
        <f t="shared" ca="1" si="12"/>
        <v>0</v>
      </c>
      <c r="H112" s="25">
        <f t="shared" ca="1" si="13"/>
        <v>0</v>
      </c>
      <c r="I112" s="25">
        <f t="shared" ca="1" si="14"/>
        <v>0</v>
      </c>
      <c r="J112" s="25">
        <f t="shared" ca="1" si="15"/>
        <v>0</v>
      </c>
      <c r="L112" s="22">
        <v>32</v>
      </c>
      <c r="M112" s="29">
        <v>16120</v>
      </c>
      <c r="N112" s="29">
        <v>7520</v>
      </c>
      <c r="O112" s="29">
        <v>6820</v>
      </c>
      <c r="P112" s="29">
        <v>5740</v>
      </c>
      <c r="Q112" s="29">
        <v>4840</v>
      </c>
    </row>
    <row r="113" spans="2:17" s="12" customFormat="1" ht="13.5" x14ac:dyDescent="0.15">
      <c r="B113" s="28">
        <v>30</v>
      </c>
      <c r="C113" s="27">
        <f t="shared" ca="1" si="16"/>
        <v>27</v>
      </c>
      <c r="D113" s="25">
        <f t="shared" ca="1" si="9"/>
        <v>107</v>
      </c>
      <c r="E113" s="25">
        <f t="shared" si="10"/>
        <v>100</v>
      </c>
      <c r="F113" s="25">
        <f ca="1">C113+E113-D113</f>
        <v>20</v>
      </c>
      <c r="G113" s="25">
        <f t="shared" ca="1" si="12"/>
        <v>0</v>
      </c>
      <c r="H113" s="25">
        <f t="shared" ca="1" si="13"/>
        <v>0</v>
      </c>
      <c r="I113" s="25">
        <f t="shared" ca="1" si="14"/>
        <v>0</v>
      </c>
      <c r="J113" s="25">
        <f t="shared" ca="1" si="15"/>
        <v>0</v>
      </c>
      <c r="L113" s="22">
        <v>33</v>
      </c>
      <c r="M113" s="29">
        <v>14700</v>
      </c>
      <c r="N113" s="29">
        <v>10380</v>
      </c>
      <c r="O113" s="29">
        <v>5280</v>
      </c>
      <c r="P113" s="29">
        <v>4840</v>
      </c>
      <c r="Q113" s="29">
        <v>3400</v>
      </c>
    </row>
    <row r="114" spans="2:17" s="12" customFormat="1" ht="13.5" x14ac:dyDescent="0.15">
      <c r="L114" s="22">
        <v>34</v>
      </c>
      <c r="M114" s="29">
        <v>16400</v>
      </c>
      <c r="N114" s="29">
        <v>6980</v>
      </c>
      <c r="O114" s="29">
        <v>10320</v>
      </c>
      <c r="P114" s="29">
        <v>5200</v>
      </c>
      <c r="Q114" s="29">
        <v>5200</v>
      </c>
    </row>
    <row r="115" spans="2:17" s="12" customFormat="1" ht="13.5" x14ac:dyDescent="0.15">
      <c r="L115" s="22">
        <v>35</v>
      </c>
      <c r="M115" s="29">
        <v>6360</v>
      </c>
      <c r="N115" s="29">
        <v>5100</v>
      </c>
      <c r="O115" s="29">
        <v>3940</v>
      </c>
      <c r="P115" s="29">
        <v>6900</v>
      </c>
      <c r="Q115" s="29">
        <v>3580</v>
      </c>
    </row>
    <row r="116" spans="2:17" s="12" customFormat="1" ht="13.5" x14ac:dyDescent="0.15">
      <c r="L116" s="22">
        <v>36</v>
      </c>
      <c r="M116" s="29">
        <v>14860</v>
      </c>
      <c r="N116" s="29">
        <v>10940</v>
      </c>
      <c r="O116" s="29">
        <v>6900</v>
      </c>
      <c r="P116" s="29">
        <v>5100</v>
      </c>
      <c r="Q116" s="29">
        <v>3760</v>
      </c>
    </row>
    <row r="117" spans="2:17" s="12" customFormat="1" ht="13.5" x14ac:dyDescent="0.15">
      <c r="L117" s="22">
        <v>37</v>
      </c>
      <c r="M117" s="29">
        <v>6980</v>
      </c>
      <c r="N117" s="29">
        <v>5100</v>
      </c>
      <c r="O117" s="29">
        <v>5100</v>
      </c>
      <c r="P117" s="29">
        <v>7620</v>
      </c>
      <c r="Q117" s="29">
        <v>6360</v>
      </c>
    </row>
    <row r="118" spans="2:17" s="12" customFormat="1" ht="13.5" x14ac:dyDescent="0.15">
      <c r="L118" s="22">
        <v>38</v>
      </c>
      <c r="M118" s="29">
        <v>8500</v>
      </c>
      <c r="N118" s="29">
        <v>5100</v>
      </c>
      <c r="O118" s="29">
        <v>6360</v>
      </c>
      <c r="P118" s="29">
        <v>1700</v>
      </c>
      <c r="Q118" s="29">
        <v>3400</v>
      </c>
    </row>
    <row r="119" spans="2:17" s="12" customFormat="1" ht="13.5" x14ac:dyDescent="0.15">
      <c r="L119" s="22">
        <v>39</v>
      </c>
      <c r="M119" s="29">
        <v>13160</v>
      </c>
      <c r="N119" s="29">
        <v>9320</v>
      </c>
      <c r="O119" s="29">
        <v>6180</v>
      </c>
      <c r="P119" s="29">
        <v>5100</v>
      </c>
      <c r="Q119" s="29">
        <v>6640</v>
      </c>
    </row>
    <row r="120" spans="2:17" s="12" customFormat="1" ht="13.5" x14ac:dyDescent="0.15">
      <c r="L120" s="22">
        <v>40</v>
      </c>
      <c r="M120" s="29">
        <v>12020</v>
      </c>
      <c r="N120" s="29">
        <v>6980</v>
      </c>
      <c r="O120" s="29">
        <v>6540</v>
      </c>
      <c r="P120" s="29">
        <v>6720</v>
      </c>
      <c r="Q120" s="29">
        <v>3400</v>
      </c>
    </row>
    <row r="121" spans="2:17" s="12" customFormat="1" ht="13.5" x14ac:dyDescent="0.15">
      <c r="L121" s="22">
        <v>41</v>
      </c>
      <c r="M121" s="29">
        <v>12360</v>
      </c>
      <c r="N121" s="29">
        <v>8700</v>
      </c>
      <c r="O121" s="29">
        <v>8160</v>
      </c>
      <c r="P121" s="29">
        <v>3400</v>
      </c>
      <c r="Q121" s="29">
        <v>4840</v>
      </c>
    </row>
    <row r="122" spans="2:17" s="12" customFormat="1" ht="13.5" x14ac:dyDescent="0.15">
      <c r="L122" s="22">
        <v>42</v>
      </c>
      <c r="M122" s="29">
        <v>15580</v>
      </c>
      <c r="N122" s="29">
        <v>7080</v>
      </c>
      <c r="O122" s="29">
        <v>4120</v>
      </c>
      <c r="P122" s="29">
        <v>5020</v>
      </c>
      <c r="Q122" s="29">
        <v>3400</v>
      </c>
    </row>
    <row r="123" spans="2:17" s="12" customFormat="1" ht="13.5" x14ac:dyDescent="0.15">
      <c r="L123" s="22">
        <v>43</v>
      </c>
      <c r="M123" s="29">
        <v>11660</v>
      </c>
      <c r="N123" s="29">
        <v>5280</v>
      </c>
      <c r="O123" s="29">
        <v>5460</v>
      </c>
      <c r="P123" s="29">
        <v>5920</v>
      </c>
      <c r="Q123" s="29">
        <v>7720</v>
      </c>
    </row>
    <row r="124" spans="2:17" s="12" customFormat="1" ht="13.5" x14ac:dyDescent="0.15">
      <c r="L124" s="22">
        <v>44</v>
      </c>
      <c r="M124" s="29">
        <v>20260</v>
      </c>
      <c r="N124" s="29">
        <v>12740</v>
      </c>
      <c r="O124" s="29">
        <v>8620</v>
      </c>
      <c r="P124" s="29">
        <v>3580</v>
      </c>
      <c r="Q124" s="29">
        <v>4120</v>
      </c>
    </row>
    <row r="125" spans="2:17" s="12" customFormat="1" ht="13.5" x14ac:dyDescent="0.15">
      <c r="L125" s="22">
        <v>45</v>
      </c>
      <c r="M125" s="29">
        <v>11640</v>
      </c>
      <c r="N125" s="29">
        <v>5640</v>
      </c>
      <c r="O125" s="29">
        <v>3940</v>
      </c>
      <c r="P125" s="29">
        <v>5380</v>
      </c>
      <c r="Q125" s="29">
        <v>1700</v>
      </c>
    </row>
    <row r="126" spans="2:17" s="12" customFormat="1" ht="13.5" x14ac:dyDescent="0.15">
      <c r="L126" s="22">
        <v>46</v>
      </c>
      <c r="M126" s="29">
        <v>11920</v>
      </c>
      <c r="N126" s="29">
        <v>5820</v>
      </c>
      <c r="O126" s="29">
        <v>8160</v>
      </c>
      <c r="P126" s="29">
        <v>5200</v>
      </c>
      <c r="Q126" s="29">
        <v>3940</v>
      </c>
    </row>
    <row r="127" spans="2:17" s="12" customFormat="1" ht="13.5" x14ac:dyDescent="0.15">
      <c r="L127" s="22">
        <v>47</v>
      </c>
      <c r="M127" s="29">
        <v>23500</v>
      </c>
      <c r="N127" s="29">
        <v>10300</v>
      </c>
      <c r="O127" s="29">
        <v>3940</v>
      </c>
      <c r="P127" s="29">
        <v>3400</v>
      </c>
      <c r="Q127" s="29">
        <v>1700</v>
      </c>
    </row>
    <row r="128" spans="2:17" s="12" customFormat="1" ht="13.5" x14ac:dyDescent="0.15">
      <c r="L128" s="22">
        <v>48</v>
      </c>
      <c r="M128" s="29">
        <v>13000</v>
      </c>
      <c r="N128" s="29">
        <v>5460</v>
      </c>
      <c r="O128" s="29">
        <v>1700</v>
      </c>
      <c r="P128" s="29">
        <v>9700</v>
      </c>
      <c r="Q128" s="29">
        <v>3400</v>
      </c>
    </row>
    <row r="129" spans="12:17" s="12" customFormat="1" ht="13.5" x14ac:dyDescent="0.15">
      <c r="L129" s="22">
        <v>49</v>
      </c>
      <c r="M129" s="29">
        <v>8600</v>
      </c>
      <c r="N129" s="29">
        <v>12280</v>
      </c>
      <c r="O129" s="29">
        <v>5100</v>
      </c>
      <c r="P129" s="29">
        <v>3580</v>
      </c>
      <c r="Q129" s="29">
        <v>1700</v>
      </c>
    </row>
    <row r="130" spans="12:17" s="12" customFormat="1" ht="13.5" x14ac:dyDescent="0.15">
      <c r="L130" s="22">
        <v>50</v>
      </c>
      <c r="M130" s="29">
        <v>13700</v>
      </c>
      <c r="N130" s="29">
        <v>6800</v>
      </c>
      <c r="O130" s="29">
        <v>5100</v>
      </c>
      <c r="P130" s="29">
        <v>6100</v>
      </c>
      <c r="Q130" s="29">
        <v>3940</v>
      </c>
    </row>
    <row r="131" spans="12:17" s="12" customFormat="1" ht="13.5" x14ac:dyDescent="0.15"/>
    <row r="132" spans="12:17" s="12" customFormat="1" ht="13.5" x14ac:dyDescent="0.15"/>
    <row r="133" spans="12:17" s="12" customFormat="1" ht="13.5" x14ac:dyDescent="0.15"/>
    <row r="134" spans="12:17" s="12" customFormat="1" ht="13.5" x14ac:dyDescent="0.15"/>
    <row r="135" spans="12:17" s="12" customFormat="1" ht="13.5" x14ac:dyDescent="0.15"/>
    <row r="136" spans="12:17" s="12" customFormat="1" ht="13.5" x14ac:dyDescent="0.15"/>
    <row r="137" spans="12:17" s="12" customFormat="1" ht="13.5" x14ac:dyDescent="0.15"/>
    <row r="138" spans="12:17" s="12" customFormat="1" ht="13.5" x14ac:dyDescent="0.15"/>
    <row r="139" spans="12:17" s="12" customFormat="1" ht="13.5" x14ac:dyDescent="0.15"/>
    <row r="140" spans="12:17" s="12" customFormat="1" ht="13.5" x14ac:dyDescent="0.15"/>
    <row r="141" spans="12:17" s="12" customFormat="1" ht="13.5" x14ac:dyDescent="0.15"/>
    <row r="142" spans="12:17" s="12" customFormat="1" ht="13.5" x14ac:dyDescent="0.15"/>
    <row r="143" spans="12:17" s="12" customFormat="1" ht="13.5" x14ac:dyDescent="0.15"/>
    <row r="144" spans="12:17" s="12" customFormat="1" ht="13.5" x14ac:dyDescent="0.15"/>
    <row r="145" s="12" customFormat="1" ht="13.5" x14ac:dyDescent="0.15"/>
    <row r="146" s="12" customFormat="1" ht="13.5" x14ac:dyDescent="0.15"/>
    <row r="147" s="12" customFormat="1" ht="13.5" x14ac:dyDescent="0.15"/>
    <row r="148" s="12" customFormat="1" ht="13.5" x14ac:dyDescent="0.15"/>
    <row r="149" s="12" customFormat="1" ht="13.5" x14ac:dyDescent="0.15"/>
    <row r="150" s="12" customFormat="1" ht="13.5" x14ac:dyDescent="0.15"/>
    <row r="151" s="12" customFormat="1" ht="13.5" x14ac:dyDescent="0.15"/>
    <row r="152" s="12" customFormat="1" ht="13.5" x14ac:dyDescent="0.15"/>
    <row r="153" s="12" customFormat="1" ht="13.5" x14ac:dyDescent="0.15"/>
    <row r="154" s="12" customFormat="1" ht="13.5" x14ac:dyDescent="0.15"/>
    <row r="155" s="12" customFormat="1" ht="13.5" x14ac:dyDescent="0.15"/>
    <row r="156" s="12" customFormat="1" ht="13.5" x14ac:dyDescent="0.15"/>
    <row r="157" s="12" customFormat="1" ht="13.5" x14ac:dyDescent="0.15"/>
    <row r="158" s="12" customFormat="1" ht="13.5" x14ac:dyDescent="0.15"/>
    <row r="159" s="12" customFormat="1" ht="13.5" x14ac:dyDescent="0.15"/>
    <row r="160" s="12" customFormat="1" ht="13.5" x14ac:dyDescent="0.15"/>
    <row r="161" s="12" customFormat="1" ht="13.5" x14ac:dyDescent="0.15"/>
    <row r="162" s="12" customFormat="1" ht="13.5" x14ac:dyDescent="0.15"/>
    <row r="163" s="12" customFormat="1" ht="13.5" x14ac:dyDescent="0.15"/>
    <row r="164" s="12" customFormat="1" ht="13.5" x14ac:dyDescent="0.15"/>
    <row r="165" s="12" customFormat="1" ht="13.5" x14ac:dyDescent="0.15"/>
    <row r="166" s="12" customFormat="1" ht="13.5" x14ac:dyDescent="0.15"/>
    <row r="167" s="12" customFormat="1" ht="13.5" x14ac:dyDescent="0.15"/>
    <row r="168" s="12" customFormat="1" ht="13.5" x14ac:dyDescent="0.15"/>
    <row r="169" s="12" customFormat="1" ht="13.5" x14ac:dyDescent="0.15"/>
    <row r="170" s="12" customFormat="1" ht="13.5" x14ac:dyDescent="0.15"/>
    <row r="171" s="12" customFormat="1" ht="13.5" x14ac:dyDescent="0.15"/>
    <row r="172" s="12" customFormat="1" ht="13.5" x14ac:dyDescent="0.15"/>
    <row r="173" s="12" customFormat="1" ht="13.5" x14ac:dyDescent="0.15"/>
    <row r="174" s="12" customFormat="1" ht="13.5" x14ac:dyDescent="0.15"/>
    <row r="175" s="12" customFormat="1" ht="13.5" x14ac:dyDescent="0.15"/>
    <row r="176" s="12" customFormat="1" ht="13.5" x14ac:dyDescent="0.15"/>
    <row r="177" s="12" customFormat="1" ht="13.5" x14ac:dyDescent="0.15"/>
    <row r="178" s="12" customFormat="1" ht="13.5" x14ac:dyDescent="0.15"/>
    <row r="179" s="12" customFormat="1" ht="13.5" x14ac:dyDescent="0.15"/>
    <row r="180" s="12" customFormat="1" ht="13.5" x14ac:dyDescent="0.15"/>
    <row r="181" s="12" customFormat="1" ht="13.5" x14ac:dyDescent="0.15"/>
    <row r="182" s="12" customFormat="1" ht="13.5" x14ac:dyDescent="0.15"/>
    <row r="183" s="12" customFormat="1" ht="13.5" x14ac:dyDescent="0.15"/>
    <row r="184" s="12" customFormat="1" ht="13.5" x14ac:dyDescent="0.15"/>
    <row r="185" s="12" customFormat="1" ht="13.5" x14ac:dyDescent="0.15"/>
    <row r="186" s="12" customFormat="1" ht="13.5" x14ac:dyDescent="0.15"/>
    <row r="187" s="12" customFormat="1" ht="13.5" x14ac:dyDescent="0.15"/>
    <row r="188" s="12" customFormat="1" ht="13.5" x14ac:dyDescent="0.15"/>
    <row r="189" s="12" customFormat="1" ht="13.5" x14ac:dyDescent="0.15"/>
    <row r="190" s="12" customFormat="1" ht="13.5" x14ac:dyDescent="0.15"/>
    <row r="191" s="12" customFormat="1" ht="13.5" x14ac:dyDescent="0.15"/>
    <row r="192" s="12" customFormat="1" ht="13.5" x14ac:dyDescent="0.15"/>
    <row r="193" s="12" customFormat="1" ht="13.5" x14ac:dyDescent="0.15"/>
    <row r="194" s="12" customFormat="1" ht="13.5" x14ac:dyDescent="0.15"/>
    <row r="195" s="12" customFormat="1" ht="13.5" x14ac:dyDescent="0.15"/>
    <row r="196" s="12" customFormat="1" ht="13.5" x14ac:dyDescent="0.15"/>
    <row r="197" s="12" customFormat="1" ht="13.5" x14ac:dyDescent="0.15"/>
    <row r="198" s="12" customFormat="1" ht="13.5" x14ac:dyDescent="0.15"/>
    <row r="199" s="12" customFormat="1" ht="13.5" x14ac:dyDescent="0.15"/>
    <row r="200" s="12" customFormat="1" ht="13.5" x14ac:dyDescent="0.15"/>
    <row r="201" s="12" customFormat="1" ht="13.5" x14ac:dyDescent="0.15"/>
    <row r="202" s="12" customFormat="1" ht="13.5" x14ac:dyDescent="0.15"/>
    <row r="203" s="12" customFormat="1" ht="13.5" x14ac:dyDescent="0.15"/>
    <row r="204" s="12" customFormat="1" ht="13.5" x14ac:dyDescent="0.15"/>
    <row r="205" s="12" customFormat="1" ht="13.5" x14ac:dyDescent="0.15"/>
    <row r="206" s="12" customFormat="1" ht="13.5" x14ac:dyDescent="0.15"/>
    <row r="207" s="12" customFormat="1" ht="13.5" x14ac:dyDescent="0.15"/>
    <row r="208" s="12" customFormat="1" ht="13.5" x14ac:dyDescent="0.15"/>
    <row r="209" s="12" customFormat="1" ht="13.5" x14ac:dyDescent="0.15"/>
    <row r="210" s="12" customFormat="1" ht="13.5" x14ac:dyDescent="0.15"/>
    <row r="211" s="12" customFormat="1" ht="13.5" x14ac:dyDescent="0.15"/>
    <row r="212" s="12" customFormat="1" ht="13.5" x14ac:dyDescent="0.15"/>
    <row r="213" s="12" customFormat="1" ht="13.5" x14ac:dyDescent="0.15"/>
    <row r="214" s="12" customFormat="1" ht="13.5" x14ac:dyDescent="0.15"/>
    <row r="215" s="12" customFormat="1" ht="13.5" x14ac:dyDescent="0.15"/>
    <row r="216" s="12" customFormat="1" ht="13.5" x14ac:dyDescent="0.15"/>
    <row r="217" s="12" customFormat="1" ht="13.5" x14ac:dyDescent="0.15"/>
    <row r="218" s="12" customFormat="1" ht="13.5" x14ac:dyDescent="0.15"/>
    <row r="219" s="12" customFormat="1" ht="13.5" x14ac:dyDescent="0.15"/>
    <row r="220" s="12" customFormat="1" ht="13.5" x14ac:dyDescent="0.15"/>
    <row r="221" s="12" customFormat="1" ht="13.5" x14ac:dyDescent="0.15"/>
    <row r="222" s="12" customFormat="1" ht="13.5" x14ac:dyDescent="0.15"/>
    <row r="223" s="12" customFormat="1" ht="13.5" x14ac:dyDescent="0.15"/>
    <row r="224" s="12" customFormat="1" ht="13.5" x14ac:dyDescent="0.15"/>
    <row r="225" s="12" customFormat="1" ht="13.5" x14ac:dyDescent="0.15"/>
    <row r="226" s="12" customFormat="1" ht="13.5" x14ac:dyDescent="0.15"/>
    <row r="227" s="12" customFormat="1" ht="13.5" x14ac:dyDescent="0.15"/>
    <row r="228" s="12" customFormat="1" ht="13.5" x14ac:dyDescent="0.15"/>
    <row r="229" s="12" customFormat="1" ht="13.5" x14ac:dyDescent="0.15"/>
    <row r="230" s="12" customFormat="1" ht="13.5" x14ac:dyDescent="0.15"/>
    <row r="231" s="12" customFormat="1" ht="13.5" x14ac:dyDescent="0.15"/>
    <row r="232" s="12" customFormat="1" ht="13.5" x14ac:dyDescent="0.15"/>
    <row r="233" s="12" customFormat="1" ht="13.5" x14ac:dyDescent="0.15"/>
    <row r="234" s="12" customFormat="1" ht="13.5" x14ac:dyDescent="0.15"/>
    <row r="235" s="12" customFormat="1" ht="13.5" x14ac:dyDescent="0.15"/>
    <row r="236" s="12" customFormat="1" ht="13.5" x14ac:dyDescent="0.15"/>
    <row r="237" s="12" customFormat="1" ht="13.5" x14ac:dyDescent="0.15"/>
    <row r="238" s="12" customFormat="1" ht="13.5" x14ac:dyDescent="0.15"/>
    <row r="239" s="12" customFormat="1" ht="13.5" x14ac:dyDescent="0.15"/>
    <row r="240" s="12" customFormat="1" ht="13.5" x14ac:dyDescent="0.15"/>
    <row r="241" s="12" customFormat="1" ht="13.5" x14ac:dyDescent="0.15"/>
    <row r="242" s="12" customFormat="1" ht="13.5" x14ac:dyDescent="0.15"/>
    <row r="243" s="12" customFormat="1" ht="13.5" x14ac:dyDescent="0.15"/>
    <row r="244" s="12" customFormat="1" ht="13.5" x14ac:dyDescent="0.15"/>
    <row r="245" s="12" customFormat="1" ht="13.5" x14ac:dyDescent="0.15"/>
    <row r="246" s="12" customFormat="1" ht="13.5" x14ac:dyDescent="0.15"/>
    <row r="247" s="12" customFormat="1" ht="13.5" x14ac:dyDescent="0.15"/>
    <row r="248" s="12" customFormat="1" ht="13.5" x14ac:dyDescent="0.15"/>
    <row r="249" s="12" customFormat="1" ht="13.5" x14ac:dyDescent="0.15"/>
    <row r="250" s="12" customFormat="1" ht="13.5" x14ac:dyDescent="0.15"/>
    <row r="251" s="12" customFormat="1" ht="13.5" x14ac:dyDescent="0.15"/>
    <row r="252" s="12" customFormat="1" ht="13.5" x14ac:dyDescent="0.15"/>
    <row r="253" s="12" customFormat="1" ht="13.5" x14ac:dyDescent="0.15"/>
    <row r="254" s="12" customFormat="1" ht="13.5" x14ac:dyDescent="0.15"/>
    <row r="255" s="12" customFormat="1" ht="13.5" x14ac:dyDescent="0.15"/>
    <row r="256" s="12" customFormat="1" ht="13.5" x14ac:dyDescent="0.15"/>
    <row r="257" spans="1:19" s="12" customFormat="1" ht="13.5" x14ac:dyDescent="0.15"/>
    <row r="258" spans="1:19" s="12" customFormat="1" ht="13.5" x14ac:dyDescent="0.15"/>
    <row r="259" spans="1:19" s="12" customFormat="1" ht="13.5" x14ac:dyDescent="0.15"/>
    <row r="260" spans="1:19" s="12" customFormat="1" ht="13.5" x14ac:dyDescent="0.15"/>
    <row r="261" spans="1:19" s="12" customFormat="1" ht="13.5" x14ac:dyDescent="0.15"/>
    <row r="262" spans="1:19" s="12" customFormat="1" ht="13.5" x14ac:dyDescent="0.15"/>
    <row r="263" spans="1:19" s="12" customFormat="1" ht="13.5" x14ac:dyDescent="0.15"/>
    <row r="264" spans="1:19" s="12" customFormat="1" ht="13.5" x14ac:dyDescent="0.15"/>
    <row r="265" spans="1:19" s="12" customFormat="1" ht="13.5" x14ac:dyDescent="0.15"/>
    <row r="266" spans="1:19" s="12" customFormat="1" ht="13.5" x14ac:dyDescent="0.15"/>
    <row r="267" spans="1:19" s="12" customFormat="1" ht="13.5" x14ac:dyDescent="0.15"/>
    <row r="268" spans="1:19" s="12" customFormat="1" ht="13.5" x14ac:dyDescent="0.15"/>
    <row r="269" spans="1:19" x14ac:dyDescent="0.15">
      <c r="A269" s="12"/>
      <c r="B269" s="12"/>
      <c r="C269" s="12"/>
      <c r="D269" s="12"/>
      <c r="E269" s="12"/>
      <c r="F269" s="12"/>
      <c r="G269" s="12"/>
      <c r="H269" s="12"/>
      <c r="I269" s="12"/>
      <c r="J269" s="12"/>
      <c r="K269" s="12"/>
      <c r="L269" s="12"/>
      <c r="M269" s="12"/>
      <c r="N269" s="12"/>
      <c r="O269" s="12"/>
      <c r="P269" s="12"/>
      <c r="Q269" s="12"/>
      <c r="R269" s="12"/>
      <c r="S269" s="12"/>
    </row>
    <row r="270" spans="1:19" x14ac:dyDescent="0.15">
      <c r="A270" s="12"/>
      <c r="B270" s="12"/>
      <c r="C270" s="12"/>
      <c r="D270" s="12"/>
      <c r="E270" s="12"/>
      <c r="F270" s="12"/>
      <c r="G270" s="12"/>
      <c r="H270" s="12"/>
      <c r="I270" s="12"/>
      <c r="J270" s="12"/>
      <c r="K270" s="12"/>
      <c r="L270" s="12"/>
      <c r="M270" s="12"/>
      <c r="N270" s="12"/>
      <c r="O270" s="12"/>
      <c r="P270" s="12"/>
      <c r="Q270" s="12"/>
      <c r="R270" s="12"/>
      <c r="S270" s="12"/>
    </row>
    <row r="271" spans="1:19" x14ac:dyDescent="0.15">
      <c r="B271" s="12"/>
      <c r="C271" s="12"/>
      <c r="D271" s="12"/>
      <c r="E271" s="12"/>
      <c r="F271" s="12"/>
      <c r="G271" s="12"/>
      <c r="H271" s="12"/>
      <c r="I271" s="12"/>
      <c r="J271" s="12"/>
      <c r="K271" s="12"/>
      <c r="L271" s="12"/>
      <c r="M271" s="12"/>
      <c r="N271" s="12"/>
      <c r="O271" s="12"/>
      <c r="P271" s="12"/>
      <c r="Q271" s="12"/>
      <c r="R271" s="12"/>
      <c r="S271" s="12"/>
    </row>
    <row r="272" spans="1:19" x14ac:dyDescent="0.15">
      <c r="B272" s="12"/>
      <c r="C272" s="12"/>
      <c r="D272" s="12"/>
      <c r="E272" s="12"/>
      <c r="F272" s="12"/>
      <c r="G272" s="12"/>
      <c r="H272" s="12"/>
      <c r="I272" s="12"/>
      <c r="J272" s="12"/>
      <c r="K272" s="12"/>
      <c r="L272" s="12"/>
      <c r="M272" s="12"/>
      <c r="N272" s="12"/>
      <c r="O272" s="12"/>
      <c r="P272" s="12"/>
      <c r="Q272" s="12"/>
      <c r="R272" s="12"/>
      <c r="S272" s="12"/>
    </row>
    <row r="273" spans="11:19" x14ac:dyDescent="0.15">
      <c r="K273" s="12"/>
      <c r="L273" s="12"/>
      <c r="M273" s="12"/>
      <c r="N273" s="12"/>
      <c r="O273" s="12"/>
      <c r="P273" s="12"/>
      <c r="Q273" s="12"/>
      <c r="R273" s="12"/>
      <c r="S273" s="12"/>
    </row>
    <row r="274" spans="11:19" x14ac:dyDescent="0.15">
      <c r="K274" s="12"/>
      <c r="L274" s="12"/>
      <c r="M274" s="12"/>
      <c r="N274" s="12"/>
      <c r="O274" s="12"/>
      <c r="P274" s="12"/>
      <c r="Q274" s="12"/>
      <c r="R274" s="12"/>
      <c r="S274" s="12"/>
    </row>
    <row r="275" spans="11:19" x14ac:dyDescent="0.15">
      <c r="K275" s="12"/>
      <c r="L275" s="12"/>
      <c r="M275" s="12"/>
      <c r="N275" s="12"/>
      <c r="O275" s="12"/>
      <c r="P275" s="12"/>
      <c r="Q275" s="12"/>
      <c r="R275" s="12"/>
      <c r="S275" s="12"/>
    </row>
    <row r="276" spans="11:19" x14ac:dyDescent="0.15">
      <c r="K276" s="12"/>
      <c r="L276" s="12"/>
      <c r="M276" s="12"/>
      <c r="N276" s="12"/>
      <c r="O276" s="12"/>
      <c r="P276" s="12"/>
      <c r="Q276" s="12"/>
      <c r="R276" s="12"/>
      <c r="S276" s="12"/>
    </row>
    <row r="277" spans="11:19" x14ac:dyDescent="0.15">
      <c r="K277" s="12"/>
      <c r="L277" s="12"/>
      <c r="M277" s="12"/>
      <c r="N277" s="12"/>
      <c r="O277" s="12"/>
      <c r="P277" s="12"/>
      <c r="Q277" s="12"/>
      <c r="R277" s="12"/>
      <c r="S277" s="12"/>
    </row>
    <row r="278" spans="11:19" x14ac:dyDescent="0.15">
      <c r="K278" s="12"/>
      <c r="L278" s="12"/>
      <c r="M278" s="12"/>
      <c r="N278" s="12"/>
      <c r="O278" s="12"/>
      <c r="P278" s="12"/>
      <c r="Q278" s="12"/>
      <c r="R278" s="12"/>
      <c r="S278" s="12"/>
    </row>
    <row r="279" spans="11:19" x14ac:dyDescent="0.15">
      <c r="K279" s="12"/>
      <c r="L279" s="12"/>
      <c r="M279" s="12"/>
      <c r="N279" s="12"/>
      <c r="O279" s="12"/>
      <c r="P279" s="12"/>
      <c r="Q279" s="12"/>
      <c r="R279" s="12"/>
      <c r="S279" s="12"/>
    </row>
    <row r="280" spans="11:19" x14ac:dyDescent="0.15">
      <c r="K280" s="12"/>
      <c r="L280" s="12"/>
      <c r="M280" s="12"/>
      <c r="N280" s="12"/>
      <c r="O280" s="12"/>
      <c r="P280" s="12"/>
      <c r="Q280" s="12"/>
      <c r="R280" s="12"/>
      <c r="S280" s="12"/>
    </row>
    <row r="281" spans="11:19" x14ac:dyDescent="0.15">
      <c r="K281" s="12"/>
      <c r="L281" s="12"/>
      <c r="M281" s="12"/>
      <c r="N281" s="12"/>
      <c r="O281" s="12"/>
      <c r="P281" s="12"/>
      <c r="Q281" s="12"/>
      <c r="R281" s="12"/>
      <c r="S281" s="12"/>
    </row>
    <row r="282" spans="11:19" x14ac:dyDescent="0.15">
      <c r="K282" s="12"/>
      <c r="L282" s="12"/>
      <c r="M282" s="12"/>
      <c r="N282" s="12"/>
      <c r="O282" s="12"/>
      <c r="P282" s="12"/>
      <c r="Q282" s="12"/>
      <c r="R282" s="12"/>
      <c r="S282" s="12"/>
    </row>
    <row r="283" spans="11:19" x14ac:dyDescent="0.15">
      <c r="K283" s="12"/>
      <c r="L283" s="12"/>
      <c r="M283" s="12"/>
      <c r="N283" s="12"/>
      <c r="O283" s="12"/>
      <c r="P283" s="12"/>
      <c r="Q283" s="12"/>
      <c r="R283" s="12"/>
      <c r="S283" s="12"/>
    </row>
    <row r="284" spans="11:19" x14ac:dyDescent="0.15">
      <c r="K284" s="12"/>
      <c r="L284" s="12"/>
      <c r="M284" s="12"/>
      <c r="N284" s="12"/>
      <c r="O284" s="12"/>
      <c r="P284" s="12"/>
      <c r="Q284" s="12"/>
      <c r="R284" s="12"/>
      <c r="S284" s="12"/>
    </row>
    <row r="285" spans="11:19" x14ac:dyDescent="0.15">
      <c r="K285" s="12"/>
      <c r="L285" s="12"/>
      <c r="M285" s="12"/>
      <c r="N285" s="12"/>
      <c r="O285" s="12"/>
      <c r="P285" s="12"/>
      <c r="Q285" s="12"/>
      <c r="R285" s="12"/>
      <c r="S285" s="12"/>
    </row>
    <row r="286" spans="11:19" x14ac:dyDescent="0.15">
      <c r="K286" s="12"/>
      <c r="L286" s="12"/>
      <c r="M286" s="12"/>
      <c r="N286" s="12"/>
      <c r="O286" s="12"/>
      <c r="P286" s="12"/>
      <c r="Q286" s="12"/>
      <c r="R286" s="12"/>
      <c r="S286" s="12"/>
    </row>
    <row r="287" spans="11:19" x14ac:dyDescent="0.15">
      <c r="K287" s="12"/>
      <c r="L287" s="12"/>
      <c r="M287" s="12"/>
      <c r="N287" s="12"/>
      <c r="O287" s="12"/>
      <c r="P287" s="12"/>
      <c r="Q287" s="12"/>
      <c r="R287" s="12"/>
      <c r="S287" s="12"/>
    </row>
    <row r="288" spans="11:19" x14ac:dyDescent="0.15">
      <c r="K288" s="12"/>
      <c r="L288" s="12"/>
      <c r="M288" s="12"/>
      <c r="N288" s="12"/>
      <c r="O288" s="12"/>
      <c r="P288" s="12"/>
      <c r="Q288" s="12"/>
      <c r="R288" s="12"/>
      <c r="S288" s="12"/>
    </row>
    <row r="289" spans="11:19" x14ac:dyDescent="0.15">
      <c r="K289" s="12"/>
      <c r="L289" s="12"/>
      <c r="M289" s="12"/>
      <c r="N289" s="12"/>
      <c r="O289" s="12"/>
      <c r="P289" s="12"/>
      <c r="Q289" s="12"/>
      <c r="R289" s="12"/>
      <c r="S289" s="12"/>
    </row>
    <row r="290" spans="11:19" x14ac:dyDescent="0.15">
      <c r="K290" s="12"/>
      <c r="L290" s="12"/>
      <c r="M290" s="12"/>
      <c r="N290" s="12"/>
      <c r="O290" s="12"/>
      <c r="P290" s="12"/>
      <c r="Q290" s="12"/>
      <c r="R290" s="12"/>
      <c r="S290" s="12"/>
    </row>
    <row r="291" spans="11:19" x14ac:dyDescent="0.15">
      <c r="K291" s="12"/>
      <c r="L291" s="12"/>
      <c r="M291" s="12"/>
      <c r="N291" s="12"/>
      <c r="O291" s="12"/>
      <c r="P291" s="12"/>
      <c r="Q291" s="12"/>
      <c r="R291" s="12"/>
      <c r="S291" s="12"/>
    </row>
    <row r="292" spans="11:19" x14ac:dyDescent="0.15">
      <c r="K292" s="12"/>
      <c r="L292" s="12"/>
      <c r="M292" s="12"/>
      <c r="N292" s="12"/>
      <c r="O292" s="12"/>
      <c r="P292" s="12"/>
      <c r="Q292" s="12"/>
      <c r="R292" s="12"/>
      <c r="S292" s="12"/>
    </row>
    <row r="293" spans="11:19" x14ac:dyDescent="0.15">
      <c r="K293" s="12"/>
      <c r="L293" s="12"/>
      <c r="M293" s="12"/>
      <c r="N293" s="12"/>
      <c r="O293" s="12"/>
      <c r="P293" s="12"/>
      <c r="Q293" s="12"/>
      <c r="R293" s="12"/>
      <c r="S293" s="12"/>
    </row>
    <row r="294" spans="11:19" x14ac:dyDescent="0.15">
      <c r="K294" s="12"/>
      <c r="L294" s="12"/>
      <c r="M294" s="12"/>
      <c r="N294" s="12"/>
      <c r="O294" s="12"/>
      <c r="P294" s="12"/>
      <c r="Q294" s="12"/>
      <c r="R294" s="12"/>
      <c r="S294" s="12"/>
    </row>
    <row r="295" spans="11:19" x14ac:dyDescent="0.15">
      <c r="K295" s="12"/>
      <c r="L295" s="12"/>
      <c r="M295" s="12"/>
      <c r="N295" s="12"/>
      <c r="O295" s="12"/>
      <c r="P295" s="12"/>
      <c r="Q295" s="12"/>
      <c r="R295" s="12"/>
      <c r="S295" s="12"/>
    </row>
    <row r="296" spans="11:19" x14ac:dyDescent="0.15">
      <c r="K296" s="12"/>
      <c r="L296" s="12"/>
      <c r="M296" s="12"/>
      <c r="N296" s="12"/>
      <c r="O296" s="12"/>
      <c r="P296" s="12"/>
      <c r="Q296" s="12"/>
      <c r="R296" s="12"/>
      <c r="S296" s="12"/>
    </row>
    <row r="297" spans="11:19" x14ac:dyDescent="0.15">
      <c r="K297" s="12"/>
      <c r="L297" s="12"/>
      <c r="M297" s="12"/>
      <c r="N297" s="12"/>
      <c r="O297" s="12"/>
      <c r="P297" s="12"/>
      <c r="Q297" s="12"/>
      <c r="R297" s="12"/>
      <c r="S297" s="12"/>
    </row>
    <row r="298" spans="11:19" x14ac:dyDescent="0.15">
      <c r="K298" s="12"/>
      <c r="L298" s="12"/>
      <c r="M298" s="12"/>
      <c r="N298" s="12"/>
      <c r="O298" s="12"/>
      <c r="P298" s="12"/>
      <c r="Q298" s="12"/>
      <c r="R298" s="12"/>
      <c r="S298" s="12"/>
    </row>
    <row r="299" spans="11:19" x14ac:dyDescent="0.15">
      <c r="K299" s="12"/>
      <c r="L299" s="12"/>
      <c r="M299" s="12"/>
      <c r="N299" s="12"/>
      <c r="O299" s="12"/>
      <c r="P299" s="12"/>
      <c r="Q299" s="12"/>
      <c r="R299" s="12"/>
      <c r="S299" s="12"/>
    </row>
    <row r="300" spans="11:19" x14ac:dyDescent="0.15">
      <c r="K300" s="12"/>
      <c r="L300" s="12"/>
      <c r="M300" s="12"/>
      <c r="N300" s="12"/>
      <c r="O300" s="12"/>
      <c r="P300" s="12"/>
      <c r="Q300" s="12"/>
      <c r="R300" s="12"/>
      <c r="S300" s="12"/>
    </row>
    <row r="301" spans="11:19" x14ac:dyDescent="0.15">
      <c r="K301" s="12"/>
      <c r="L301" s="12"/>
      <c r="M301" s="12"/>
      <c r="N301" s="12"/>
      <c r="O301" s="12"/>
      <c r="P301" s="12"/>
      <c r="Q301" s="12"/>
      <c r="R301" s="12"/>
      <c r="S301" s="12"/>
    </row>
    <row r="302" spans="11:19" x14ac:dyDescent="0.15">
      <c r="K302" s="12"/>
      <c r="L302" s="12"/>
      <c r="M302" s="12"/>
      <c r="N302" s="12"/>
      <c r="O302" s="12"/>
      <c r="P302" s="12"/>
      <c r="Q302" s="12"/>
      <c r="R302" s="12"/>
      <c r="S302" s="12"/>
    </row>
    <row r="303" spans="11:19" x14ac:dyDescent="0.15">
      <c r="K303" s="12"/>
      <c r="L303" s="12"/>
      <c r="M303" s="12"/>
      <c r="N303" s="12"/>
      <c r="O303" s="12"/>
      <c r="P303" s="12"/>
      <c r="Q303" s="12"/>
      <c r="R303" s="12"/>
      <c r="S303" s="12"/>
    </row>
    <row r="304" spans="11:19" x14ac:dyDescent="0.15">
      <c r="K304" s="12"/>
      <c r="L304" s="12"/>
      <c r="M304" s="12"/>
      <c r="N304" s="12"/>
      <c r="O304" s="12"/>
      <c r="P304" s="12"/>
      <c r="Q304" s="12"/>
      <c r="R304" s="12"/>
      <c r="S304" s="12"/>
    </row>
    <row r="305" spans="11:19" x14ac:dyDescent="0.15">
      <c r="K305" s="12"/>
      <c r="L305" s="12"/>
      <c r="M305" s="12"/>
      <c r="N305" s="12"/>
      <c r="O305" s="12"/>
      <c r="P305" s="12"/>
      <c r="Q305" s="12"/>
      <c r="R305" s="12"/>
      <c r="S305" s="12"/>
    </row>
    <row r="306" spans="11:19" x14ac:dyDescent="0.15">
      <c r="K306" s="12"/>
      <c r="L306" s="12"/>
      <c r="M306" s="12"/>
      <c r="N306" s="12"/>
      <c r="O306" s="12"/>
      <c r="P306" s="12"/>
      <c r="Q306" s="12"/>
      <c r="R306" s="12"/>
      <c r="S306" s="12"/>
    </row>
    <row r="307" spans="11:19" x14ac:dyDescent="0.15">
      <c r="K307" s="12"/>
      <c r="L307" s="12"/>
      <c r="M307" s="12"/>
      <c r="N307" s="12"/>
      <c r="O307" s="12"/>
      <c r="P307" s="12"/>
      <c r="Q307" s="12"/>
      <c r="R307" s="12"/>
      <c r="S307" s="12"/>
    </row>
    <row r="308" spans="11:19" x14ac:dyDescent="0.15">
      <c r="K308" s="12"/>
      <c r="L308" s="12"/>
      <c r="M308" s="12"/>
      <c r="N308" s="12"/>
      <c r="O308" s="12"/>
      <c r="P308" s="12"/>
      <c r="Q308" s="12"/>
      <c r="R308" s="12"/>
      <c r="S308" s="12"/>
    </row>
    <row r="309" spans="11:19" x14ac:dyDescent="0.15">
      <c r="K309" s="12"/>
      <c r="L309" s="12"/>
      <c r="M309" s="12"/>
      <c r="N309" s="12"/>
      <c r="O309" s="12"/>
      <c r="P309" s="12"/>
      <c r="Q309" s="12"/>
      <c r="R309" s="12"/>
      <c r="S309" s="12"/>
    </row>
    <row r="310" spans="11:19" x14ac:dyDescent="0.15">
      <c r="K310" s="12"/>
      <c r="L310" s="12"/>
      <c r="M310" s="12"/>
      <c r="N310" s="12"/>
      <c r="O310" s="12"/>
      <c r="P310" s="12"/>
      <c r="Q310" s="12"/>
      <c r="R310" s="12"/>
      <c r="S310" s="12"/>
    </row>
    <row r="311" spans="11:19" x14ac:dyDescent="0.15">
      <c r="K311" s="12"/>
      <c r="L311" s="12"/>
      <c r="M311" s="12"/>
      <c r="N311" s="12"/>
      <c r="O311" s="12"/>
      <c r="P311" s="12"/>
      <c r="Q311" s="12"/>
      <c r="R311" s="12"/>
      <c r="S311" s="12"/>
    </row>
    <row r="312" spans="11:19" x14ac:dyDescent="0.15">
      <c r="K312" s="12"/>
      <c r="L312" s="12"/>
      <c r="M312" s="12"/>
      <c r="N312" s="12"/>
      <c r="O312" s="12"/>
      <c r="P312" s="12"/>
      <c r="Q312" s="12"/>
      <c r="R312" s="12"/>
      <c r="S312" s="12"/>
    </row>
    <row r="313" spans="11:19" x14ac:dyDescent="0.15">
      <c r="K313" s="12"/>
      <c r="L313" s="12"/>
      <c r="M313" s="12"/>
      <c r="N313" s="12"/>
      <c r="O313" s="12"/>
      <c r="P313" s="12"/>
      <c r="Q313" s="12"/>
      <c r="R313" s="12"/>
      <c r="S313" s="12"/>
    </row>
    <row r="314" spans="11:19" x14ac:dyDescent="0.15">
      <c r="K314" s="12"/>
      <c r="L314" s="12"/>
      <c r="M314" s="12"/>
      <c r="N314" s="12"/>
      <c r="O314" s="12"/>
      <c r="P314" s="12"/>
      <c r="Q314" s="12"/>
      <c r="R314" s="12"/>
      <c r="S314" s="12"/>
    </row>
  </sheetData>
  <mergeCells count="2">
    <mergeCell ref="M13:Q13"/>
    <mergeCell ref="M79:Q79"/>
  </mergeCells>
  <phoneticPr fontId="2" type="noConversion"/>
  <printOptions headings="1"/>
  <pageMargins left="0.74803149606299213" right="0.74803149606299213" top="0.98425196850393704" bottom="0.98425196850393704" header="0.51181102362204722" footer="0.51181102362204722"/>
  <pageSetup paperSize="9" orientation="portrait" blackAndWhite="1" horizontalDpi="360" verticalDpi="36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7</vt:i4>
      </vt:variant>
      <vt:variant>
        <vt:lpstr>命名范围</vt:lpstr>
      </vt:variant>
      <vt:variant>
        <vt:i4>1</vt:i4>
      </vt:variant>
    </vt:vector>
  </HeadingPairs>
  <TitlesOfParts>
    <vt:vector size="8" baseType="lpstr">
      <vt:lpstr>第1题</vt:lpstr>
      <vt:lpstr>第2题</vt:lpstr>
      <vt:lpstr>第3题</vt:lpstr>
      <vt:lpstr>第4题</vt:lpstr>
      <vt:lpstr>第5题</vt:lpstr>
      <vt:lpstr>第6题</vt:lpstr>
      <vt:lpstr>第7题</vt:lpstr>
      <vt:lpstr>第7题!Print_Area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C02</dc:creator>
  <cp:lastModifiedBy>lenovo</cp:lastModifiedBy>
  <dcterms:created xsi:type="dcterms:W3CDTF">1996-12-17T01:32:42Z</dcterms:created>
  <dcterms:modified xsi:type="dcterms:W3CDTF">2021-07-07T03:06:12Z</dcterms:modified>
</cp:coreProperties>
</file>