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投标项目\深圳星河丽思卡尔顿酒店5楼SPA区域装修维修改造工程-20260828\投标文件\深圳星河丽思卡尔顿酒店5楼SPA按摩池及干湿蒸房设备升级改造工程\"/>
    </mc:Choice>
  </mc:AlternateContent>
  <bookViews>
    <workbookView windowWidth="27945" windowHeight="12255"/>
  </bookViews>
  <sheets>
    <sheet name="报价清单" sheetId="3" r:id="rId1"/>
  </sheets>
  <definedNames>
    <definedName name="_xlnm._FilterDatabase" localSheetId="0" hidden="1">报价清单!$A$3:$P$35</definedName>
    <definedName name="_xlnm.Print_Area" localSheetId="0">报价清单!$A$1:$K$35</definedName>
    <definedName name="_xlnm.Print_Titles" localSheetId="0">报价清单!$1:$3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8" name="ID_5C4745CD9E0C40259A443491600C7E4B"/>
        <xdr:cNvPicPr>
          <a:picLocks noChangeAspect="1"/>
        </xdr:cNvPicPr>
      </xdr:nvPicPr>
      <xdr:blipFill>
        <a:blip r:embed="rId1"/>
        <a:stretch>
          <a:fillRect/>
        </a:stretch>
      </xdr:blipFill>
      <xdr:spPr>
        <a:xfrm>
          <a:off x="12603480" y="3774440"/>
          <a:ext cx="5800725" cy="7124700"/>
        </a:xfrm>
        <a:prstGeom prst="rect">
          <a:avLst/>
        </a:prstGeom>
        <a:noFill/>
        <a:ln w="9525">
          <a:noFill/>
        </a:ln>
      </xdr:spPr>
    </xdr:pic>
  </etc:cellImage>
</etc:cellImages>
</file>

<file path=xl/sharedStrings.xml><?xml version="1.0" encoding="utf-8"?>
<sst xmlns="http://schemas.openxmlformats.org/spreadsheetml/2006/main" count="123" uniqueCount="83">
  <si>
    <t>深圳星河丽思卡尔顿酒店5楼SPA按摩池及干湿蒸房设备升级改造工程报价清单</t>
  </si>
  <si>
    <t>序号</t>
  </si>
  <si>
    <t>项目内容</t>
  </si>
  <si>
    <t>项目特征描述</t>
  </si>
  <si>
    <t>单位</t>
  </si>
  <si>
    <t>工程量</t>
  </si>
  <si>
    <t>综合单价</t>
  </si>
  <si>
    <t>其 中</t>
  </si>
  <si>
    <t>合   价</t>
  </si>
  <si>
    <t>品牌及备注</t>
  </si>
  <si>
    <t>成本价</t>
  </si>
  <si>
    <t>主材费</t>
  </si>
  <si>
    <t>主材损耗率</t>
  </si>
  <si>
    <t>人工费</t>
  </si>
  <si>
    <t>辅材费</t>
  </si>
  <si>
    <t>机械费</t>
  </si>
  <si>
    <t>成本合计</t>
  </si>
  <si>
    <t>材料费</t>
  </si>
  <si>
    <t>其他费用</t>
  </si>
  <si>
    <t>一</t>
  </si>
  <si>
    <t>男女宾按摩冷热池</t>
  </si>
  <si>
    <t>更换砂缸滤料</t>
  </si>
  <si>
    <t>1.砂缸全面维护，更换内部石英砂，，确保过滤沙缸密封完好、过滤及转阀功能正常；
2.滤料规格：0.4-0.8mm，节约用水和电力进行反冲洗，具有更高的耐磨损度，使用寿命更长，不易破碎，能去除更细的杂质；
3.国产优质  25KG/包；
4.更换处理的旧滤料自行处置；
5.施工难度自行勘查现场综合考虑</t>
  </si>
  <si>
    <t>包</t>
  </si>
  <si>
    <t>加药设备系统更换</t>
  </si>
  <si>
    <t>1.自动加药设备拆除换新，功能参数不低于现有设备；
2.完成安装调试工作，同步重新规划管线槽，规范线路与管道走向，完成整体安装调试；
3.施工难度自行勘查现场综合报价。</t>
  </si>
  <si>
    <t>套</t>
  </si>
  <si>
    <t xml:space="preserve">万博、思之源、爱铂施 </t>
  </si>
  <si>
    <t>废弃旧设备拆除</t>
  </si>
  <si>
    <t>1.拆除机房内2台废弃制热机组及配套风管系统，对现有水路管道进行优化布局，切割拆除多余、废弃管道部分，确保机房管路规整、无冗余；
2. 拆除机房内原有2套电加热系统及配套水路管道，清理拆除后的设备及废料，保障机房场地整洁；
3.拆除后设备材料自行处置；
4.施工难度自行勘查现场综合考虑。</t>
  </si>
  <si>
    <t>项</t>
  </si>
  <si>
    <t>二</t>
  </si>
  <si>
    <t>男宾干蒸房</t>
  </si>
  <si>
    <t>桑拿木墙板</t>
  </si>
  <si>
    <t>1.安装桑拿木墙板，安装部位：地面、侧墙及顶面；
2.桑拿房专用木材，板条规格80*20mm；
3.地板采用可拆卸式安装，便于后续日常地面清洁与维护；
4.含材料采购加工、运输、安装及安装配件等所有费用；
5.施工难度自行勘查现场综合考虑。</t>
  </si>
  <si>
    <t>m2</t>
  </si>
  <si>
    <t>百源木业、丽舍木业、松缘木业</t>
  </si>
  <si>
    <t>木板条座椅制作安装</t>
  </si>
  <si>
    <t>1.木板条座椅现场制作安装，样式同现有；
2.桑拿房专用木材，板条规格80*20mm
3.含坐凳内部支撑框架、凳板面及靠背面等；
4.固定安装的金属件要为隐蔽式，防止烫伤；
5.含材料采购加工、运输、安装及安装配件等所有费用；
6.施工难度自行勘查现场综合考虑。</t>
  </si>
  <si>
    <t>m</t>
  </si>
  <si>
    <t>炉罩</t>
  </si>
  <si>
    <t>1.加热炉防护罩，
2.桑拿房专用木材，板条规格80*20mm；
3.材料采购加工、运输、安装及安装配件等所有费用；
4.施工难度自行勘查现场综合考虑。</t>
  </si>
  <si>
    <t>高温LED灯带</t>
  </si>
  <si>
    <t>1.高温LED灯带；
2.规格：2.7米/（8W/m）/2700K/DC24V；
3.含主材、辅材，安装调试等所有费用；
4.施工难度自行勘查现场综合考虑。</t>
  </si>
  <si>
    <t>条</t>
  </si>
  <si>
    <t>明学光电  、日上光电 、 乐一照明</t>
  </si>
  <si>
    <t>1.高温LED灯带；
2.规格：1.2米/（8W/m）/2700K/DC24V；
3.含主材、辅材，安装调试等所有费用；
4.施工难度自行勘查现场综合考虑。</t>
  </si>
  <si>
    <t>变压器及配电线材</t>
  </si>
  <si>
    <t>1.灯带开关安装调试
2.含变压器及配电线材等，适用于桑拿房</t>
  </si>
  <si>
    <t xml:space="preserve">明纬 、莱福德、东菱 </t>
  </si>
  <si>
    <t>整套门更换</t>
  </si>
  <si>
    <t>1.玻璃门规格：187*70cm；
2.新玻璃门定制安装，收边收口等费用；
3.具体施工难度自行勘查现场综合考虑。</t>
  </si>
  <si>
    <t>樘</t>
  </si>
  <si>
    <t>TYLO、HARVIA、 SAWO</t>
  </si>
  <si>
    <t>拆除</t>
  </si>
  <si>
    <t>1.拆除幕墙板及坐凳；
2.拆除玻璃门；
3.拆除废料按要求打包，运至甲方指定位置。</t>
  </si>
  <si>
    <t>三</t>
  </si>
  <si>
    <t>女宾干蒸房</t>
  </si>
  <si>
    <t>1.高温LED灯带；
2.规格：2.4米/（8W/m）/2700K/DC24V；
3.含主材、辅材，安装调试等所有费用；
4.施工难度自行勘查现场综合考虑。</t>
  </si>
  <si>
    <t>四</t>
  </si>
  <si>
    <t>男女宾湿蒸房</t>
  </si>
  <si>
    <t>蒸汽发生器
（更换男宾，女宾不换）</t>
  </si>
  <si>
    <t>1.蒸汽发生器安装调整；
2.规格：12KW/380-415v；
3.包含蒸汽嘴、出气口防护罩等；
3.原有设备拆除，拆除后设备自行处置；
4.具体施工难度自行勘查现场综合考虑。</t>
  </si>
  <si>
    <t xml:space="preserve">Diooist、 Sanspa、SAWO </t>
  </si>
  <si>
    <t>蒸汽铜管配件</t>
  </si>
  <si>
    <t>1.铜管材质标准：国标（耐温100°以上），管径大小厚度不低于现有的；
2.蒸汽管道不漏蒸汽，做好管道气密性检测；
3.拆除现有的蒸汽管，拆除废料自行处置；
4.更换安装难度自行勘查现场综合考虑。</t>
  </si>
  <si>
    <t>米</t>
  </si>
  <si>
    <t>海亮 、金龙、中佳铜管</t>
  </si>
  <si>
    <t>桑拿香薰自动喷淋系统</t>
  </si>
  <si>
    <t>1.安装配套控制主机及洒水装置控制喷淋，可设置香薰洒水量；
2.符合万豪集团标准及使用部门需求；
3.原有设备拆除，拆除后设备自行处置；
4.具体施工难度自行勘查现场综合考虑。</t>
  </si>
  <si>
    <t>ScentAir、Ecolo、Air Aroma</t>
  </si>
  <si>
    <t>软水过滤器</t>
  </si>
  <si>
    <t>1.四台湿蒸炉进水端加自动软化水处理设备；
2.参数：流量：≈78 L/h；
3.含取电线路敷设等费用；
4.具体施工难度自行勘查现场综合考虑。</t>
  </si>
  <si>
    <t xml:space="preserve"> 沃茨、怡口、滨特尔</t>
  </si>
  <si>
    <t>五</t>
  </si>
  <si>
    <t>其       他</t>
  </si>
  <si>
    <t>保洁及垃圾清理外运</t>
  </si>
  <si>
    <t>1.完工后开荒，深度保洁；
2.拆除及施工产生的垃圾人工清理、外运弃置。</t>
  </si>
  <si>
    <t>不含税小计</t>
  </si>
  <si>
    <t>税      金</t>
  </si>
  <si>
    <t>黄色框填报税率</t>
  </si>
  <si>
    <t>含税合计</t>
  </si>
  <si>
    <r>
      <rPr>
        <b/>
        <sz val="10"/>
        <rFont val="微软雅黑"/>
        <charset val="134"/>
      </rPr>
      <t>备注：</t>
    </r>
    <r>
      <rPr>
        <sz val="9"/>
        <rFont val="微软雅黑"/>
        <charset val="134"/>
      </rPr>
      <t xml:space="preserve">
1.本次报价以承包范围、现场情况、技术规范、合同条款、招标文件等约定</t>
    </r>
    <r>
      <rPr>
        <b/>
        <sz val="11"/>
        <color indexed="10"/>
        <rFont val="微软雅黑"/>
        <charset val="134"/>
      </rPr>
      <t>总价包干</t>
    </r>
    <r>
      <rPr>
        <sz val="9"/>
        <rFont val="微软雅黑"/>
        <charset val="134"/>
      </rPr>
      <t>。报价时各报价单位已完全复核清单与现场实际、承包范围、技术规范、合同条款、招标文件等约定的符合性，同时各报价单位已仔细复核了报价清单的计算、合计、汇总等计算的正确性。以上各报价单位已完全清楚并已充分考虑在报价及其总价中，无论清单中是否漏项漏量，计算、合计、汇总等是否正确，均视为已包含在其他报价和报价总价中，施工中和结算时均不予调整。本报价清单仅供各报价单位参考，各报价单位负有复核、检查和最终承担的责任，如发现报价清单包括但不限于以上的错误，各报价单位不应自行修改，须以答疑的方式向发包方提出，由发包方判断并修正报价清单后重新发出。除按本合同约定办理的设计变更或按本合同约定办理的有效现场签证外，结算时一律不予调整。
2.报价中综合单价包括主材、辅材、检验试验费、制作、运输、装卸、二次人工搬运费、人工安装、文明施工措施费、施工人员食宿交通费、交通疏导等一切措施费、街道社区备案所需费用、保险</t>
    </r>
    <r>
      <rPr>
        <sz val="9"/>
        <color indexed="10"/>
        <rFont val="微软雅黑"/>
        <charset val="134"/>
      </rPr>
      <t>（缴纳符合万豪要求的一百万美金保额的公众责任险</t>
    </r>
    <r>
      <rPr>
        <sz val="9"/>
        <rFont val="微软雅黑"/>
        <charset val="134"/>
      </rPr>
      <t>）、规费、损耗、管理费、利润等达到图纸和招标人的技术要求所需的一切费用。
3.施工时间、施工安排需按酒店运营安排的时间为准，综合单价中需考虑相关协调费用。</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</si>
</sst>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0_ "/>
    <numFmt numFmtId="179" formatCode="0.000_ "/>
    <numFmt numFmtId="180" formatCode="&quot;税率：&quot;0%"/>
  </numFmts>
  <fonts count="35">
    <font>
      <sz val="11"/>
      <color rgb="FF000000"/>
      <name val="宋体"/>
      <charset val="134"/>
    </font>
    <font>
      <sz val="10"/>
      <color rgb="FF000000"/>
      <name val="微软雅黑"/>
      <charset val="134"/>
    </font>
    <font>
      <b/>
      <sz val="10"/>
      <color rgb="FF000000"/>
      <name val="微软雅黑"/>
      <charset val="134"/>
    </font>
    <font>
      <b/>
      <sz val="16"/>
      <color rgb="FF000000"/>
      <name val="微软雅黑"/>
      <charset val="134"/>
    </font>
    <font>
      <sz val="10"/>
      <color rgb="FF000000"/>
      <name val="黑体"/>
      <charset val="134"/>
    </font>
    <font>
      <sz val="10"/>
      <color theme="1"/>
      <name val="黑体"/>
      <charset val="134"/>
    </font>
    <font>
      <b/>
      <sz val="10"/>
      <name val="微软雅黑"/>
      <charset val="134"/>
    </font>
    <font>
      <sz val="9"/>
      <color rgb="FF000000"/>
      <name val="微软雅黑"/>
      <charset val="134"/>
    </font>
    <font>
      <sz val="9"/>
      <name val="微软雅黑"/>
      <charset val="134"/>
    </font>
    <font>
      <sz val="10"/>
      <name val="宋体"/>
      <charset val="134"/>
    </font>
    <font>
      <b/>
      <sz val="9"/>
      <name val="微软雅黑"/>
      <charset val="134"/>
    </font>
    <font>
      <sz val="11"/>
      <color theme="1"/>
      <name val="宋体"/>
      <charset val="134"/>
      <scheme val="minor"/>
    </font>
    <font>
      <u/>
      <sz val="12"/>
      <color rgb="FF0000D4"/>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宋体"/>
      <charset val="134"/>
      <scheme val="minor"/>
    </font>
    <font>
      <sz val="12"/>
      <name val="宋体"/>
      <charset val="134"/>
    </font>
    <font>
      <b/>
      <sz val="11"/>
      <color indexed="10"/>
      <name val="微软雅黑"/>
      <charset val="134"/>
    </font>
    <font>
      <sz val="9"/>
      <color indexed="10"/>
      <name val="微软雅黑"/>
      <charset val="134"/>
    </font>
  </fonts>
  <fills count="36">
    <fill>
      <patternFill patternType="none"/>
    </fill>
    <fill>
      <patternFill patternType="gray125"/>
    </fill>
    <fill>
      <patternFill patternType="solid">
        <fgColor rgb="FFC6EFCE"/>
        <bgColor indexed="64"/>
      </patternFill>
    </fill>
    <fill>
      <patternFill patternType="solid">
        <fgColor indexed="9"/>
        <bgColor indexed="1"/>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medium">
        <color auto="1"/>
      </left>
      <right/>
      <top style="medium">
        <color auto="1"/>
      </top>
      <bottom/>
      <diagonal/>
    </border>
    <border>
      <left style="thin">
        <color auto="1"/>
      </left>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lignment vertical="top"/>
    </xf>
    <xf numFmtId="0" fontId="13" fillId="0" borderId="0" applyNumberFormat="0" applyFill="0" applyBorder="0" applyAlignment="0" applyProtection="0">
      <alignment vertical="center"/>
    </xf>
    <xf numFmtId="0" fontId="11" fillId="6" borderId="2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6" applyNumberFormat="0" applyFill="0" applyAlignment="0" applyProtection="0">
      <alignment vertical="center"/>
    </xf>
    <xf numFmtId="0" fontId="18" fillId="0" borderId="26" applyNumberFormat="0" applyFill="0" applyAlignment="0" applyProtection="0">
      <alignment vertical="center"/>
    </xf>
    <xf numFmtId="0" fontId="19" fillId="0" borderId="27" applyNumberFormat="0" applyFill="0" applyAlignment="0" applyProtection="0">
      <alignment vertical="center"/>
    </xf>
    <xf numFmtId="0" fontId="19" fillId="0" borderId="0" applyNumberFormat="0" applyFill="0" applyBorder="0" applyAlignment="0" applyProtection="0">
      <alignment vertical="center"/>
    </xf>
    <xf numFmtId="0" fontId="20" fillId="7" borderId="28" applyNumberFormat="0" applyAlignment="0" applyProtection="0">
      <alignment vertical="center"/>
    </xf>
    <xf numFmtId="0" fontId="21" fillId="8" borderId="29" applyNumberFormat="0" applyAlignment="0" applyProtection="0">
      <alignment vertical="center"/>
    </xf>
    <xf numFmtId="0" fontId="22" fillId="8" borderId="28" applyNumberFormat="0" applyAlignment="0" applyProtection="0">
      <alignment vertical="center"/>
    </xf>
    <xf numFmtId="0" fontId="23" fillId="9" borderId="30" applyNumberFormat="0" applyAlignment="0" applyProtection="0">
      <alignment vertical="center"/>
    </xf>
    <xf numFmtId="0" fontId="24" fillId="0" borderId="31" applyNumberFormat="0" applyFill="0" applyAlignment="0" applyProtection="0">
      <alignment vertical="center"/>
    </xf>
    <xf numFmtId="0" fontId="25" fillId="0" borderId="32" applyNumberFormat="0" applyFill="0" applyAlignment="0" applyProtection="0">
      <alignment vertical="center"/>
    </xf>
    <xf numFmtId="0" fontId="26" fillId="2"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31" fillId="0" borderId="0"/>
    <xf numFmtId="0" fontId="32" fillId="0" borderId="0">
      <alignment vertical="center"/>
    </xf>
    <xf numFmtId="0" fontId="0" fillId="0" borderId="0"/>
    <xf numFmtId="0" fontId="32" fillId="0" borderId="0">
      <alignment vertical="center"/>
    </xf>
    <xf numFmtId="176" fontId="32" fillId="0" borderId="0" applyFont="0" applyFill="0" applyBorder="0" applyAlignment="0" applyProtection="0">
      <alignment vertical="center"/>
    </xf>
    <xf numFmtId="0" fontId="32" fillId="0" borderId="0">
      <alignment vertical="center"/>
    </xf>
    <xf numFmtId="0" fontId="32" fillId="0" borderId="0"/>
  </cellStyleXfs>
  <cellXfs count="74">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10" fontId="1" fillId="0" borderId="0" xfId="0" applyNumberFormat="1" applyFont="1" applyAlignment="1">
      <alignment vertical="center" wrapText="1"/>
    </xf>
    <xf numFmtId="177" fontId="3" fillId="0" borderId="0" xfId="0" applyNumberFormat="1" applyFont="1" applyAlignment="1">
      <alignment horizontal="center" vertical="center" wrapText="1"/>
    </xf>
    <xf numFmtId="177" fontId="3" fillId="0" borderId="0" xfId="0" applyNumberFormat="1" applyFont="1" applyAlignment="1">
      <alignment horizontal="left" vertical="center" wrapText="1"/>
    </xf>
    <xf numFmtId="10" fontId="4" fillId="0" borderId="0" xfId="3" applyNumberFormat="1" applyFont="1" applyFill="1" applyBorder="1" applyAlignment="1" applyProtection="1">
      <alignment horizontal="center" vertical="center" wrapText="1"/>
    </xf>
    <xf numFmtId="178" fontId="4" fillId="0" borderId="0" xfId="0" applyNumberFormat="1" applyFont="1" applyAlignment="1">
      <alignment horizontal="center" vertical="center" wrapText="1"/>
    </xf>
    <xf numFmtId="10" fontId="4" fillId="0" borderId="0" xfId="0" applyNumberFormat="1" applyFont="1" applyAlignment="1">
      <alignment horizontal="center" vertical="center" wrapText="1"/>
    </xf>
    <xf numFmtId="177" fontId="2" fillId="0" borderId="1" xfId="51" applyNumberFormat="1" applyFont="1" applyBorder="1" applyAlignment="1">
      <alignment horizontal="center" vertical="center" wrapText="1"/>
    </xf>
    <xf numFmtId="177" fontId="2" fillId="0" borderId="2" xfId="51" applyNumberFormat="1" applyFont="1" applyBorder="1" applyAlignment="1">
      <alignment horizontal="center" vertical="center" wrapText="1"/>
    </xf>
    <xf numFmtId="177" fontId="2" fillId="0" borderId="3" xfId="51" applyNumberFormat="1" applyFont="1" applyBorder="1" applyAlignment="1">
      <alignment horizontal="center" vertical="center" wrapText="1"/>
    </xf>
    <xf numFmtId="177" fontId="2" fillId="0" borderId="4" xfId="51" applyNumberFormat="1" applyFont="1" applyBorder="1" applyAlignment="1">
      <alignment horizontal="center" vertical="center" wrapText="1"/>
    </xf>
    <xf numFmtId="177" fontId="2" fillId="0" borderId="5" xfId="51" applyNumberFormat="1" applyFont="1" applyBorder="1" applyAlignment="1">
      <alignment horizontal="center" vertical="center" wrapText="1"/>
    </xf>
    <xf numFmtId="177" fontId="2" fillId="0" borderId="6" xfId="51" applyNumberFormat="1" applyFont="1" applyBorder="1" applyAlignment="1">
      <alignment horizontal="center" vertical="center" wrapText="1"/>
    </xf>
    <xf numFmtId="177" fontId="2" fillId="0" borderId="7" xfId="51" applyNumberFormat="1" applyFont="1" applyBorder="1" applyAlignment="1">
      <alignment horizontal="center" vertical="center" wrapText="1"/>
    </xf>
    <xf numFmtId="178" fontId="5" fillId="0" borderId="8" xfId="0" applyNumberFormat="1" applyFont="1" applyBorder="1" applyAlignment="1">
      <alignment horizontal="center" vertical="center" wrapText="1"/>
    </xf>
    <xf numFmtId="178" fontId="5" fillId="0" borderId="8" xfId="0" applyNumberFormat="1" applyFont="1" applyBorder="1" applyAlignment="1" applyProtection="1">
      <alignment horizontal="center" vertical="center" wrapText="1"/>
      <protection locked="0"/>
    </xf>
    <xf numFmtId="10" fontId="5" fillId="0" borderId="8" xfId="0" applyNumberFormat="1" applyFont="1" applyBorder="1" applyAlignment="1" applyProtection="1">
      <alignment horizontal="center" vertical="center" wrapText="1"/>
      <protection locked="0"/>
    </xf>
    <xf numFmtId="177" fontId="2" fillId="0" borderId="9" xfId="51" applyNumberFormat="1" applyFont="1" applyBorder="1" applyAlignment="1">
      <alignment horizontal="center" vertical="center" wrapText="1"/>
    </xf>
    <xf numFmtId="177" fontId="2" fillId="0" borderId="10" xfId="51" applyNumberFormat="1" applyFont="1" applyBorder="1" applyAlignment="1">
      <alignment horizontal="center" vertical="center" wrapText="1"/>
    </xf>
    <xf numFmtId="177" fontId="2" fillId="0" borderId="8" xfId="51" applyNumberFormat="1" applyFont="1" applyBorder="1" applyAlignment="1">
      <alignment horizontal="center" vertical="center" wrapText="1"/>
    </xf>
    <xf numFmtId="177" fontId="2" fillId="0" borderId="11" xfId="51" applyNumberFormat="1" applyFont="1" applyBorder="1" applyAlignment="1">
      <alignment horizontal="center" vertical="center" wrapText="1"/>
    </xf>
    <xf numFmtId="177" fontId="2" fillId="0" borderId="12" xfId="51" applyNumberFormat="1" applyFont="1" applyBorder="1" applyAlignment="1">
      <alignment horizontal="center" vertical="center" wrapText="1"/>
    </xf>
    <xf numFmtId="178" fontId="5" fillId="0" borderId="0" xfId="0" applyNumberFormat="1" applyFont="1" applyAlignment="1">
      <alignment horizontal="center" vertical="center" wrapText="1"/>
    </xf>
    <xf numFmtId="178" fontId="5" fillId="0" borderId="0" xfId="0" applyNumberFormat="1" applyFont="1" applyAlignment="1" applyProtection="1">
      <alignment horizontal="center" vertical="center" wrapText="1"/>
      <protection locked="0"/>
    </xf>
    <xf numFmtId="10" fontId="5" fillId="0" borderId="0" xfId="0" applyNumberFormat="1" applyFont="1" applyAlignment="1" applyProtection="1">
      <alignment horizontal="center" vertical="center" wrapText="1"/>
      <protection locked="0"/>
    </xf>
    <xf numFmtId="177" fontId="2" fillId="0" borderId="13" xfId="51" applyNumberFormat="1"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horizontal="left" vertical="center" wrapText="1"/>
    </xf>
    <xf numFmtId="178" fontId="6" fillId="0" borderId="8" xfId="0" applyNumberFormat="1" applyFont="1" applyBorder="1" applyAlignment="1">
      <alignment horizontal="center" vertical="center" wrapText="1"/>
    </xf>
    <xf numFmtId="43" fontId="6" fillId="0" borderId="8" xfId="0" applyNumberFormat="1" applyFont="1" applyBorder="1" applyAlignment="1">
      <alignment horizontal="center" vertical="center" wrapText="1"/>
    </xf>
    <xf numFmtId="43" fontId="6" fillId="0" borderId="14" xfId="0" applyNumberFormat="1" applyFont="1" applyBorder="1" applyAlignment="1">
      <alignment horizontal="center" vertical="center" wrapText="1"/>
    </xf>
    <xf numFmtId="178" fontId="5" fillId="0" borderId="0" xfId="0" applyNumberFormat="1" applyFont="1" applyAlignment="1" applyProtection="1">
      <alignment horizontal="center" vertical="center"/>
      <protection locked="0"/>
    </xf>
    <xf numFmtId="10" fontId="5" fillId="0" borderId="0" xfId="0" applyNumberFormat="1" applyFont="1" applyAlignment="1" applyProtection="1">
      <alignment horizontal="center" vertical="center"/>
      <protection locked="0"/>
    </xf>
    <xf numFmtId="177" fontId="7" fillId="0" borderId="13" xfId="51" applyNumberFormat="1" applyFont="1" applyBorder="1" applyAlignment="1">
      <alignment horizontal="center" vertical="center" wrapText="1"/>
    </xf>
    <xf numFmtId="0" fontId="8" fillId="0" borderId="8" xfId="0" applyFont="1" applyBorder="1" applyAlignment="1">
      <alignment horizontal="center" vertical="center" wrapText="1"/>
    </xf>
    <xf numFmtId="0" fontId="8" fillId="0" borderId="8" xfId="0" applyFont="1" applyBorder="1" applyAlignment="1">
      <alignment horizontal="left" vertical="center" wrapText="1"/>
    </xf>
    <xf numFmtId="178" fontId="8" fillId="0" borderId="8" xfId="0" applyNumberFormat="1" applyFont="1" applyBorder="1" applyAlignment="1">
      <alignment horizontal="center" vertical="center" wrapText="1"/>
    </xf>
    <xf numFmtId="43" fontId="8" fillId="0" borderId="8" xfId="0" applyNumberFormat="1" applyFont="1" applyBorder="1" applyAlignment="1">
      <alignment horizontal="center" vertical="center" wrapText="1"/>
    </xf>
    <xf numFmtId="43" fontId="8" fillId="0" borderId="14" xfId="0" applyNumberFormat="1" applyFont="1" applyBorder="1" applyAlignment="1">
      <alignment horizontal="center" vertical="center" wrapText="1"/>
    </xf>
    <xf numFmtId="178" fontId="5" fillId="2" borderId="0" xfId="0" applyNumberFormat="1" applyFont="1" applyFill="1" applyAlignment="1" applyProtection="1">
      <alignment horizontal="center" vertical="center"/>
      <protection locked="0"/>
    </xf>
    <xf numFmtId="10" fontId="5" fillId="2" borderId="0" xfId="0" applyNumberFormat="1" applyFont="1" applyFill="1" applyAlignment="1" applyProtection="1">
      <alignment horizontal="center" vertical="center"/>
      <protection locked="0"/>
    </xf>
    <xf numFmtId="10" fontId="2" fillId="0" borderId="0" xfId="0" applyNumberFormat="1" applyFont="1" applyAlignment="1">
      <alignment horizontal="center" vertical="center" wrapText="1"/>
    </xf>
    <xf numFmtId="0" fontId="8" fillId="0" borderId="8" xfId="0" applyFont="1" applyFill="1" applyBorder="1" applyAlignment="1">
      <alignment horizontal="center" vertical="center" wrapText="1"/>
    </xf>
    <xf numFmtId="0" fontId="8" fillId="0" borderId="8" xfId="0" applyFont="1" applyFill="1" applyBorder="1" applyAlignment="1">
      <alignment horizontal="left" vertical="center" wrapText="1"/>
    </xf>
    <xf numFmtId="10" fontId="0" fillId="0" borderId="0" xfId="0" applyNumberFormat="1">
      <alignment vertical="center"/>
    </xf>
    <xf numFmtId="0" fontId="9" fillId="0" borderId="15" xfId="0" applyNumberFormat="1" applyFont="1" applyFill="1" applyBorder="1" applyAlignment="1">
      <alignment horizontal="center" vertical="center" wrapText="1"/>
    </xf>
    <xf numFmtId="0" fontId="8" fillId="3" borderId="8" xfId="49" applyFont="1" applyFill="1" applyBorder="1" applyAlignment="1">
      <alignment horizontal="center" vertical="center" wrapText="1"/>
    </xf>
    <xf numFmtId="0" fontId="8" fillId="3" borderId="8" xfId="49" applyFont="1" applyFill="1" applyBorder="1" applyAlignment="1">
      <alignment vertical="center" wrapText="1"/>
    </xf>
    <xf numFmtId="179" fontId="8" fillId="0" borderId="8" xfId="0" applyNumberFormat="1" applyFont="1" applyBorder="1" applyAlignment="1">
      <alignment horizontal="center" vertical="center" wrapText="1"/>
    </xf>
    <xf numFmtId="0" fontId="9" fillId="4" borderId="8" xfId="0" applyFont="1" applyFill="1" applyBorder="1" applyAlignment="1">
      <alignment horizontal="center" vertical="center" wrapText="1"/>
    </xf>
    <xf numFmtId="23" fontId="8" fillId="0" borderId="8" xfId="0" applyNumberFormat="1" applyFont="1" applyFill="1" applyBorder="1" applyAlignment="1" applyProtection="1">
      <alignment horizontal="center" vertical="center" wrapText="1"/>
    </xf>
    <xf numFmtId="2" fontId="8" fillId="0" borderId="8" xfId="0" applyNumberFormat="1" applyFont="1" applyFill="1" applyBorder="1" applyAlignment="1">
      <alignment horizontal="left" vertical="center" wrapText="1" shrinkToFit="1"/>
    </xf>
    <xf numFmtId="178" fontId="8" fillId="0" borderId="8" xfId="0" applyNumberFormat="1"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8" xfId="0" applyFont="1" applyBorder="1" applyAlignment="1">
      <alignment vertical="center" wrapText="1"/>
    </xf>
    <xf numFmtId="0" fontId="10" fillId="0" borderId="18" xfId="0" applyFont="1" applyBorder="1" applyAlignment="1">
      <alignment horizontal="center" vertical="center" wrapText="1"/>
    </xf>
    <xf numFmtId="0" fontId="8" fillId="0" borderId="14" xfId="0" applyFont="1" applyBorder="1" applyAlignment="1">
      <alignment horizontal="center" vertical="center" wrapText="1"/>
    </xf>
    <xf numFmtId="0" fontId="10" fillId="0" borderId="8" xfId="0" applyFont="1" applyBorder="1" applyAlignment="1">
      <alignment horizontal="center" vertical="center" wrapText="1"/>
    </xf>
    <xf numFmtId="180" fontId="10" fillId="0" borderId="17" xfId="0" applyNumberFormat="1" applyFont="1" applyBorder="1" applyAlignment="1">
      <alignment horizontal="left" vertical="center" wrapText="1"/>
    </xf>
    <xf numFmtId="9" fontId="10" fillId="5" borderId="8" xfId="3" applyNumberFormat="1" applyFont="1" applyFill="1" applyBorder="1" applyAlignment="1">
      <alignment vertical="center" wrapText="1"/>
    </xf>
    <xf numFmtId="177" fontId="7" fillId="0" borderId="19" xfId="51" applyNumberFormat="1" applyFont="1" applyBorder="1" applyAlignment="1">
      <alignment horizontal="center" vertical="center" wrapText="1"/>
    </xf>
    <xf numFmtId="0" fontId="10"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horizontal="center" vertical="center" wrapText="1"/>
    </xf>
    <xf numFmtId="43" fontId="8" fillId="0" borderId="22" xfId="0" applyNumberFormat="1" applyFont="1" applyBorder="1" applyAlignment="1">
      <alignment horizontal="center" vertical="center" wrapText="1"/>
    </xf>
    <xf numFmtId="0" fontId="8" fillId="0" borderId="24" xfId="0" applyFont="1" applyBorder="1" applyAlignment="1">
      <alignment horizontal="center" vertical="center" wrapText="1"/>
    </xf>
    <xf numFmtId="0" fontId="6" fillId="0" borderId="0" xfId="6" applyFont="1" applyFill="1" applyBorder="1" applyAlignment="1">
      <alignment horizontal="left" vertical="center" wrapText="1"/>
    </xf>
    <xf numFmtId="0" fontId="8" fillId="0" borderId="0" xfId="6" applyFont="1" applyFill="1" applyBorder="1" applyAlignment="1">
      <alignment horizontal="left"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样式 1" xfId="51"/>
    <cellStyle name="常规 5" xfId="52"/>
    <cellStyle name="千位分隔 3" xfId="53"/>
    <cellStyle name="常规 3 10 2" xfId="54"/>
    <cellStyle name="常规 16 2" xfId="55"/>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732155</xdr:colOff>
      <xdr:row>9</xdr:row>
      <xdr:rowOff>68580</xdr:rowOff>
    </xdr:from>
    <xdr:to>
      <xdr:col>15</xdr:col>
      <xdr:colOff>170815</xdr:colOff>
      <xdr:row>11</xdr:row>
      <xdr:rowOff>128905</xdr:rowOff>
    </xdr:to>
    <xdr:pic>
      <xdr:nvPicPr>
        <xdr:cNvPr id="2" name="图片 1"/>
        <xdr:cNvPicPr>
          <a:picLocks noChangeAspect="1"/>
        </xdr:cNvPicPr>
      </xdr:nvPicPr>
      <xdr:blipFill>
        <a:blip r:embed="rId1"/>
        <a:stretch>
          <a:fillRect/>
        </a:stretch>
      </xdr:blipFill>
      <xdr:spPr>
        <a:xfrm>
          <a:off x="11636375" y="6560820"/>
          <a:ext cx="1657985" cy="2105025"/>
        </a:xfrm>
        <a:prstGeom prst="rect">
          <a:avLst/>
        </a:prstGeom>
        <a:noFill/>
        <a:ln w="9525">
          <a:noFill/>
        </a:ln>
      </xdr:spPr>
    </xdr:pic>
    <xdr:clientData/>
  </xdr:twoCellAnchor>
  <xdr:twoCellAnchor editAs="oneCell">
    <xdr:from>
      <xdr:col>13</xdr:col>
      <xdr:colOff>87630</xdr:colOff>
      <xdr:row>14</xdr:row>
      <xdr:rowOff>19050</xdr:rowOff>
    </xdr:from>
    <xdr:to>
      <xdr:col>13</xdr:col>
      <xdr:colOff>607695</xdr:colOff>
      <xdr:row>15</xdr:row>
      <xdr:rowOff>225425</xdr:rowOff>
    </xdr:to>
    <xdr:pic>
      <xdr:nvPicPr>
        <xdr:cNvPr id="5" name="ID_275E300E799942C494B3B15AE95E19D8"/>
        <xdr:cNvPicPr>
          <a:picLocks noChangeAspect="1"/>
        </xdr:cNvPicPr>
      </xdr:nvPicPr>
      <xdr:blipFill>
        <a:blip r:embed="rId2"/>
        <a:stretch>
          <a:fillRect/>
        </a:stretch>
      </xdr:blipFill>
      <xdr:spPr>
        <a:xfrm>
          <a:off x="11839575" y="10676890"/>
          <a:ext cx="520065" cy="866775"/>
        </a:xfrm>
        <a:prstGeom prst="rect">
          <a:avLst/>
        </a:prstGeom>
        <a:noFill/>
        <a:ln w="9525">
          <a:noFill/>
        </a:ln>
      </xdr:spPr>
    </xdr:pic>
    <xdr:clientData/>
  </xdr:twoCellAnchor>
  <xdr:twoCellAnchor editAs="oneCell">
    <xdr:from>
      <xdr:col>12</xdr:col>
      <xdr:colOff>732155</xdr:colOff>
      <xdr:row>18</xdr:row>
      <xdr:rowOff>68580</xdr:rowOff>
    </xdr:from>
    <xdr:to>
      <xdr:col>15</xdr:col>
      <xdr:colOff>170815</xdr:colOff>
      <xdr:row>20</xdr:row>
      <xdr:rowOff>40005</xdr:rowOff>
    </xdr:to>
    <xdr:pic>
      <xdr:nvPicPr>
        <xdr:cNvPr id="6" name="图片 5"/>
        <xdr:cNvPicPr>
          <a:picLocks noChangeAspect="1"/>
        </xdr:cNvPicPr>
      </xdr:nvPicPr>
      <xdr:blipFill>
        <a:blip r:embed="rId1"/>
        <a:stretch>
          <a:fillRect/>
        </a:stretch>
      </xdr:blipFill>
      <xdr:spPr>
        <a:xfrm>
          <a:off x="11636375" y="13495020"/>
          <a:ext cx="1657985" cy="2105025"/>
        </a:xfrm>
        <a:prstGeom prst="rect">
          <a:avLst/>
        </a:prstGeom>
        <a:noFill/>
        <a:ln w="9525">
          <a:noFill/>
        </a:ln>
      </xdr:spPr>
    </xdr:pic>
    <xdr:clientData/>
  </xdr:twoCellAnchor>
  <xdr:twoCellAnchor editAs="oneCell">
    <xdr:from>
      <xdr:col>13</xdr:col>
      <xdr:colOff>87630</xdr:colOff>
      <xdr:row>22</xdr:row>
      <xdr:rowOff>19050</xdr:rowOff>
    </xdr:from>
    <xdr:to>
      <xdr:col>13</xdr:col>
      <xdr:colOff>607695</xdr:colOff>
      <xdr:row>23</xdr:row>
      <xdr:rowOff>225425</xdr:rowOff>
    </xdr:to>
    <xdr:pic>
      <xdr:nvPicPr>
        <xdr:cNvPr id="7" name="ID_275E300E799942C494B3B15AE95E19D8"/>
        <xdr:cNvPicPr>
          <a:picLocks noChangeAspect="1"/>
        </xdr:cNvPicPr>
      </xdr:nvPicPr>
      <xdr:blipFill>
        <a:blip r:embed="rId2"/>
        <a:stretch>
          <a:fillRect/>
        </a:stretch>
      </xdr:blipFill>
      <xdr:spPr>
        <a:xfrm>
          <a:off x="11839575" y="16874490"/>
          <a:ext cx="520065" cy="866775"/>
        </a:xfrm>
        <a:prstGeom prst="rect">
          <a:avLst/>
        </a:prstGeom>
        <a:noFill/>
        <a:ln w="9525">
          <a:noFill/>
        </a:ln>
      </xdr:spPr>
    </xdr:pic>
    <xdr:clientData/>
  </xdr:twoCellAnchor>
  <xdr:twoCellAnchor editAs="oneCell">
    <xdr:from>
      <xdr:col>14</xdr:col>
      <xdr:colOff>19050</xdr:colOff>
      <xdr:row>6</xdr:row>
      <xdr:rowOff>478790</xdr:rowOff>
    </xdr:from>
    <xdr:to>
      <xdr:col>14</xdr:col>
      <xdr:colOff>676275</xdr:colOff>
      <xdr:row>6</xdr:row>
      <xdr:rowOff>997585</xdr:rowOff>
    </xdr:to>
    <xdr:pic>
      <xdr:nvPicPr>
        <xdr:cNvPr id="10" name="ID_E58266A4837E4D2DAE6CC23FC0A80201"/>
        <xdr:cNvPicPr>
          <a:picLocks noChangeAspect="1"/>
        </xdr:cNvPicPr>
      </xdr:nvPicPr>
      <xdr:blipFill>
        <a:blip r:embed="rId3"/>
        <a:stretch>
          <a:fillRect/>
        </a:stretch>
      </xdr:blipFill>
      <xdr:spPr>
        <a:xfrm>
          <a:off x="12456795" y="4126230"/>
          <a:ext cx="657225" cy="518795"/>
        </a:xfrm>
        <a:prstGeom prst="rect">
          <a:avLst/>
        </a:prstGeom>
        <a:noFill/>
        <a:ln w="9525">
          <a:noFill/>
        </a:ln>
      </xdr:spPr>
    </xdr:pic>
    <xdr:clientData/>
  </xdr:twoCellAnchor>
  <xdr:twoCellAnchor editAs="oneCell">
    <xdr:from>
      <xdr:col>15</xdr:col>
      <xdr:colOff>19050</xdr:colOff>
      <xdr:row>6</xdr:row>
      <xdr:rowOff>490855</xdr:rowOff>
    </xdr:from>
    <xdr:to>
      <xdr:col>15</xdr:col>
      <xdr:colOff>676275</xdr:colOff>
      <xdr:row>6</xdr:row>
      <xdr:rowOff>984885</xdr:rowOff>
    </xdr:to>
    <xdr:pic>
      <xdr:nvPicPr>
        <xdr:cNvPr id="12" name="ID_C0558C754E574A5EB00EA7AD80CE1CB2"/>
        <xdr:cNvPicPr>
          <a:picLocks noChangeAspect="1"/>
        </xdr:cNvPicPr>
      </xdr:nvPicPr>
      <xdr:blipFill>
        <a:blip r:embed="rId4"/>
        <a:stretch>
          <a:fillRect/>
        </a:stretch>
      </xdr:blipFill>
      <xdr:spPr>
        <a:xfrm>
          <a:off x="13142595" y="4138295"/>
          <a:ext cx="657225" cy="49403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35"/>
  <sheetViews>
    <sheetView tabSelected="1" view="pageBreakPreview" zoomScaleNormal="115" workbookViewId="0">
      <pane ySplit="3" topLeftCell="A4" activePane="bottomLeft" state="frozen"/>
      <selection/>
      <selection pane="bottomLeft" activeCell="M29" sqref="M29"/>
    </sheetView>
  </sheetViews>
  <sheetFormatPr defaultColWidth="9" defaultRowHeight="16.5"/>
  <cols>
    <col min="1" max="1" width="7.5" style="3" customWidth="1"/>
    <col min="2" max="2" width="11.5" style="3" customWidth="1"/>
    <col min="3" max="3" width="34.75" style="3" customWidth="1"/>
    <col min="4" max="4" width="6.55" style="1" customWidth="1"/>
    <col min="5" max="5" width="9.43333333333333" style="1" customWidth="1"/>
    <col min="6" max="6" width="12.125" style="1" customWidth="1"/>
    <col min="7" max="7" width="9.425" style="1" customWidth="1"/>
    <col min="8" max="8" width="9.69166666666667" style="1" customWidth="1"/>
    <col min="9" max="9" width="9.5" style="1" customWidth="1"/>
    <col min="10" max="10" width="11" style="1" customWidth="1"/>
    <col min="11" max="11" width="12.625" style="4" customWidth="1"/>
    <col min="12" max="12" width="9" style="3"/>
    <col min="13" max="13" width="11.125" style="3" customWidth="1"/>
    <col min="14" max="18" width="9" style="3"/>
    <col min="19" max="19" width="9" style="5"/>
    <col min="20" max="16384" width="9" style="3"/>
  </cols>
  <sheetData>
    <row r="1" ht="42" customHeight="1" spans="1:23">
      <c r="A1" s="6" t="s">
        <v>0</v>
      </c>
      <c r="B1" s="7"/>
      <c r="C1" s="7"/>
      <c r="D1" s="6"/>
      <c r="E1" s="6"/>
      <c r="F1" s="6"/>
      <c r="G1" s="6"/>
      <c r="H1" s="6"/>
      <c r="I1" s="6"/>
      <c r="J1" s="6"/>
      <c r="K1" s="7"/>
      <c r="Q1" s="8">
        <v>0</v>
      </c>
      <c r="R1" s="9">
        <v>1</v>
      </c>
      <c r="S1" s="10"/>
      <c r="T1" s="9">
        <v>1</v>
      </c>
      <c r="U1" s="9"/>
      <c r="V1" s="9"/>
      <c r="W1" s="9"/>
    </row>
    <row r="2" s="1" customFormat="1" ht="17.1" customHeight="1" spans="1:23">
      <c r="A2" s="11" t="s">
        <v>1</v>
      </c>
      <c r="B2" s="12" t="s">
        <v>2</v>
      </c>
      <c r="C2" s="12" t="s">
        <v>3</v>
      </c>
      <c r="D2" s="12" t="s">
        <v>4</v>
      </c>
      <c r="E2" s="12" t="s">
        <v>5</v>
      </c>
      <c r="F2" s="12" t="s">
        <v>6</v>
      </c>
      <c r="G2" s="13" t="s">
        <v>7</v>
      </c>
      <c r="H2" s="14"/>
      <c r="I2" s="15"/>
      <c r="J2" s="16" t="s">
        <v>8</v>
      </c>
      <c r="K2" s="17" t="s">
        <v>9</v>
      </c>
      <c r="Q2" s="18" t="s">
        <v>10</v>
      </c>
      <c r="R2" s="19" t="s">
        <v>11</v>
      </c>
      <c r="S2" s="20" t="s">
        <v>12</v>
      </c>
      <c r="T2" s="19" t="s">
        <v>13</v>
      </c>
      <c r="U2" s="19" t="s">
        <v>14</v>
      </c>
      <c r="V2" s="19" t="s">
        <v>15</v>
      </c>
      <c r="W2" s="18" t="s">
        <v>16</v>
      </c>
    </row>
    <row r="3" s="1" customFormat="1" ht="17.1" customHeight="1" spans="1:23">
      <c r="A3" s="21"/>
      <c r="B3" s="22"/>
      <c r="C3" s="22"/>
      <c r="D3" s="22"/>
      <c r="E3" s="22"/>
      <c r="F3" s="22"/>
      <c r="G3" s="23" t="s">
        <v>17</v>
      </c>
      <c r="H3" s="23" t="s">
        <v>13</v>
      </c>
      <c r="I3" s="23" t="s">
        <v>18</v>
      </c>
      <c r="J3" s="24"/>
      <c r="K3" s="25"/>
      <c r="Q3" s="26"/>
      <c r="R3" s="27"/>
      <c r="S3" s="28"/>
      <c r="T3" s="27"/>
      <c r="U3" s="27"/>
      <c r="V3" s="27"/>
      <c r="W3" s="27"/>
    </row>
    <row r="4" s="2" customFormat="1" ht="21" customHeight="1" spans="1:23">
      <c r="A4" s="29" t="s">
        <v>19</v>
      </c>
      <c r="B4" s="30" t="s">
        <v>20</v>
      </c>
      <c r="C4" s="31"/>
      <c r="D4" s="30"/>
      <c r="E4" s="32"/>
      <c r="F4" s="33"/>
      <c r="G4" s="33"/>
      <c r="H4" s="33"/>
      <c r="I4" s="33"/>
      <c r="J4" s="33"/>
      <c r="K4" s="34"/>
      <c r="Q4" s="27"/>
      <c r="R4" s="35"/>
      <c r="S4" s="36"/>
      <c r="T4" s="35"/>
      <c r="U4" s="35"/>
      <c r="V4" s="35"/>
      <c r="W4" s="27"/>
    </row>
    <row r="5" ht="123" customHeight="1" spans="1:23">
      <c r="A5" s="37">
        <v>1</v>
      </c>
      <c r="B5" s="38" t="s">
        <v>21</v>
      </c>
      <c r="C5" s="39" t="s">
        <v>22</v>
      </c>
      <c r="D5" s="38" t="s">
        <v>23</v>
      </c>
      <c r="E5" s="40">
        <f>6*4</f>
        <v>24</v>
      </c>
      <c r="F5" s="41">
        <f t="shared" ref="F5:F7" si="0">G5+H5+I5</f>
        <v>0</v>
      </c>
      <c r="G5" s="41">
        <f t="shared" ref="G5:G9" si="1">(R5*(1+S5)+U5+V5)*$R$1</f>
        <v>0</v>
      </c>
      <c r="H5" s="41">
        <f t="shared" ref="H5:H9" si="2">T5*$T$1</f>
        <v>0</v>
      </c>
      <c r="I5" s="41">
        <f t="shared" ref="I5:I9" si="3">Q5*$Q$1</f>
        <v>0</v>
      </c>
      <c r="J5" s="41">
        <f t="shared" ref="J5:J7" si="4">F5*E5</f>
        <v>0</v>
      </c>
      <c r="K5" s="42"/>
      <c r="Q5" s="27">
        <f>R5+R5*S5+T5+U5+V5</f>
        <v>0</v>
      </c>
      <c r="R5" s="43"/>
      <c r="S5" s="44"/>
      <c r="T5" s="43"/>
      <c r="U5" s="43"/>
      <c r="V5" s="43"/>
      <c r="W5" s="27">
        <f>Q5*E5</f>
        <v>0</v>
      </c>
    </row>
    <row r="6" ht="67" customHeight="1" spans="1:23">
      <c r="A6" s="37">
        <f t="shared" ref="A6:A16" si="5">A5+1</f>
        <v>2</v>
      </c>
      <c r="B6" s="38" t="s">
        <v>24</v>
      </c>
      <c r="C6" s="39" t="s">
        <v>25</v>
      </c>
      <c r="D6" s="38" t="s">
        <v>26</v>
      </c>
      <c r="E6" s="40">
        <v>4</v>
      </c>
      <c r="F6" s="41">
        <f t="shared" ref="F6:F9" si="6">G6+H6+I6</f>
        <v>0</v>
      </c>
      <c r="G6" s="41">
        <f t="shared" si="1"/>
        <v>0</v>
      </c>
      <c r="H6" s="41">
        <f t="shared" si="2"/>
        <v>0</v>
      </c>
      <c r="I6" s="41">
        <f t="shared" si="3"/>
        <v>0</v>
      </c>
      <c r="J6" s="41">
        <f t="shared" ref="J6:J9" si="7">F6*E6</f>
        <v>0</v>
      </c>
      <c r="K6" s="42" t="s">
        <v>27</v>
      </c>
      <c r="Q6" s="27">
        <f t="shared" ref="Q6:Q32" si="8">R6+R6*S6+T6+U6+V6</f>
        <v>0</v>
      </c>
      <c r="W6" s="27">
        <f t="shared" ref="W6:W32" si="9">Q6*E6</f>
        <v>0</v>
      </c>
    </row>
    <row r="7" ht="116" customHeight="1" spans="1:23">
      <c r="A7" s="37">
        <f t="shared" si="5"/>
        <v>3</v>
      </c>
      <c r="B7" s="38" t="s">
        <v>28</v>
      </c>
      <c r="C7" s="39" t="s">
        <v>29</v>
      </c>
      <c r="D7" s="38" t="s">
        <v>30</v>
      </c>
      <c r="E7" s="40">
        <v>1</v>
      </c>
      <c r="F7" s="41">
        <f t="shared" si="6"/>
        <v>0</v>
      </c>
      <c r="G7" s="41">
        <f t="shared" si="1"/>
        <v>0</v>
      </c>
      <c r="H7" s="41">
        <f t="shared" si="2"/>
        <v>0</v>
      </c>
      <c r="I7" s="41">
        <f t="shared" si="3"/>
        <v>0</v>
      </c>
      <c r="J7" s="41">
        <f t="shared" si="7"/>
        <v>0</v>
      </c>
      <c r="K7" s="42"/>
      <c r="N7" s="3" t="str">
        <f>_xlfn.DISPIMG("ID_5C4745CD9E0C40259A443491600C7E4B",1)</f>
        <v>=DISPIMG("ID_5C4745CD9E0C40259A443491600C7E4B",1)</v>
      </c>
      <c r="Q7" s="27">
        <f t="shared" si="8"/>
        <v>0</v>
      </c>
      <c r="W7" s="27">
        <f t="shared" si="9"/>
        <v>0</v>
      </c>
    </row>
    <row r="8" s="2" customFormat="1" ht="21" customHeight="1" spans="1:23">
      <c r="A8" s="29" t="s">
        <v>31</v>
      </c>
      <c r="B8" s="30" t="s">
        <v>32</v>
      </c>
      <c r="C8" s="31"/>
      <c r="D8" s="30"/>
      <c r="E8" s="32"/>
      <c r="F8" s="33"/>
      <c r="G8" s="33"/>
      <c r="H8" s="33"/>
      <c r="I8" s="33"/>
      <c r="J8" s="33"/>
      <c r="K8" s="34"/>
      <c r="Q8" s="27">
        <f t="shared" si="8"/>
        <v>0</v>
      </c>
      <c r="S8" s="45"/>
      <c r="W8" s="27">
        <f t="shared" si="9"/>
        <v>0</v>
      </c>
    </row>
    <row r="9" ht="87" customHeight="1" spans="1:23">
      <c r="A9" s="37">
        <f>A7+1</f>
        <v>4</v>
      </c>
      <c r="B9" s="38" t="s">
        <v>33</v>
      </c>
      <c r="C9" s="39" t="s">
        <v>34</v>
      </c>
      <c r="D9" s="38" t="s">
        <v>35</v>
      </c>
      <c r="E9" s="40">
        <f>2.8*2.8+2.8*1.8+2.8*2.3+2.8*2.3*2-3.2</f>
        <v>29</v>
      </c>
      <c r="F9" s="41">
        <f t="shared" si="6"/>
        <v>0</v>
      </c>
      <c r="G9" s="41">
        <f t="shared" si="1"/>
        <v>0</v>
      </c>
      <c r="H9" s="41">
        <f t="shared" si="2"/>
        <v>0</v>
      </c>
      <c r="I9" s="41">
        <f t="shared" si="3"/>
        <v>0</v>
      </c>
      <c r="J9" s="41">
        <f t="shared" si="7"/>
        <v>0</v>
      </c>
      <c r="K9" s="42" t="s">
        <v>36</v>
      </c>
      <c r="Q9" s="27">
        <f t="shared" si="8"/>
        <v>0</v>
      </c>
      <c r="W9" s="27">
        <f t="shared" si="9"/>
        <v>0</v>
      </c>
    </row>
    <row r="10" ht="99" customHeight="1" spans="1:23">
      <c r="A10" s="37">
        <f t="shared" si="5"/>
        <v>5</v>
      </c>
      <c r="B10" s="46" t="s">
        <v>37</v>
      </c>
      <c r="C10" s="47" t="s">
        <v>38</v>
      </c>
      <c r="D10" s="38" t="s">
        <v>39</v>
      </c>
      <c r="E10" s="40">
        <f>2.3+3.6</f>
        <v>5.9</v>
      </c>
      <c r="F10" s="41">
        <f t="shared" ref="F10:F16" si="10">G10+H10+I10</f>
        <v>0</v>
      </c>
      <c r="G10" s="41">
        <f t="shared" ref="G10:G16" si="11">(R10*(1+S10)+U10+V10)*$R$1</f>
        <v>0</v>
      </c>
      <c r="H10" s="41">
        <f t="shared" ref="H10:H16" si="12">T10*$T$1</f>
        <v>0</v>
      </c>
      <c r="I10" s="41">
        <f t="shared" ref="I10:I16" si="13">Q10*$Q$1</f>
        <v>0</v>
      </c>
      <c r="J10" s="41">
        <f t="shared" ref="J10:J16" si="14">F10*E10</f>
        <v>0</v>
      </c>
      <c r="K10" s="42" t="s">
        <v>36</v>
      </c>
      <c r="Q10" s="27">
        <f t="shared" si="8"/>
        <v>0</v>
      </c>
      <c r="W10" s="27">
        <f t="shared" si="9"/>
        <v>0</v>
      </c>
    </row>
    <row r="11" ht="62" customHeight="1" spans="1:23">
      <c r="A11" s="37">
        <f t="shared" si="5"/>
        <v>6</v>
      </c>
      <c r="B11" s="38" t="s">
        <v>40</v>
      </c>
      <c r="C11" s="39" t="s">
        <v>41</v>
      </c>
      <c r="D11" s="38" t="s">
        <v>35</v>
      </c>
      <c r="E11" s="40">
        <v>1.5</v>
      </c>
      <c r="F11" s="41">
        <f t="shared" si="10"/>
        <v>0</v>
      </c>
      <c r="G11" s="41">
        <f t="shared" si="11"/>
        <v>0</v>
      </c>
      <c r="H11" s="41">
        <f t="shared" si="12"/>
        <v>0</v>
      </c>
      <c r="I11" s="41">
        <f t="shared" si="13"/>
        <v>0</v>
      </c>
      <c r="J11" s="41">
        <f t="shared" si="14"/>
        <v>0</v>
      </c>
      <c r="K11" s="42" t="s">
        <v>36</v>
      </c>
      <c r="Q11" s="27">
        <f t="shared" si="8"/>
        <v>0</v>
      </c>
      <c r="W11" s="27">
        <f t="shared" si="9"/>
        <v>0</v>
      </c>
    </row>
    <row r="12" ht="69" customHeight="1" spans="1:23">
      <c r="A12" s="37">
        <f t="shared" si="5"/>
        <v>7</v>
      </c>
      <c r="B12" s="38" t="s">
        <v>42</v>
      </c>
      <c r="C12" s="39" t="s">
        <v>43</v>
      </c>
      <c r="D12" s="38" t="s">
        <v>44</v>
      </c>
      <c r="E12" s="40">
        <v>4</v>
      </c>
      <c r="F12" s="41">
        <f t="shared" si="10"/>
        <v>0</v>
      </c>
      <c r="G12" s="41">
        <f t="shared" si="11"/>
        <v>0</v>
      </c>
      <c r="H12" s="41">
        <f t="shared" si="12"/>
        <v>0</v>
      </c>
      <c r="I12" s="41">
        <f t="shared" si="13"/>
        <v>0</v>
      </c>
      <c r="J12" s="41">
        <f t="shared" si="14"/>
        <v>0</v>
      </c>
      <c r="K12" s="42" t="s">
        <v>45</v>
      </c>
      <c r="Q12" s="27">
        <f t="shared" si="8"/>
        <v>0</v>
      </c>
      <c r="W12" s="27">
        <f t="shared" si="9"/>
        <v>0</v>
      </c>
    </row>
    <row r="13" ht="60" customHeight="1" spans="1:23">
      <c r="A13" s="37">
        <f t="shared" si="5"/>
        <v>8</v>
      </c>
      <c r="B13" s="38" t="s">
        <v>42</v>
      </c>
      <c r="C13" s="39" t="s">
        <v>46</v>
      </c>
      <c r="D13" s="38" t="s">
        <v>44</v>
      </c>
      <c r="E13" s="40">
        <v>4</v>
      </c>
      <c r="F13" s="41">
        <f t="shared" si="10"/>
        <v>0</v>
      </c>
      <c r="G13" s="41">
        <f t="shared" si="11"/>
        <v>0</v>
      </c>
      <c r="H13" s="41">
        <f t="shared" si="12"/>
        <v>0</v>
      </c>
      <c r="I13" s="41">
        <f t="shared" si="13"/>
        <v>0</v>
      </c>
      <c r="J13" s="41">
        <f t="shared" si="14"/>
        <v>0</v>
      </c>
      <c r="K13" s="42" t="s">
        <v>45</v>
      </c>
      <c r="Q13" s="27">
        <f t="shared" si="8"/>
        <v>0</v>
      </c>
      <c r="W13" s="27">
        <f t="shared" si="9"/>
        <v>0</v>
      </c>
    </row>
    <row r="14" ht="38" customHeight="1" spans="1:23">
      <c r="A14" s="37">
        <f t="shared" si="5"/>
        <v>9</v>
      </c>
      <c r="B14" s="38" t="s">
        <v>47</v>
      </c>
      <c r="C14" s="39" t="s">
        <v>48</v>
      </c>
      <c r="D14" s="38" t="s">
        <v>30</v>
      </c>
      <c r="E14" s="40">
        <v>1</v>
      </c>
      <c r="F14" s="41">
        <f t="shared" si="10"/>
        <v>0</v>
      </c>
      <c r="G14" s="41">
        <f t="shared" si="11"/>
        <v>0</v>
      </c>
      <c r="H14" s="41">
        <f t="shared" si="12"/>
        <v>0</v>
      </c>
      <c r="I14" s="41">
        <f t="shared" si="13"/>
        <v>0</v>
      </c>
      <c r="J14" s="41">
        <f t="shared" si="14"/>
        <v>0</v>
      </c>
      <c r="K14" s="42" t="s">
        <v>49</v>
      </c>
      <c r="Q14" s="27">
        <f t="shared" si="8"/>
        <v>0</v>
      </c>
      <c r="W14" s="27">
        <f t="shared" si="9"/>
        <v>0</v>
      </c>
    </row>
    <row r="15" ht="52" customHeight="1" spans="1:23">
      <c r="A15" s="37">
        <f t="shared" si="5"/>
        <v>10</v>
      </c>
      <c r="B15" s="38" t="s">
        <v>50</v>
      </c>
      <c r="C15" s="39" t="s">
        <v>51</v>
      </c>
      <c r="D15" s="38" t="s">
        <v>52</v>
      </c>
      <c r="E15" s="40">
        <v>1</v>
      </c>
      <c r="F15" s="41">
        <f t="shared" si="10"/>
        <v>0</v>
      </c>
      <c r="G15" s="41">
        <f t="shared" si="11"/>
        <v>0</v>
      </c>
      <c r="H15" s="41">
        <f t="shared" si="12"/>
        <v>0</v>
      </c>
      <c r="I15" s="41">
        <f t="shared" si="13"/>
        <v>0</v>
      </c>
      <c r="J15" s="41">
        <f t="shared" si="14"/>
        <v>0</v>
      </c>
      <c r="K15" s="42" t="s">
        <v>53</v>
      </c>
      <c r="Q15" s="27">
        <f t="shared" si="8"/>
        <v>0</v>
      </c>
      <c r="W15" s="27">
        <f t="shared" si="9"/>
        <v>0</v>
      </c>
    </row>
    <row r="16" customFormat="1" ht="58" customHeight="1" spans="1:23">
      <c r="A16" s="37">
        <f t="shared" si="5"/>
        <v>11</v>
      </c>
      <c r="B16" s="38" t="s">
        <v>54</v>
      </c>
      <c r="C16" s="39" t="s">
        <v>55</v>
      </c>
      <c r="D16" s="38" t="s">
        <v>30</v>
      </c>
      <c r="E16" s="40">
        <v>1</v>
      </c>
      <c r="F16" s="41">
        <f t="shared" si="10"/>
        <v>0</v>
      </c>
      <c r="G16" s="41">
        <f t="shared" si="11"/>
        <v>0</v>
      </c>
      <c r="H16" s="41">
        <f t="shared" si="12"/>
        <v>0</v>
      </c>
      <c r="I16" s="41">
        <f t="shared" si="13"/>
        <v>0</v>
      </c>
      <c r="J16" s="41">
        <f t="shared" si="14"/>
        <v>0</v>
      </c>
      <c r="K16" s="42"/>
      <c r="N16" s="3"/>
      <c r="Q16" s="27">
        <f t="shared" si="8"/>
        <v>0</v>
      </c>
      <c r="S16" s="48"/>
      <c r="W16" s="27">
        <f t="shared" si="9"/>
        <v>0</v>
      </c>
    </row>
    <row r="17" s="2" customFormat="1" ht="21" customHeight="1" spans="1:23">
      <c r="A17" s="29" t="s">
        <v>56</v>
      </c>
      <c r="B17" s="30" t="s">
        <v>57</v>
      </c>
      <c r="C17" s="31"/>
      <c r="D17" s="30"/>
      <c r="E17" s="32"/>
      <c r="F17" s="33"/>
      <c r="G17" s="33"/>
      <c r="H17" s="33"/>
      <c r="I17" s="33"/>
      <c r="J17" s="33"/>
      <c r="K17" s="34"/>
      <c r="Q17" s="27">
        <f t="shared" si="8"/>
        <v>0</v>
      </c>
      <c r="S17" s="45"/>
      <c r="W17" s="27">
        <f t="shared" si="9"/>
        <v>0</v>
      </c>
    </row>
    <row r="18" ht="87" customHeight="1" spans="1:23">
      <c r="A18" s="37">
        <f>A16+1</f>
        <v>12</v>
      </c>
      <c r="B18" s="38" t="s">
        <v>33</v>
      </c>
      <c r="C18" s="39" t="s">
        <v>34</v>
      </c>
      <c r="D18" s="38" t="s">
        <v>35</v>
      </c>
      <c r="E18" s="40">
        <f>3*2.1+3*1.2+3*2.51+2.53*2.1*2-2.6</f>
        <v>25.456</v>
      </c>
      <c r="F18" s="41">
        <f>G18+H18+I18</f>
        <v>0</v>
      </c>
      <c r="G18" s="41">
        <f>(R18*(1+S18)+U18+V18)*$R$1</f>
        <v>0</v>
      </c>
      <c r="H18" s="41">
        <f>T18*$T$1</f>
        <v>0</v>
      </c>
      <c r="I18" s="41">
        <f>Q18*$Q$1</f>
        <v>0</v>
      </c>
      <c r="J18" s="41">
        <f>F18*E18</f>
        <v>0</v>
      </c>
      <c r="K18" s="42" t="s">
        <v>36</v>
      </c>
      <c r="Q18" s="27">
        <f t="shared" si="8"/>
        <v>0</v>
      </c>
      <c r="W18" s="27">
        <f t="shared" si="9"/>
        <v>0</v>
      </c>
    </row>
    <row r="19" ht="96" customHeight="1" spans="1:23">
      <c r="A19" s="37">
        <f>A18+1</f>
        <v>13</v>
      </c>
      <c r="B19" s="46" t="s">
        <v>37</v>
      </c>
      <c r="C19" s="47" t="s">
        <v>38</v>
      </c>
      <c r="D19" s="38" t="s">
        <v>39</v>
      </c>
      <c r="E19" s="40">
        <f>2.6*2</f>
        <v>5.2</v>
      </c>
      <c r="F19" s="41">
        <f t="shared" ref="F19:F29" si="15">G19+H19+I19</f>
        <v>0</v>
      </c>
      <c r="G19" s="41">
        <f t="shared" ref="G19:G29" si="16">(R19*(1+S19)+U19+V19)*$R$1</f>
        <v>0</v>
      </c>
      <c r="H19" s="41">
        <f t="shared" ref="H19:H29" si="17">T19*$T$1</f>
        <v>0</v>
      </c>
      <c r="I19" s="41">
        <f t="shared" ref="I19:I29" si="18">Q19*$Q$1</f>
        <v>0</v>
      </c>
      <c r="J19" s="41">
        <f t="shared" ref="J19:J29" si="19">F19*E19</f>
        <v>0</v>
      </c>
      <c r="K19" s="42" t="s">
        <v>36</v>
      </c>
      <c r="Q19" s="27">
        <f t="shared" si="8"/>
        <v>0</v>
      </c>
      <c r="W19" s="27">
        <f t="shared" si="9"/>
        <v>0</v>
      </c>
    </row>
    <row r="20" ht="72" customHeight="1" spans="1:23">
      <c r="A20" s="37">
        <f>A19+1</f>
        <v>14</v>
      </c>
      <c r="B20" s="38" t="s">
        <v>40</v>
      </c>
      <c r="C20" s="39" t="s">
        <v>41</v>
      </c>
      <c r="D20" s="38" t="s">
        <v>35</v>
      </c>
      <c r="E20" s="40">
        <v>1.5</v>
      </c>
      <c r="F20" s="41">
        <f t="shared" si="15"/>
        <v>0</v>
      </c>
      <c r="G20" s="41">
        <f t="shared" si="16"/>
        <v>0</v>
      </c>
      <c r="H20" s="41">
        <f t="shared" si="17"/>
        <v>0</v>
      </c>
      <c r="I20" s="41">
        <f t="shared" si="18"/>
        <v>0</v>
      </c>
      <c r="J20" s="41">
        <f t="shared" si="19"/>
        <v>0</v>
      </c>
      <c r="K20" s="42" t="s">
        <v>36</v>
      </c>
      <c r="Q20" s="27">
        <f t="shared" si="8"/>
        <v>0</v>
      </c>
      <c r="W20" s="27">
        <f t="shared" si="9"/>
        <v>0</v>
      </c>
    </row>
    <row r="21" ht="69" customHeight="1" spans="1:23">
      <c r="A21" s="37">
        <f>A20+1</f>
        <v>15</v>
      </c>
      <c r="B21" s="38" t="s">
        <v>42</v>
      </c>
      <c r="C21" s="39" t="s">
        <v>58</v>
      </c>
      <c r="D21" s="38" t="s">
        <v>44</v>
      </c>
      <c r="E21" s="40">
        <v>4</v>
      </c>
      <c r="F21" s="41">
        <f t="shared" si="15"/>
        <v>0</v>
      </c>
      <c r="G21" s="41">
        <f t="shared" si="16"/>
        <v>0</v>
      </c>
      <c r="H21" s="41">
        <f t="shared" si="17"/>
        <v>0</v>
      </c>
      <c r="I21" s="41">
        <f t="shared" si="18"/>
        <v>0</v>
      </c>
      <c r="J21" s="41">
        <f t="shared" si="19"/>
        <v>0</v>
      </c>
      <c r="K21" s="42" t="s">
        <v>45</v>
      </c>
      <c r="Q21" s="27">
        <f t="shared" si="8"/>
        <v>0</v>
      </c>
      <c r="W21" s="27">
        <f t="shared" si="9"/>
        <v>0</v>
      </c>
    </row>
    <row r="22" ht="33" customHeight="1" spans="1:23">
      <c r="A22" s="37">
        <f t="shared" ref="A22:A29" si="20">A21+1</f>
        <v>16</v>
      </c>
      <c r="B22" s="38" t="s">
        <v>47</v>
      </c>
      <c r="C22" s="39" t="s">
        <v>48</v>
      </c>
      <c r="D22" s="38" t="s">
        <v>30</v>
      </c>
      <c r="E22" s="40">
        <v>1</v>
      </c>
      <c r="F22" s="41">
        <f t="shared" si="15"/>
        <v>0</v>
      </c>
      <c r="G22" s="41">
        <f t="shared" si="16"/>
        <v>0</v>
      </c>
      <c r="H22" s="41">
        <f t="shared" si="17"/>
        <v>0</v>
      </c>
      <c r="I22" s="41">
        <f t="shared" si="18"/>
        <v>0</v>
      </c>
      <c r="J22" s="41">
        <f t="shared" si="19"/>
        <v>0</v>
      </c>
      <c r="K22" s="42" t="s">
        <v>49</v>
      </c>
      <c r="Q22" s="27">
        <f t="shared" si="8"/>
        <v>0</v>
      </c>
      <c r="W22" s="27">
        <f t="shared" si="9"/>
        <v>0</v>
      </c>
    </row>
    <row r="23" ht="52" customHeight="1" spans="1:23">
      <c r="A23" s="37">
        <f t="shared" si="20"/>
        <v>17</v>
      </c>
      <c r="B23" s="38" t="s">
        <v>50</v>
      </c>
      <c r="C23" s="39" t="s">
        <v>51</v>
      </c>
      <c r="D23" s="38" t="s">
        <v>52</v>
      </c>
      <c r="E23" s="40">
        <v>1</v>
      </c>
      <c r="F23" s="41">
        <f t="shared" si="15"/>
        <v>0</v>
      </c>
      <c r="G23" s="41">
        <f t="shared" si="16"/>
        <v>0</v>
      </c>
      <c r="H23" s="41">
        <f t="shared" si="17"/>
        <v>0</v>
      </c>
      <c r="I23" s="41">
        <f t="shared" si="18"/>
        <v>0</v>
      </c>
      <c r="J23" s="41">
        <f t="shared" si="19"/>
        <v>0</v>
      </c>
      <c r="K23" s="42" t="s">
        <v>53</v>
      </c>
      <c r="Q23" s="27">
        <f t="shared" si="8"/>
        <v>0</v>
      </c>
      <c r="W23" s="27">
        <f t="shared" si="9"/>
        <v>0</v>
      </c>
    </row>
    <row r="24" ht="52" customHeight="1" spans="1:23">
      <c r="A24" s="37">
        <f t="shared" si="20"/>
        <v>18</v>
      </c>
      <c r="B24" s="38" t="s">
        <v>54</v>
      </c>
      <c r="C24" s="39" t="s">
        <v>55</v>
      </c>
      <c r="D24" s="38" t="s">
        <v>30</v>
      </c>
      <c r="E24" s="40">
        <v>1</v>
      </c>
      <c r="F24" s="41">
        <f t="shared" si="15"/>
        <v>0</v>
      </c>
      <c r="G24" s="41">
        <f t="shared" si="16"/>
        <v>0</v>
      </c>
      <c r="H24" s="41">
        <f t="shared" si="17"/>
        <v>0</v>
      </c>
      <c r="I24" s="41">
        <f t="shared" si="18"/>
        <v>0</v>
      </c>
      <c r="J24" s="41">
        <f t="shared" si="19"/>
        <v>0</v>
      </c>
      <c r="K24" s="42"/>
      <c r="Q24" s="27">
        <f t="shared" si="8"/>
        <v>0</v>
      </c>
      <c r="W24" s="27">
        <f t="shared" si="9"/>
        <v>0</v>
      </c>
    </row>
    <row r="25" s="2" customFormat="1" ht="21" customHeight="1" spans="1:23">
      <c r="A25" s="29" t="s">
        <v>59</v>
      </c>
      <c r="B25" s="30" t="s">
        <v>60</v>
      </c>
      <c r="C25" s="31"/>
      <c r="D25" s="30"/>
      <c r="E25" s="32"/>
      <c r="F25" s="41">
        <f t="shared" si="15"/>
        <v>0</v>
      </c>
      <c r="G25" s="41">
        <f t="shared" si="16"/>
        <v>0</v>
      </c>
      <c r="H25" s="41">
        <f t="shared" si="17"/>
        <v>0</v>
      </c>
      <c r="I25" s="41">
        <f t="shared" si="18"/>
        <v>0</v>
      </c>
      <c r="J25" s="41">
        <f t="shared" si="19"/>
        <v>0</v>
      </c>
      <c r="K25" s="34"/>
      <c r="Q25" s="27">
        <f t="shared" si="8"/>
        <v>0</v>
      </c>
      <c r="S25" s="45"/>
      <c r="W25" s="27">
        <f t="shared" si="9"/>
        <v>0</v>
      </c>
    </row>
    <row r="26" ht="75" customHeight="1" spans="1:23">
      <c r="A26" s="37">
        <f>A24+1</f>
        <v>19</v>
      </c>
      <c r="B26" s="38" t="s">
        <v>61</v>
      </c>
      <c r="C26" s="39" t="s">
        <v>62</v>
      </c>
      <c r="D26" s="49" t="s">
        <v>26</v>
      </c>
      <c r="E26" s="40">
        <v>2</v>
      </c>
      <c r="F26" s="41">
        <f t="shared" si="15"/>
        <v>0</v>
      </c>
      <c r="G26" s="41">
        <f t="shared" si="16"/>
        <v>0</v>
      </c>
      <c r="H26" s="41">
        <f t="shared" si="17"/>
        <v>0</v>
      </c>
      <c r="I26" s="41">
        <f t="shared" si="18"/>
        <v>0</v>
      </c>
      <c r="J26" s="41">
        <f t="shared" si="19"/>
        <v>0</v>
      </c>
      <c r="K26" s="42" t="s">
        <v>63</v>
      </c>
      <c r="Q26" s="27">
        <f t="shared" si="8"/>
        <v>0</v>
      </c>
      <c r="W26" s="27">
        <f t="shared" si="9"/>
        <v>0</v>
      </c>
    </row>
    <row r="27" ht="78" customHeight="1" spans="1:23">
      <c r="A27" s="37">
        <f t="shared" si="20"/>
        <v>20</v>
      </c>
      <c r="B27" s="50" t="s">
        <v>64</v>
      </c>
      <c r="C27" s="51" t="s">
        <v>65</v>
      </c>
      <c r="D27" s="38" t="s">
        <v>66</v>
      </c>
      <c r="E27" s="52">
        <v>150</v>
      </c>
      <c r="F27" s="41">
        <f t="shared" si="15"/>
        <v>0</v>
      </c>
      <c r="G27" s="41">
        <f t="shared" si="16"/>
        <v>0</v>
      </c>
      <c r="H27" s="41">
        <f t="shared" si="17"/>
        <v>0</v>
      </c>
      <c r="I27" s="41">
        <f t="shared" si="18"/>
        <v>0</v>
      </c>
      <c r="J27" s="41">
        <f t="shared" si="19"/>
        <v>0</v>
      </c>
      <c r="K27" s="42" t="s">
        <v>67</v>
      </c>
      <c r="Q27" s="27">
        <f t="shared" si="8"/>
        <v>0</v>
      </c>
      <c r="W27" s="27">
        <f t="shared" si="9"/>
        <v>0</v>
      </c>
    </row>
    <row r="28" ht="84" customHeight="1" spans="1:23">
      <c r="A28" s="37">
        <f t="shared" si="20"/>
        <v>21</v>
      </c>
      <c r="B28" s="38" t="s">
        <v>68</v>
      </c>
      <c r="C28" s="39" t="s">
        <v>69</v>
      </c>
      <c r="D28" s="53" t="s">
        <v>26</v>
      </c>
      <c r="E28" s="40">
        <v>2</v>
      </c>
      <c r="F28" s="41">
        <f t="shared" si="15"/>
        <v>0</v>
      </c>
      <c r="G28" s="41">
        <f t="shared" si="16"/>
        <v>0</v>
      </c>
      <c r="H28" s="41">
        <f t="shared" si="17"/>
        <v>0</v>
      </c>
      <c r="I28" s="41">
        <f t="shared" si="18"/>
        <v>0</v>
      </c>
      <c r="J28" s="41">
        <f t="shared" si="19"/>
        <v>0</v>
      </c>
      <c r="K28" s="42" t="s">
        <v>70</v>
      </c>
      <c r="Q28" s="27">
        <f t="shared" si="8"/>
        <v>0</v>
      </c>
      <c r="W28" s="27">
        <f t="shared" si="9"/>
        <v>0</v>
      </c>
    </row>
    <row r="29" ht="65" customHeight="1" spans="1:23">
      <c r="A29" s="37">
        <f t="shared" si="20"/>
        <v>22</v>
      </c>
      <c r="B29" s="50" t="s">
        <v>71</v>
      </c>
      <c r="C29" s="51" t="s">
        <v>72</v>
      </c>
      <c r="D29" s="53" t="s">
        <v>26</v>
      </c>
      <c r="E29" s="40">
        <v>1</v>
      </c>
      <c r="F29" s="41">
        <f t="shared" si="15"/>
        <v>0</v>
      </c>
      <c r="G29" s="41">
        <f t="shared" si="16"/>
        <v>0</v>
      </c>
      <c r="H29" s="41">
        <f t="shared" si="17"/>
        <v>0</v>
      </c>
      <c r="I29" s="41">
        <f t="shared" si="18"/>
        <v>0</v>
      </c>
      <c r="J29" s="41">
        <f t="shared" si="19"/>
        <v>0</v>
      </c>
      <c r="K29" s="42" t="s">
        <v>73</v>
      </c>
      <c r="Q29" s="27">
        <f t="shared" si="8"/>
        <v>0</v>
      </c>
      <c r="W29" s="27">
        <f t="shared" si="9"/>
        <v>0</v>
      </c>
    </row>
    <row r="30" s="2" customFormat="1" ht="21" customHeight="1" spans="1:23">
      <c r="A30" s="29" t="s">
        <v>74</v>
      </c>
      <c r="B30" s="30" t="s">
        <v>75</v>
      </c>
      <c r="C30" s="31"/>
      <c r="D30" s="30"/>
      <c r="E30" s="32"/>
      <c r="F30" s="33"/>
      <c r="G30" s="33"/>
      <c r="H30" s="33"/>
      <c r="I30" s="33"/>
      <c r="J30" s="33"/>
      <c r="K30" s="34"/>
      <c r="Q30" s="27">
        <f t="shared" si="8"/>
        <v>0</v>
      </c>
      <c r="S30" s="45"/>
      <c r="W30" s="27">
        <f t="shared" si="9"/>
        <v>0</v>
      </c>
    </row>
    <row r="31" ht="41" customHeight="1" spans="1:23">
      <c r="A31" s="37">
        <f>A29+1</f>
        <v>23</v>
      </c>
      <c r="B31" s="54" t="s">
        <v>76</v>
      </c>
      <c r="C31" s="55" t="s">
        <v>77</v>
      </c>
      <c r="D31" s="38" t="s">
        <v>30</v>
      </c>
      <c r="E31" s="56">
        <v>1</v>
      </c>
      <c r="F31" s="41">
        <f>G31+H31+I31</f>
        <v>0</v>
      </c>
      <c r="G31" s="41">
        <f>(R31*(1+S31)+U31+V31)*$R$1</f>
        <v>0</v>
      </c>
      <c r="H31" s="41">
        <f>T31*$T$1</f>
        <v>0</v>
      </c>
      <c r="I31" s="41">
        <f>Q31*$Q$1</f>
        <v>0</v>
      </c>
      <c r="J31" s="41">
        <f>F31*E31</f>
        <v>0</v>
      </c>
      <c r="K31" s="42"/>
      <c r="Q31" s="27">
        <f t="shared" si="8"/>
        <v>0</v>
      </c>
      <c r="W31" s="27">
        <f t="shared" si="9"/>
        <v>0</v>
      </c>
    </row>
    <row r="32" ht="30" customHeight="1" spans="1:23">
      <c r="A32" s="37">
        <f>A31+1</f>
        <v>24</v>
      </c>
      <c r="B32" s="57" t="s">
        <v>78</v>
      </c>
      <c r="C32" s="58"/>
      <c r="D32" s="59"/>
      <c r="E32" s="59"/>
      <c r="F32" s="59"/>
      <c r="G32" s="60"/>
      <c r="H32" s="60"/>
      <c r="I32" s="60"/>
      <c r="J32" s="41">
        <f>SUM(J5:J31)</f>
        <v>0</v>
      </c>
      <c r="K32" s="61"/>
      <c r="Q32" s="27">
        <f t="shared" si="8"/>
        <v>0</v>
      </c>
      <c r="W32" s="27">
        <f t="shared" si="9"/>
        <v>0</v>
      </c>
    </row>
    <row r="33" ht="30" customHeight="1" spans="1:11">
      <c r="A33" s="37">
        <f>A32+1</f>
        <v>25</v>
      </c>
      <c r="B33" s="62" t="s">
        <v>79</v>
      </c>
      <c r="C33" s="63">
        <f>F33</f>
        <v>0.09</v>
      </c>
      <c r="D33" s="38" t="s">
        <v>30</v>
      </c>
      <c r="E33" s="40">
        <v>1</v>
      </c>
      <c r="F33" s="64">
        <v>0.09</v>
      </c>
      <c r="G33" s="60"/>
      <c r="H33" s="60"/>
      <c r="I33" s="60"/>
      <c r="J33" s="41">
        <f>J32*F33</f>
        <v>0</v>
      </c>
      <c r="K33" s="61" t="s">
        <v>80</v>
      </c>
    </row>
    <row r="34" ht="30" customHeight="1" spans="1:11">
      <c r="A34" s="65">
        <f>A33+1</f>
        <v>26</v>
      </c>
      <c r="B34" s="66" t="s">
        <v>81</v>
      </c>
      <c r="C34" s="67"/>
      <c r="D34" s="68"/>
      <c r="E34" s="68"/>
      <c r="F34" s="68"/>
      <c r="G34" s="69"/>
      <c r="H34" s="69"/>
      <c r="I34" s="69"/>
      <c r="J34" s="70">
        <f>SUM(J32:J33)</f>
        <v>0</v>
      </c>
      <c r="K34" s="71"/>
    </row>
    <row r="35" ht="135" customHeight="1" spans="1:11">
      <c r="A35" s="72" t="s">
        <v>82</v>
      </c>
      <c r="B35" s="73"/>
      <c r="C35" s="73"/>
      <c r="D35" s="73"/>
      <c r="E35" s="73"/>
      <c r="F35" s="73"/>
      <c r="G35" s="73"/>
      <c r="H35" s="73"/>
      <c r="I35" s="73"/>
      <c r="J35" s="73"/>
      <c r="K35" s="73"/>
    </row>
  </sheetData>
  <autoFilter xmlns:etc="http://www.wps.cn/officeDocument/2017/etCustomData" ref="A3:P35" etc:filterBottomFollowUsedRange="0">
    <extLst/>
  </autoFilter>
  <mergeCells count="13">
    <mergeCell ref="A1:K1"/>
    <mergeCell ref="G2:I2"/>
    <mergeCell ref="B32:C32"/>
    <mergeCell ref="B34:C34"/>
    <mergeCell ref="A35:K35"/>
    <mergeCell ref="A2:A3"/>
    <mergeCell ref="B2:B3"/>
    <mergeCell ref="C2:C3"/>
    <mergeCell ref="D2:D3"/>
    <mergeCell ref="E2:E3"/>
    <mergeCell ref="F2:F3"/>
    <mergeCell ref="J2:J3"/>
    <mergeCell ref="K2:K3"/>
  </mergeCells>
  <printOptions horizontalCentered="1"/>
  <pageMargins left="0.550694444444444" right="0.511805555555556" top="0.354166666666667" bottom="0.393055555555556" header="0.298611111111111" footer="0.298611111111111"/>
  <pageSetup paperSize="8" scale="64" fitToHeight="0" orientation="portrait" horizontalDpi="600"/>
  <headerFooter/>
  <drawing r:id="rId1"/>
</worksheet>
</file>

<file path=docProps/app.xml><?xml version="1.0" encoding="utf-8"?>
<Properties xmlns="http://schemas.openxmlformats.org/officeDocument/2006/extended-properties" xmlns:vt="http://schemas.openxmlformats.org/officeDocument/2006/docPropsVTypes">
  <Template>Normal.eit</Template>
  <Company>Yozosoft</Company>
  <Application>Microsoft Excel</Application>
  <HeadingPairs>
    <vt:vector size="2" baseType="variant">
      <vt:variant>
        <vt:lpstr>工作表</vt:lpstr>
      </vt:variant>
      <vt:variant>
        <vt:i4>1</vt:i4>
      </vt:variant>
    </vt:vector>
  </HeadingPairs>
  <TitlesOfParts>
    <vt:vector size="1" baseType="lpstr">
      <vt:lpstr>报价清单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User274</dc:creator>
  <cp:lastModifiedBy>叶渭淋</cp:lastModifiedBy>
  <cp:revision>0</cp:revision>
  <dcterms:created xsi:type="dcterms:W3CDTF">2020-05-08T06:04:00Z</dcterms:created>
  <cp:lastPrinted>2024-11-13T07:57:00Z</cp:lastPrinted>
  <dcterms:modified xsi:type="dcterms:W3CDTF">2026-08-20T02:22:13Z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34FAF069226A4793BEB83856E07D3689_13</vt:lpwstr>
  </property>
  <property fmtid="{D5CDD505-2E9C-101B-9397-08002B2CF9AE}" pid="3" name="KSOProductBuildVer">
    <vt:lpwstr>2052-12.1.0.28043</vt:lpwstr>
  </property>
  <property fmtid="{D5CDD505-2E9C-101B-9397-08002B2CF9AE}" pid="4" name="CalculationRule">
    <vt:i4>0</vt:i4>
  </property>
  <property fmtid="{D5CDD505-2E9C-101B-9397-08002B2CF9AE}" pid="5" name="KSOReadingLayout">
    <vt:bool>true</vt:bool>
  </property>
</Properties>
</file>