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iqu\Documents\GitHub\huanium\MIT PhD\Designs\Dove prism optics\"/>
    </mc:Choice>
  </mc:AlternateContent>
  <xr:revisionPtr revIDLastSave="0" documentId="13_ncr:1_{C58D4EC4-083E-4E67-9129-76976C08FBFA}" xr6:coauthVersionLast="47" xr6:coauthVersionMax="47" xr10:uidLastSave="{00000000-0000-0000-0000-000000000000}"/>
  <bookViews>
    <workbookView xWindow="-98" yWindow="-98" windowWidth="17115" windowHeight="11475" activeTab="2" xr2:uid="{D9EC8262-311F-4427-A3D1-3D77A0DAEAF4}"/>
  </bookViews>
  <sheets>
    <sheet name="First-order" sheetId="1" r:id="rId1"/>
    <sheet name="Zeroth-order" sheetId="2" r:id="rId2"/>
    <sheet name="0th-jul13-2021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I8" i="3"/>
  <c r="H8" i="3"/>
  <c r="F4" i="4"/>
  <c r="F5" i="4"/>
  <c r="F6" i="4"/>
  <c r="F7" i="4"/>
  <c r="L3" i="4"/>
  <c r="J3" i="4"/>
  <c r="L2" i="4"/>
  <c r="J2" i="4"/>
  <c r="E4" i="4"/>
  <c r="E5" i="4"/>
  <c r="E6" i="4"/>
  <c r="E7" i="4"/>
  <c r="D4" i="4"/>
  <c r="D5" i="4"/>
  <c r="D6" i="4"/>
  <c r="D7" i="4"/>
  <c r="D3" i="4"/>
  <c r="E3" i="4"/>
  <c r="E2" i="4"/>
  <c r="D2" i="4"/>
  <c r="F3" i="4"/>
  <c r="F49" i="3"/>
  <c r="F50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2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L3" i="3"/>
  <c r="J3" i="3"/>
  <c r="L2" i="3"/>
  <c r="J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E2" i="3"/>
  <c r="D2" i="3"/>
  <c r="K10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10" i="2"/>
  <c r="E16" i="2"/>
  <c r="D16" i="2"/>
  <c r="E15" i="2"/>
  <c r="D15" i="2"/>
  <c r="E14" i="2"/>
  <c r="D14" i="2"/>
  <c r="E13" i="2"/>
  <c r="D13" i="2"/>
  <c r="F13" i="2" s="1"/>
  <c r="E12" i="2"/>
  <c r="D12" i="2"/>
  <c r="E11" i="2"/>
  <c r="D11" i="2"/>
  <c r="E10" i="2"/>
  <c r="D10" i="2"/>
  <c r="E9" i="2"/>
  <c r="D9" i="2"/>
  <c r="F9" i="2" s="1"/>
  <c r="E8" i="2"/>
  <c r="D8" i="2"/>
  <c r="E7" i="2"/>
  <c r="D7" i="2"/>
  <c r="E6" i="2"/>
  <c r="D6" i="2"/>
  <c r="E5" i="2"/>
  <c r="D5" i="2"/>
  <c r="F5" i="2" s="1"/>
  <c r="E4" i="2"/>
  <c r="D4" i="2"/>
  <c r="L3" i="2"/>
  <c r="J3" i="2"/>
  <c r="E3" i="2"/>
  <c r="D3" i="2"/>
  <c r="L2" i="2"/>
  <c r="J2" i="2"/>
  <c r="E2" i="2"/>
  <c r="D2" i="2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L3" i="1"/>
  <c r="L2" i="1"/>
  <c r="J3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F2" i="4" l="1"/>
  <c r="F16" i="2"/>
  <c r="F14" i="2"/>
  <c r="F3" i="2"/>
  <c r="F7" i="2"/>
  <c r="F11" i="2"/>
  <c r="F15" i="2"/>
  <c r="F2" i="2"/>
  <c r="F6" i="2"/>
  <c r="F10" i="2"/>
  <c r="F4" i="2"/>
  <c r="F8" i="2"/>
  <c r="F12" i="2"/>
  <c r="F19" i="2" l="1"/>
</calcChain>
</file>

<file path=xl/sharedStrings.xml><?xml version="1.0" encoding="utf-8"?>
<sst xmlns="http://schemas.openxmlformats.org/spreadsheetml/2006/main" count="62" uniqueCount="26">
  <si>
    <t>x0</t>
  </si>
  <si>
    <t>y0</t>
  </si>
  <si>
    <t>deltaX (px)</t>
  </si>
  <si>
    <t>deltaY (px)</t>
  </si>
  <si>
    <t>Delta (mm)</t>
  </si>
  <si>
    <t>W</t>
  </si>
  <si>
    <t>px</t>
  </si>
  <si>
    <t>H</t>
  </si>
  <si>
    <t>mm</t>
  </si>
  <si>
    <t>mvt_1st (deg)</t>
  </si>
  <si>
    <t>mvt_0th (deg)</t>
  </si>
  <si>
    <t>4-degee movement</t>
  </si>
  <si>
    <t>deltaX4</t>
  </si>
  <si>
    <t>deltaY4</t>
  </si>
  <si>
    <t>mvt 0th order (degs)</t>
  </si>
  <si>
    <t>Average</t>
  </si>
  <si>
    <t>stdev</t>
  </si>
  <si>
    <t>Notes</t>
  </si>
  <si>
    <t>probably bumped due to first mvt</t>
  </si>
  <si>
    <t>pert0</t>
  </si>
  <si>
    <t>pert2</t>
  </si>
  <si>
    <t>pert3</t>
  </si>
  <si>
    <t>pert4</t>
  </si>
  <si>
    <t>pert5</t>
  </si>
  <si>
    <t>pert6</t>
  </si>
  <si>
    <t>pert7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</si>
</sst>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982D5-0E75-4CF1-9380-36ECA9219C5A}">
  <dimension ref="A1:M19"/>
  <sheetViews>
    <sheetView workbookViewId="0">
      <selection activeCell="A2" sqref="A2"/>
    </sheetView>
  </sheetViews>
  <sheetFormatPr defaultRowHeight="14.25" x14ac:dyDescent="0.45"/>
  <cols>
    <col min="1" max="1" width="11.86328125" customWidth="1"/>
    <col min="4" max="4" width="9.59765625" customWidth="1"/>
    <col min="5" max="5" width="9.6640625" customWidth="1"/>
    <col min="6" max="6" width="9.73046875" customWidth="1"/>
  </cols>
  <sheetData>
    <row r="1" spans="1:13" x14ac:dyDescent="0.4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45">
      <c r="A2">
        <v>0</v>
      </c>
      <c r="B2">
        <v>1545.9</v>
      </c>
      <c r="C2">
        <v>1714.2</v>
      </c>
      <c r="D2">
        <f>ABS(B2-B3)</f>
        <v>59.299999999999955</v>
      </c>
      <c r="E2">
        <f>ABS(C2-C3)</f>
        <v>112.20000000000005</v>
      </c>
      <c r="F2">
        <f>SQRT(($L$2*D2/$J$2)^2+($L$3*E2/$J$3)^2)</f>
        <v>0.28190822921667308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>
        <v>2</v>
      </c>
      <c r="B3">
        <v>1605.2</v>
      </c>
      <c r="C3">
        <v>1602</v>
      </c>
      <c r="D3">
        <f>ABS(B3-B4)</f>
        <v>40.899999999999864</v>
      </c>
      <c r="E3">
        <f t="shared" ref="E3:E16" si="0">ABS(C3-C4)</f>
        <v>101.29999999999995</v>
      </c>
      <c r="F3">
        <f t="shared" ref="F3:F16" si="1">SQRT(($L$2*D3/$J$2)^2+($L$3*E3/$J$3)^2)</f>
        <v>0.24270793985527753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>
        <v>4</v>
      </c>
      <c r="B4">
        <v>1646.1</v>
      </c>
      <c r="C4">
        <v>1500.7</v>
      </c>
      <c r="D4">
        <f t="shared" ref="D4:D16" si="2">ABS(B4-B5)</f>
        <v>32.400000000000091</v>
      </c>
      <c r="E4">
        <f t="shared" si="0"/>
        <v>100.29999999999995</v>
      </c>
      <c r="F4">
        <f t="shared" si="1"/>
        <v>0.23419110233978457</v>
      </c>
    </row>
    <row r="5" spans="1:13" x14ac:dyDescent="0.45">
      <c r="A5">
        <v>6</v>
      </c>
      <c r="B5">
        <v>1678.5</v>
      </c>
      <c r="C5">
        <v>1400.4</v>
      </c>
      <c r="D5">
        <f t="shared" si="2"/>
        <v>20.700000000000045</v>
      </c>
      <c r="E5">
        <f t="shared" si="0"/>
        <v>80.700000000000045</v>
      </c>
      <c r="F5">
        <f t="shared" si="1"/>
        <v>0.18511916054266056</v>
      </c>
    </row>
    <row r="6" spans="1:13" x14ac:dyDescent="0.45">
      <c r="A6">
        <v>8</v>
      </c>
      <c r="B6">
        <v>1699.2</v>
      </c>
      <c r="C6">
        <v>1319.7</v>
      </c>
      <c r="D6">
        <f t="shared" si="2"/>
        <v>16.599999999999909</v>
      </c>
      <c r="E6">
        <f t="shared" si="0"/>
        <v>92.100000000000136</v>
      </c>
      <c r="F6">
        <f t="shared" si="1"/>
        <v>0.20795315266599745</v>
      </c>
    </row>
    <row r="7" spans="1:13" x14ac:dyDescent="0.45">
      <c r="A7">
        <v>10</v>
      </c>
      <c r="B7">
        <v>1715.8</v>
      </c>
      <c r="C7">
        <v>1227.5999999999999</v>
      </c>
      <c r="D7">
        <f t="shared" si="2"/>
        <v>10.600000000000136</v>
      </c>
      <c r="E7">
        <f t="shared" si="0"/>
        <v>125</v>
      </c>
      <c r="F7">
        <f t="shared" si="1"/>
        <v>0.27877129171652604</v>
      </c>
    </row>
    <row r="8" spans="1:13" x14ac:dyDescent="0.45">
      <c r="A8">
        <v>12</v>
      </c>
      <c r="B8">
        <v>1726.4</v>
      </c>
      <c r="C8">
        <v>1102.5999999999999</v>
      </c>
      <c r="D8">
        <f t="shared" si="2"/>
        <v>6.2999999999999545</v>
      </c>
      <c r="E8">
        <f t="shared" si="0"/>
        <v>80.599999999999909</v>
      </c>
      <c r="F8">
        <f t="shared" si="1"/>
        <v>0.17965553194561304</v>
      </c>
    </row>
    <row r="9" spans="1:13" x14ac:dyDescent="0.45">
      <c r="A9">
        <v>14</v>
      </c>
      <c r="B9">
        <v>1732.7</v>
      </c>
      <c r="C9">
        <v>1022</v>
      </c>
      <c r="D9">
        <f t="shared" si="2"/>
        <v>4.2000000000000455</v>
      </c>
      <c r="E9">
        <f t="shared" si="0"/>
        <v>94.809999999999945</v>
      </c>
      <c r="F9">
        <f t="shared" si="1"/>
        <v>0.2108948003289077</v>
      </c>
    </row>
    <row r="10" spans="1:13" x14ac:dyDescent="0.45">
      <c r="A10">
        <v>16</v>
      </c>
      <c r="B10">
        <v>1728.5</v>
      </c>
      <c r="C10">
        <v>927.19</v>
      </c>
      <c r="D10">
        <f t="shared" si="2"/>
        <v>7.7000000000000455</v>
      </c>
      <c r="E10">
        <f t="shared" si="0"/>
        <v>106.12</v>
      </c>
      <c r="F10">
        <f t="shared" si="1"/>
        <v>0.23644004497420532</v>
      </c>
    </row>
    <row r="11" spans="1:13" x14ac:dyDescent="0.45">
      <c r="A11">
        <v>18</v>
      </c>
      <c r="B11">
        <v>1720.8</v>
      </c>
      <c r="C11">
        <v>821.07</v>
      </c>
      <c r="D11">
        <f t="shared" si="2"/>
        <v>13.5</v>
      </c>
      <c r="E11">
        <f t="shared" si="0"/>
        <v>96.110000000000014</v>
      </c>
      <c r="F11">
        <f t="shared" si="1"/>
        <v>0.21566720861820293</v>
      </c>
    </row>
    <row r="12" spans="1:13" x14ac:dyDescent="0.45">
      <c r="A12">
        <v>20</v>
      </c>
      <c r="B12">
        <v>1707.3</v>
      </c>
      <c r="C12">
        <v>724.96</v>
      </c>
      <c r="D12">
        <f t="shared" si="2"/>
        <v>30.299999999999955</v>
      </c>
      <c r="E12">
        <f t="shared" si="0"/>
        <v>106.58000000000004</v>
      </c>
      <c r="F12">
        <f t="shared" si="1"/>
        <v>0.2461977660808517</v>
      </c>
    </row>
    <row r="13" spans="1:13" x14ac:dyDescent="0.45">
      <c r="A13">
        <v>22</v>
      </c>
      <c r="B13">
        <v>1677</v>
      </c>
      <c r="C13">
        <v>618.38</v>
      </c>
      <c r="D13">
        <f t="shared" si="2"/>
        <v>27.799999999999955</v>
      </c>
      <c r="E13">
        <f t="shared" si="0"/>
        <v>91.799999999999955</v>
      </c>
      <c r="F13">
        <f t="shared" si="1"/>
        <v>0.21311793358539155</v>
      </c>
    </row>
    <row r="14" spans="1:13" x14ac:dyDescent="0.45">
      <c r="A14">
        <v>24</v>
      </c>
      <c r="B14">
        <v>1649.2</v>
      </c>
      <c r="C14">
        <v>526.58000000000004</v>
      </c>
      <c r="D14">
        <f t="shared" si="2"/>
        <v>44.200000000000045</v>
      </c>
      <c r="E14">
        <f t="shared" si="0"/>
        <v>111.38000000000005</v>
      </c>
      <c r="F14">
        <f t="shared" si="1"/>
        <v>0.26622525333285152</v>
      </c>
    </row>
    <row r="15" spans="1:13" x14ac:dyDescent="0.45">
      <c r="A15">
        <v>26</v>
      </c>
      <c r="B15">
        <v>1605</v>
      </c>
      <c r="C15">
        <v>415.2</v>
      </c>
      <c r="D15">
        <f t="shared" si="2"/>
        <v>43.700000000000045</v>
      </c>
      <c r="E15">
        <f t="shared" si="0"/>
        <v>88.82</v>
      </c>
      <c r="F15">
        <f t="shared" si="1"/>
        <v>0.21989960995599006</v>
      </c>
    </row>
    <row r="16" spans="1:13" x14ac:dyDescent="0.45">
      <c r="A16">
        <v>28</v>
      </c>
      <c r="B16">
        <v>1561.3</v>
      </c>
      <c r="C16">
        <v>326.38</v>
      </c>
      <c r="D16">
        <f t="shared" si="2"/>
        <v>57.299999999999955</v>
      </c>
      <c r="E16">
        <f t="shared" si="0"/>
        <v>97.359999999999985</v>
      </c>
      <c r="F16">
        <f t="shared" si="1"/>
        <v>0.25093277033436068</v>
      </c>
    </row>
    <row r="17" spans="1:6" x14ac:dyDescent="0.45">
      <c r="A17">
        <v>30</v>
      </c>
      <c r="B17">
        <v>1504</v>
      </c>
      <c r="C17">
        <v>229.02</v>
      </c>
    </row>
    <row r="19" spans="1:6" x14ac:dyDescent="0.45">
      <c r="F19">
        <f>AVERAGE(F2:F16)</f>
        <v>0.23131211969955293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3B67-C7CF-49DB-B3A8-24462C38A14A}">
  <dimension ref="A1:M24"/>
  <sheetViews>
    <sheetView workbookViewId="0">
      <selection activeCell="F1" sqref="F1:F1048576"/>
    </sheetView>
  </sheetViews>
  <sheetFormatPr defaultRowHeight="14.25" x14ac:dyDescent="0.45"/>
  <cols>
    <col min="1" max="1" width="12" customWidth="1"/>
  </cols>
  <sheetData>
    <row r="1" spans="1:13" x14ac:dyDescent="0.4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45">
      <c r="A2">
        <v>0</v>
      </c>
      <c r="B2">
        <v>387.5</v>
      </c>
      <c r="C2">
        <v>1057.3</v>
      </c>
      <c r="D2">
        <f>ABS(B2-B3)</f>
        <v>2.3999999999999773</v>
      </c>
      <c r="E2">
        <f>ABS(C2-C3)</f>
        <v>4.0999999999999091</v>
      </c>
      <c r="F2">
        <f>SQRT(($L$2*D2/$J$2)^2+($L$3*E2/$J$3)^2)</f>
        <v>1.0552635236055298E-2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>
        <v>2</v>
      </c>
      <c r="B3">
        <v>389.9</v>
      </c>
      <c r="C3">
        <v>1053.2</v>
      </c>
      <c r="D3">
        <f>ABS(B3-B4)</f>
        <v>2.2400000000000091</v>
      </c>
      <c r="E3">
        <f t="shared" ref="E3:E16" si="0">ABS(C3-C4)</f>
        <v>4.9000000000000909</v>
      </c>
      <c r="F3">
        <f t="shared" ref="F3:F16" si="1">SQRT(($L$2*D3/$J$2)^2+($L$3*E3/$J$3)^2)</f>
        <v>1.1969135802469329E-2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>
        <v>4</v>
      </c>
      <c r="B4">
        <v>392.14</v>
      </c>
      <c r="C4">
        <v>1048.3</v>
      </c>
      <c r="D4">
        <f t="shared" ref="D4:D16" si="2">ABS(B4-B5)</f>
        <v>1.5699999999999932</v>
      </c>
      <c r="E4">
        <f t="shared" si="0"/>
        <v>6.0999999999999091</v>
      </c>
      <c r="F4">
        <f t="shared" si="1"/>
        <v>1.3995828081897909E-2</v>
      </c>
    </row>
    <row r="5" spans="1:13" x14ac:dyDescent="0.45">
      <c r="A5">
        <v>6</v>
      </c>
      <c r="B5">
        <v>393.71</v>
      </c>
      <c r="C5">
        <v>1042.2</v>
      </c>
      <c r="D5">
        <f t="shared" si="2"/>
        <v>0.85000000000002274</v>
      </c>
      <c r="E5">
        <f t="shared" si="0"/>
        <v>5.6000000000001364</v>
      </c>
      <c r="F5">
        <f t="shared" si="1"/>
        <v>1.2586489620757355E-2</v>
      </c>
    </row>
    <row r="6" spans="1:13" x14ac:dyDescent="0.45">
      <c r="A6">
        <v>8</v>
      </c>
      <c r="B6">
        <v>394.56</v>
      </c>
      <c r="C6">
        <v>1036.5999999999999</v>
      </c>
      <c r="D6">
        <f t="shared" si="2"/>
        <v>1.8700000000000045</v>
      </c>
      <c r="E6">
        <f t="shared" si="0"/>
        <v>6.6999999999998181</v>
      </c>
      <c r="F6">
        <f t="shared" si="1"/>
        <v>1.5455993847296292E-2</v>
      </c>
    </row>
    <row r="7" spans="1:13" x14ac:dyDescent="0.45">
      <c r="A7">
        <v>10</v>
      </c>
      <c r="B7">
        <v>396.43</v>
      </c>
      <c r="C7">
        <v>1029.9000000000001</v>
      </c>
      <c r="D7">
        <f t="shared" si="2"/>
        <v>0.55000000000001137</v>
      </c>
      <c r="E7">
        <f t="shared" si="0"/>
        <v>7.2000000000000455</v>
      </c>
      <c r="F7">
        <f t="shared" si="1"/>
        <v>1.6046452715885576E-2</v>
      </c>
    </row>
    <row r="8" spans="1:13" x14ac:dyDescent="0.45">
      <c r="A8">
        <v>12</v>
      </c>
      <c r="B8">
        <v>396.98</v>
      </c>
      <c r="C8">
        <v>1022.7</v>
      </c>
      <c r="D8">
        <f t="shared" si="2"/>
        <v>2.0000000000038654E-2</v>
      </c>
      <c r="E8">
        <f t="shared" si="0"/>
        <v>6</v>
      </c>
      <c r="F8">
        <f t="shared" si="1"/>
        <v>1.3333407150224694E-2</v>
      </c>
      <c r="I8" t="s">
        <v>11</v>
      </c>
    </row>
    <row r="9" spans="1:13" x14ac:dyDescent="0.45">
      <c r="A9">
        <v>14</v>
      </c>
      <c r="B9">
        <v>396.96</v>
      </c>
      <c r="C9">
        <v>1016.7</v>
      </c>
      <c r="D9">
        <f t="shared" si="2"/>
        <v>0.58999999999997499</v>
      </c>
      <c r="E9">
        <f t="shared" si="0"/>
        <v>9.8000000000000682</v>
      </c>
      <c r="F9">
        <f t="shared" si="1"/>
        <v>2.1817072527549015E-2</v>
      </c>
      <c r="I9" t="s">
        <v>12</v>
      </c>
      <c r="J9" t="s">
        <v>13</v>
      </c>
      <c r="K9" t="s">
        <v>4</v>
      </c>
    </row>
    <row r="10" spans="1:13" x14ac:dyDescent="0.45">
      <c r="A10">
        <v>16</v>
      </c>
      <c r="B10">
        <v>396.37</v>
      </c>
      <c r="C10">
        <v>1006.9</v>
      </c>
      <c r="D10">
        <f t="shared" si="2"/>
        <v>1.2400000000000091</v>
      </c>
      <c r="E10">
        <f t="shared" si="0"/>
        <v>10.470000000000937</v>
      </c>
      <c r="F10">
        <f t="shared" si="1"/>
        <v>2.342871149253432E-2</v>
      </c>
      <c r="I10">
        <f>ABS(B2-B4)</f>
        <v>4.6399999999999864</v>
      </c>
      <c r="J10">
        <f>ABS(C2-C4)</f>
        <v>9</v>
      </c>
      <c r="K10">
        <f>SQRT(($L$2*I10/$J$2)^2+($L$3*J10/$J$3)^2)</f>
        <v>2.249333611455993E-2</v>
      </c>
    </row>
    <row r="11" spans="1:13" x14ac:dyDescent="0.45">
      <c r="A11">
        <v>18</v>
      </c>
      <c r="B11">
        <v>395.13</v>
      </c>
      <c r="C11">
        <v>996.42999999999904</v>
      </c>
      <c r="D11">
        <f t="shared" si="2"/>
        <v>1.3799999999999955</v>
      </c>
      <c r="E11">
        <f t="shared" si="0"/>
        <v>8.6399999999990769</v>
      </c>
      <c r="F11">
        <f t="shared" si="1"/>
        <v>1.9442526031077927E-2</v>
      </c>
      <c r="I11">
        <f t="shared" ref="I11:I23" si="3">ABS(B3-B5)</f>
        <v>3.8100000000000023</v>
      </c>
      <c r="J11">
        <f t="shared" ref="J11:J23" si="4">ABS(C3-C5)</f>
        <v>11</v>
      </c>
      <c r="K11">
        <f t="shared" ref="K11:K24" si="5">SQRT(($L$2*I11/$J$2)^2+($L$3*J11/$J$3)^2)</f>
        <v>2.5864389039445074E-2</v>
      </c>
    </row>
    <row r="12" spans="1:13" x14ac:dyDescent="0.45">
      <c r="A12">
        <v>20</v>
      </c>
      <c r="B12">
        <v>393.75</v>
      </c>
      <c r="C12">
        <v>987.79</v>
      </c>
      <c r="D12">
        <f t="shared" si="2"/>
        <v>1.75</v>
      </c>
      <c r="E12">
        <f t="shared" si="0"/>
        <v>5.8799999999999955</v>
      </c>
      <c r="F12">
        <f t="shared" si="1"/>
        <v>1.3631168994201973E-2</v>
      </c>
      <c r="I12">
        <f t="shared" si="3"/>
        <v>2.4200000000000159</v>
      </c>
      <c r="J12">
        <f t="shared" si="4"/>
        <v>11.700000000000045</v>
      </c>
      <c r="K12">
        <f t="shared" si="5"/>
        <v>2.6548449344821548E-2</v>
      </c>
    </row>
    <row r="13" spans="1:13" x14ac:dyDescent="0.45">
      <c r="A13">
        <v>22</v>
      </c>
      <c r="B13">
        <v>392</v>
      </c>
      <c r="C13">
        <v>981.91</v>
      </c>
      <c r="D13">
        <f t="shared" si="2"/>
        <v>2.1499999999999773</v>
      </c>
      <c r="E13">
        <f t="shared" si="0"/>
        <v>4.4900000000000091</v>
      </c>
      <c r="F13">
        <f t="shared" si="1"/>
        <v>1.1059114689048802E-2</v>
      </c>
      <c r="I13">
        <f t="shared" si="3"/>
        <v>2.7200000000000273</v>
      </c>
      <c r="J13">
        <f t="shared" si="4"/>
        <v>12.299999999999955</v>
      </c>
      <c r="K13">
        <f t="shared" si="5"/>
        <v>2.7991421385183849E-2</v>
      </c>
    </row>
    <row r="14" spans="1:13" x14ac:dyDescent="0.45">
      <c r="A14">
        <v>24</v>
      </c>
      <c r="B14">
        <v>389.85</v>
      </c>
      <c r="C14">
        <v>977.42</v>
      </c>
      <c r="D14">
        <f t="shared" si="2"/>
        <v>5.0200000000000387</v>
      </c>
      <c r="E14">
        <f t="shared" si="0"/>
        <v>11.939999999999941</v>
      </c>
      <c r="F14">
        <f t="shared" si="1"/>
        <v>2.8775553287441826E-2</v>
      </c>
      <c r="I14">
        <f t="shared" si="3"/>
        <v>2.4200000000000159</v>
      </c>
      <c r="J14">
        <f t="shared" si="4"/>
        <v>13.899999999999864</v>
      </c>
      <c r="K14">
        <f t="shared" si="5"/>
        <v>3.1351931669430753E-2</v>
      </c>
    </row>
    <row r="15" spans="1:13" x14ac:dyDescent="0.45">
      <c r="A15">
        <v>26</v>
      </c>
      <c r="B15">
        <v>384.83</v>
      </c>
      <c r="C15">
        <v>965.48</v>
      </c>
      <c r="D15">
        <f t="shared" si="2"/>
        <v>3.3299999999999841</v>
      </c>
      <c r="E15">
        <f t="shared" si="0"/>
        <v>9.2799999999999727</v>
      </c>
      <c r="F15">
        <f t="shared" si="1"/>
        <v>2.1905389189533771E-2</v>
      </c>
      <c r="I15">
        <f t="shared" si="3"/>
        <v>0.52999999999997272</v>
      </c>
      <c r="J15">
        <f t="shared" si="4"/>
        <v>13.200000000000045</v>
      </c>
      <c r="K15">
        <f t="shared" si="5"/>
        <v>2.9356886629712631E-2</v>
      </c>
    </row>
    <row r="16" spans="1:13" x14ac:dyDescent="0.45">
      <c r="A16">
        <v>28</v>
      </c>
      <c r="B16">
        <v>381.5</v>
      </c>
      <c r="C16">
        <v>956.2</v>
      </c>
      <c r="D16">
        <f t="shared" si="2"/>
        <v>5.8600000000000136</v>
      </c>
      <c r="E16">
        <f t="shared" si="0"/>
        <v>11.300000000000068</v>
      </c>
      <c r="F16">
        <f t="shared" si="1"/>
        <v>2.8276454348436661E-2</v>
      </c>
      <c r="I16">
        <f t="shared" si="3"/>
        <v>0.61000000000001364</v>
      </c>
      <c r="J16">
        <f t="shared" si="4"/>
        <v>15.800000000000068</v>
      </c>
      <c r="K16">
        <f t="shared" si="5"/>
        <v>3.5137178024764119E-2</v>
      </c>
    </row>
    <row r="17" spans="1:11" x14ac:dyDescent="0.45">
      <c r="A17">
        <v>30</v>
      </c>
      <c r="B17">
        <v>375.64</v>
      </c>
      <c r="C17">
        <v>944.9</v>
      </c>
      <c r="I17">
        <f t="shared" si="3"/>
        <v>1.8299999999999841</v>
      </c>
      <c r="J17">
        <f t="shared" si="4"/>
        <v>20.270000000001005</v>
      </c>
      <c r="K17">
        <f t="shared" si="5"/>
        <v>4.5227009409127744E-2</v>
      </c>
    </row>
    <row r="18" spans="1:11" x14ac:dyDescent="0.45">
      <c r="I18">
        <f t="shared" si="3"/>
        <v>2.6200000000000045</v>
      </c>
      <c r="J18">
        <f t="shared" si="4"/>
        <v>19.110000000000014</v>
      </c>
      <c r="K18">
        <f t="shared" si="5"/>
        <v>4.2862552994693638E-2</v>
      </c>
    </row>
    <row r="19" spans="1:11" x14ac:dyDescent="0.45">
      <c r="F19">
        <f>AVERAGE(F2:F16)</f>
        <v>1.7485062200960719E-2</v>
      </c>
      <c r="I19">
        <f t="shared" si="3"/>
        <v>3.1299999999999955</v>
      </c>
      <c r="J19">
        <f t="shared" si="4"/>
        <v>14.519999999999072</v>
      </c>
      <c r="K19">
        <f t="shared" si="5"/>
        <v>3.3005297929738865E-2</v>
      </c>
    </row>
    <row r="20" spans="1:11" x14ac:dyDescent="0.45">
      <c r="I20">
        <f t="shared" si="3"/>
        <v>3.8999999999999773</v>
      </c>
      <c r="J20">
        <f t="shared" si="4"/>
        <v>10.370000000000005</v>
      </c>
      <c r="K20">
        <f t="shared" si="5"/>
        <v>2.4614974198363351E-2</v>
      </c>
    </row>
    <row r="21" spans="1:11" x14ac:dyDescent="0.45">
      <c r="I21">
        <f t="shared" si="3"/>
        <v>7.1700000000000159</v>
      </c>
      <c r="J21">
        <f t="shared" si="4"/>
        <v>16.42999999999995</v>
      </c>
      <c r="K21">
        <f t="shared" si="5"/>
        <v>3.9825263513926915E-2</v>
      </c>
    </row>
    <row r="22" spans="1:11" x14ac:dyDescent="0.45">
      <c r="I22">
        <f t="shared" si="3"/>
        <v>8.3500000000000227</v>
      </c>
      <c r="J22">
        <f t="shared" si="4"/>
        <v>21.219999999999914</v>
      </c>
      <c r="K22">
        <f t="shared" si="5"/>
        <v>5.0663207393381808E-2</v>
      </c>
    </row>
    <row r="23" spans="1:11" x14ac:dyDescent="0.45">
      <c r="I23">
        <f t="shared" si="3"/>
        <v>9.1899999999999977</v>
      </c>
      <c r="J23">
        <f t="shared" si="4"/>
        <v>20.580000000000041</v>
      </c>
      <c r="K23">
        <f t="shared" si="5"/>
        <v>5.0071529290439301E-2</v>
      </c>
    </row>
    <row r="24" spans="1:11" x14ac:dyDescent="0.45">
      <c r="K24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CC2A-5AA4-4E77-BF66-840D7EB86E57}">
  <dimension ref="A1:M50"/>
  <sheetViews>
    <sheetView tabSelected="1" topLeftCell="A26" workbookViewId="0">
      <selection activeCell="J16" sqref="J16"/>
    </sheetView>
  </sheetViews>
  <sheetFormatPr defaultRowHeight="14.25" x14ac:dyDescent="0.45"/>
  <cols>
    <col min="1" max="1" width="17.33203125" customWidth="1"/>
    <col min="4" max="4" width="10.33203125" customWidth="1"/>
    <col min="7" max="7" width="28.1328125" customWidth="1"/>
    <col min="9" max="9" width="3.3984375" customWidth="1"/>
    <col min="10" max="10" width="6.19921875" customWidth="1"/>
    <col min="11" max="11" width="2.73046875" customWidth="1"/>
    <col min="12" max="12" width="5.1328125" customWidth="1"/>
  </cols>
  <sheetData>
    <row r="1" spans="1:13" x14ac:dyDescent="0.4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</row>
    <row r="2" spans="1:13" x14ac:dyDescent="0.45">
      <c r="A2" s="1">
        <v>0</v>
      </c>
      <c r="B2" s="1">
        <v>393.02</v>
      </c>
      <c r="C2" s="1">
        <v>1011.7</v>
      </c>
      <c r="D2" s="1">
        <f>ABS(B3-B2)</f>
        <v>4.5999999999999659</v>
      </c>
      <c r="E2" s="1">
        <f>ABS(C3-C2)</f>
        <v>20.540000000000077</v>
      </c>
      <c r="F2" s="1">
        <f>SQRT(($L$2*D2/$J$2)^2+($L$3*E2/$J$3)^2)</f>
        <v>4.6771215773878203E-2</v>
      </c>
      <c r="G2" t="s">
        <v>18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>
        <v>2</v>
      </c>
      <c r="B3">
        <v>388.42</v>
      </c>
      <c r="C3">
        <v>991.16</v>
      </c>
      <c r="D3">
        <f t="shared" ref="D3:D47" si="0">ABS(B4-B3)</f>
        <v>1.1399999999999864</v>
      </c>
      <c r="E3">
        <f t="shared" ref="E3:E47" si="1">ABS(C4-C3)</f>
        <v>1.9199999999999591</v>
      </c>
      <c r="F3">
        <f t="shared" ref="F3:F46" si="2">SQRT(($L$2*D3/$J$2)^2+($L$3*E3/$J$3)^2)</f>
        <v>4.9598344342640247E-3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>
        <v>4</v>
      </c>
      <c r="B4">
        <v>389.56</v>
      </c>
      <c r="C4">
        <v>989.24</v>
      </c>
      <c r="D4">
        <f t="shared" si="0"/>
        <v>0.75999999999999091</v>
      </c>
      <c r="E4">
        <f t="shared" si="1"/>
        <v>2.0199999999999818</v>
      </c>
      <c r="F4">
        <f t="shared" si="2"/>
        <v>4.7950572212386664E-3</v>
      </c>
    </row>
    <row r="5" spans="1:13" x14ac:dyDescent="0.45">
      <c r="A5">
        <v>6</v>
      </c>
      <c r="B5">
        <v>390.32</v>
      </c>
      <c r="C5">
        <v>987.22</v>
      </c>
      <c r="D5">
        <f t="shared" si="0"/>
        <v>0.91000000000002501</v>
      </c>
      <c r="E5">
        <f t="shared" si="1"/>
        <v>0.37999999999999545</v>
      </c>
      <c r="F5">
        <f t="shared" si="2"/>
        <v>2.188214389861015E-3</v>
      </c>
    </row>
    <row r="6" spans="1:13" x14ac:dyDescent="0.45">
      <c r="A6">
        <v>8</v>
      </c>
      <c r="B6">
        <v>391.23</v>
      </c>
      <c r="C6">
        <v>986.84</v>
      </c>
      <c r="D6">
        <f t="shared" si="0"/>
        <v>0.78999999999996362</v>
      </c>
      <c r="E6">
        <f t="shared" si="1"/>
        <v>2.4800000000000182</v>
      </c>
      <c r="F6">
        <f t="shared" si="2"/>
        <v>5.7830466861184112E-3</v>
      </c>
    </row>
    <row r="7" spans="1:13" x14ac:dyDescent="0.45">
      <c r="A7">
        <v>10</v>
      </c>
      <c r="B7">
        <v>392.02</v>
      </c>
      <c r="C7">
        <v>984.36</v>
      </c>
      <c r="D7">
        <f t="shared" si="0"/>
        <v>1.3799999999999955</v>
      </c>
      <c r="E7">
        <f t="shared" si="1"/>
        <v>1.9900000000000091</v>
      </c>
      <c r="F7">
        <f t="shared" si="2"/>
        <v>5.3784633355576294E-3</v>
      </c>
    </row>
    <row r="8" spans="1:13" x14ac:dyDescent="0.45">
      <c r="A8">
        <v>12</v>
      </c>
      <c r="B8">
        <v>393.4</v>
      </c>
      <c r="C8">
        <v>986.35</v>
      </c>
      <c r="D8">
        <f t="shared" si="0"/>
        <v>0.86000000000001364</v>
      </c>
      <c r="E8">
        <f t="shared" si="1"/>
        <v>0.38999999999998636</v>
      </c>
      <c r="F8">
        <f t="shared" si="2"/>
        <v>2.0954202544506955E-3</v>
      </c>
      <c r="H8">
        <f>ABS(B47-B3)</f>
        <v>28.939999999999998</v>
      </c>
      <c r="I8">
        <f>ABS(C47-C3)</f>
        <v>22.139999999999986</v>
      </c>
      <c r="J8">
        <f>SQRT(($L$2*H8/$J$2)^2+($L$3*I8/$J$3)^2)</f>
        <v>8.0883933190961224E-2</v>
      </c>
    </row>
    <row r="9" spans="1:13" x14ac:dyDescent="0.45">
      <c r="A9">
        <v>14</v>
      </c>
      <c r="B9">
        <v>394.26</v>
      </c>
      <c r="C9">
        <v>986.74</v>
      </c>
      <c r="D9">
        <f t="shared" si="0"/>
        <v>1.2699999999999818</v>
      </c>
      <c r="E9">
        <f t="shared" si="1"/>
        <v>3.4399999999990314</v>
      </c>
      <c r="F9">
        <f t="shared" si="2"/>
        <v>8.1470753713881548E-3</v>
      </c>
    </row>
    <row r="10" spans="1:13" x14ac:dyDescent="0.45">
      <c r="A10">
        <v>16</v>
      </c>
      <c r="B10">
        <v>395.53</v>
      </c>
      <c r="C10">
        <v>990.17999999999904</v>
      </c>
      <c r="D10">
        <f t="shared" si="0"/>
        <v>1</v>
      </c>
      <c r="E10">
        <f t="shared" si="1"/>
        <v>0.99000000000091859</v>
      </c>
      <c r="F10">
        <f t="shared" si="2"/>
        <v>3.1242822716418786E-3</v>
      </c>
    </row>
    <row r="11" spans="1:13" x14ac:dyDescent="0.45">
      <c r="A11">
        <v>18</v>
      </c>
      <c r="B11">
        <v>396.53</v>
      </c>
      <c r="C11">
        <v>991.17</v>
      </c>
      <c r="D11">
        <f t="shared" si="0"/>
        <v>1.6300000000000523</v>
      </c>
      <c r="E11">
        <f t="shared" si="1"/>
        <v>0.80000000000006821</v>
      </c>
      <c r="F11">
        <f t="shared" si="2"/>
        <v>4.0293262377636653E-3</v>
      </c>
    </row>
    <row r="12" spans="1:13" x14ac:dyDescent="0.45">
      <c r="A12">
        <v>20</v>
      </c>
      <c r="B12">
        <v>398.16</v>
      </c>
      <c r="C12">
        <v>991.97</v>
      </c>
      <c r="D12">
        <f t="shared" si="0"/>
        <v>0.6199999999999477</v>
      </c>
      <c r="E12">
        <f t="shared" si="1"/>
        <v>0.52999999999997272</v>
      </c>
      <c r="F12">
        <f t="shared" si="2"/>
        <v>1.8107585701744912E-3</v>
      </c>
    </row>
    <row r="13" spans="1:13" x14ac:dyDescent="0.45">
      <c r="A13">
        <v>22</v>
      </c>
      <c r="B13">
        <v>398.78</v>
      </c>
      <c r="C13">
        <v>991.44</v>
      </c>
      <c r="D13">
        <f t="shared" si="0"/>
        <v>0.56000000000000227</v>
      </c>
      <c r="E13">
        <f t="shared" si="1"/>
        <v>1.25</v>
      </c>
      <c r="F13">
        <f t="shared" si="2"/>
        <v>3.0429128802312677E-3</v>
      </c>
    </row>
    <row r="14" spans="1:13" x14ac:dyDescent="0.45">
      <c r="A14">
        <v>24</v>
      </c>
      <c r="B14">
        <v>399.34</v>
      </c>
      <c r="C14">
        <v>990.19</v>
      </c>
      <c r="D14">
        <f t="shared" si="0"/>
        <v>1.07000000000005</v>
      </c>
      <c r="E14">
        <f t="shared" si="1"/>
        <v>0.50999999999999091</v>
      </c>
      <c r="F14">
        <f t="shared" si="2"/>
        <v>2.6303340665643537E-3</v>
      </c>
    </row>
    <row r="15" spans="1:13" x14ac:dyDescent="0.45">
      <c r="A15">
        <v>26</v>
      </c>
      <c r="B15">
        <v>400.41</v>
      </c>
      <c r="C15">
        <v>990.7</v>
      </c>
      <c r="D15">
        <f t="shared" si="0"/>
        <v>1.0499999999999545</v>
      </c>
      <c r="E15">
        <f t="shared" si="1"/>
        <v>0.17999999999994998</v>
      </c>
      <c r="F15">
        <f t="shared" si="2"/>
        <v>2.3633782036434812E-3</v>
      </c>
    </row>
    <row r="16" spans="1:13" x14ac:dyDescent="0.45">
      <c r="A16">
        <v>28</v>
      </c>
      <c r="B16">
        <v>401.46</v>
      </c>
      <c r="C16">
        <v>990.88</v>
      </c>
      <c r="D16">
        <f t="shared" si="0"/>
        <v>0.99000000000000909</v>
      </c>
      <c r="E16">
        <f t="shared" si="1"/>
        <v>1.6599999999999682</v>
      </c>
      <c r="F16">
        <f t="shared" si="2"/>
        <v>4.2931468955962572E-3</v>
      </c>
    </row>
    <row r="17" spans="1:6" x14ac:dyDescent="0.45">
      <c r="A17">
        <v>30</v>
      </c>
      <c r="B17">
        <v>402.45</v>
      </c>
      <c r="C17">
        <v>992.54</v>
      </c>
      <c r="D17">
        <f t="shared" si="0"/>
        <v>0.72000000000002728</v>
      </c>
      <c r="E17">
        <f t="shared" si="1"/>
        <v>1.0900000000000318</v>
      </c>
      <c r="F17">
        <f t="shared" si="2"/>
        <v>2.9014271179866281E-3</v>
      </c>
    </row>
    <row r="18" spans="1:6" x14ac:dyDescent="0.45">
      <c r="A18">
        <v>32</v>
      </c>
      <c r="B18">
        <v>403.17</v>
      </c>
      <c r="C18">
        <v>993.63</v>
      </c>
      <c r="D18">
        <f t="shared" si="0"/>
        <v>6.9999999999993179E-2</v>
      </c>
      <c r="E18">
        <f t="shared" si="1"/>
        <v>0.45000000000004547</v>
      </c>
      <c r="F18">
        <f t="shared" si="2"/>
        <v>1.0119849725135955E-3</v>
      </c>
    </row>
    <row r="19" spans="1:6" x14ac:dyDescent="0.45">
      <c r="A19">
        <v>34</v>
      </c>
      <c r="B19">
        <v>403.24</v>
      </c>
      <c r="C19">
        <v>994.08</v>
      </c>
      <c r="D19">
        <f t="shared" si="0"/>
        <v>0.64999999999997726</v>
      </c>
      <c r="E19">
        <f t="shared" si="1"/>
        <v>1.5199999999999818</v>
      </c>
      <c r="F19">
        <f t="shared" si="2"/>
        <v>3.672678075293779E-3</v>
      </c>
    </row>
    <row r="20" spans="1:6" x14ac:dyDescent="0.45">
      <c r="A20">
        <v>36</v>
      </c>
      <c r="B20">
        <v>403.89</v>
      </c>
      <c r="C20">
        <v>995.6</v>
      </c>
      <c r="D20">
        <f t="shared" si="0"/>
        <v>0.97000000000002728</v>
      </c>
      <c r="E20">
        <f t="shared" si="1"/>
        <v>0.7099999999990132</v>
      </c>
      <c r="F20">
        <f t="shared" si="2"/>
        <v>2.6682734252504695E-3</v>
      </c>
    </row>
    <row r="21" spans="1:6" x14ac:dyDescent="0.45">
      <c r="A21">
        <v>38</v>
      </c>
      <c r="B21">
        <v>404.86</v>
      </c>
      <c r="C21">
        <v>996.30999999999904</v>
      </c>
      <c r="D21">
        <f t="shared" si="0"/>
        <v>0.12999999999999545</v>
      </c>
      <c r="E21">
        <f t="shared" si="1"/>
        <v>1.75</v>
      </c>
      <c r="F21">
        <f t="shared" si="2"/>
        <v>3.8995671620413513E-3</v>
      </c>
    </row>
    <row r="22" spans="1:6" x14ac:dyDescent="0.45">
      <c r="A22">
        <v>40</v>
      </c>
      <c r="B22">
        <v>404.99</v>
      </c>
      <c r="C22">
        <v>998.05999999999904</v>
      </c>
      <c r="D22">
        <f t="shared" si="0"/>
        <v>6.9999999999993179E-2</v>
      </c>
      <c r="E22">
        <f t="shared" si="1"/>
        <v>0.7800000000009959</v>
      </c>
      <c r="F22">
        <f t="shared" si="2"/>
        <v>1.7402752739280234E-3</v>
      </c>
    </row>
    <row r="23" spans="1:6" x14ac:dyDescent="0.45">
      <c r="A23">
        <v>42</v>
      </c>
      <c r="B23">
        <v>405.06</v>
      </c>
      <c r="C23">
        <v>998.84</v>
      </c>
      <c r="D23">
        <f t="shared" si="0"/>
        <v>0.19999999999998863</v>
      </c>
      <c r="E23">
        <f t="shared" si="1"/>
        <v>1.5599999999999454</v>
      </c>
      <c r="F23">
        <f t="shared" si="2"/>
        <v>3.4949425412004113E-3</v>
      </c>
    </row>
    <row r="24" spans="1:6" x14ac:dyDescent="0.45">
      <c r="A24">
        <v>44</v>
      </c>
      <c r="B24">
        <v>405.26</v>
      </c>
      <c r="C24">
        <v>1000.4</v>
      </c>
      <c r="D24">
        <f t="shared" si="0"/>
        <v>0.28000000000002956</v>
      </c>
      <c r="E24">
        <f t="shared" si="1"/>
        <v>1.3000000000000682</v>
      </c>
      <c r="F24">
        <f t="shared" si="2"/>
        <v>2.954910551241266E-3</v>
      </c>
    </row>
    <row r="25" spans="1:6" x14ac:dyDescent="0.45">
      <c r="A25">
        <v>46</v>
      </c>
      <c r="B25">
        <v>405.54</v>
      </c>
      <c r="C25">
        <v>1001.7</v>
      </c>
      <c r="D25">
        <f t="shared" si="0"/>
        <v>0</v>
      </c>
      <c r="E25">
        <f t="shared" si="1"/>
        <v>0.69999999999993179</v>
      </c>
      <c r="F25">
        <f t="shared" si="2"/>
        <v>1.5555555555554041E-3</v>
      </c>
    </row>
    <row r="26" spans="1:6" x14ac:dyDescent="0.45">
      <c r="A26">
        <v>48</v>
      </c>
      <c r="B26">
        <v>405.54</v>
      </c>
      <c r="C26">
        <v>1002.4</v>
      </c>
      <c r="D26">
        <f t="shared" si="0"/>
        <v>0.15999999999996817</v>
      </c>
      <c r="E26">
        <f t="shared" si="1"/>
        <v>0.70000000000004547</v>
      </c>
      <c r="F26">
        <f t="shared" si="2"/>
        <v>1.5955357291737213E-3</v>
      </c>
    </row>
    <row r="27" spans="1:6" x14ac:dyDescent="0.45">
      <c r="A27">
        <v>50</v>
      </c>
      <c r="B27">
        <v>405.7</v>
      </c>
      <c r="C27">
        <v>1003.1</v>
      </c>
      <c r="D27">
        <f t="shared" si="0"/>
        <v>0.56000000000000227</v>
      </c>
      <c r="E27">
        <f t="shared" si="1"/>
        <v>0.79999999999995453</v>
      </c>
      <c r="F27">
        <f t="shared" si="2"/>
        <v>2.1688160920468645E-3</v>
      </c>
    </row>
    <row r="28" spans="1:6" x14ac:dyDescent="0.45">
      <c r="A28">
        <v>52</v>
      </c>
      <c r="B28">
        <v>406.26</v>
      </c>
      <c r="C28">
        <v>1003.9</v>
      </c>
      <c r="D28">
        <f t="shared" si="0"/>
        <v>0.84000000000003183</v>
      </c>
      <c r="E28">
        <f t="shared" si="1"/>
        <v>1.3000000000000682</v>
      </c>
      <c r="F28">
        <f t="shared" si="2"/>
        <v>3.437736929108991E-3</v>
      </c>
    </row>
    <row r="29" spans="1:6" x14ac:dyDescent="0.45">
      <c r="A29">
        <v>54</v>
      </c>
      <c r="B29">
        <v>407.1</v>
      </c>
      <c r="C29">
        <v>1005.2</v>
      </c>
      <c r="D29">
        <f t="shared" si="0"/>
        <v>0.68000000000000682</v>
      </c>
      <c r="E29">
        <f t="shared" si="1"/>
        <v>0.30000000000006821</v>
      </c>
      <c r="F29">
        <f t="shared" si="2"/>
        <v>1.6492360193991421E-3</v>
      </c>
    </row>
    <row r="30" spans="1:6" x14ac:dyDescent="0.45">
      <c r="A30">
        <v>56</v>
      </c>
      <c r="B30">
        <v>406.42</v>
      </c>
      <c r="C30">
        <v>1004.9</v>
      </c>
      <c r="D30">
        <f t="shared" si="0"/>
        <v>0.84999999999996589</v>
      </c>
      <c r="E30">
        <f t="shared" si="1"/>
        <v>1</v>
      </c>
      <c r="F30">
        <f t="shared" si="2"/>
        <v>2.9144116125727104E-3</v>
      </c>
    </row>
    <row r="31" spans="1:6" x14ac:dyDescent="0.45">
      <c r="A31">
        <v>58</v>
      </c>
      <c r="B31">
        <v>407.27</v>
      </c>
      <c r="C31">
        <v>1005.9</v>
      </c>
      <c r="D31">
        <f t="shared" si="0"/>
        <v>0.12000000000000455</v>
      </c>
      <c r="E31">
        <f t="shared" si="1"/>
        <v>0.70000000000004547</v>
      </c>
      <c r="F31">
        <f t="shared" si="2"/>
        <v>1.5781690334959822E-3</v>
      </c>
    </row>
    <row r="32" spans="1:6" x14ac:dyDescent="0.45">
      <c r="A32">
        <v>60</v>
      </c>
      <c r="B32">
        <v>407.39</v>
      </c>
      <c r="C32">
        <v>1006.6</v>
      </c>
      <c r="D32">
        <f t="shared" si="0"/>
        <v>0.67000000000001592</v>
      </c>
      <c r="E32">
        <f t="shared" si="1"/>
        <v>0.39999999999997726</v>
      </c>
      <c r="F32">
        <f t="shared" si="2"/>
        <v>1.7318265138012534E-3</v>
      </c>
    </row>
    <row r="33" spans="1:6" x14ac:dyDescent="0.45">
      <c r="A33">
        <v>62</v>
      </c>
      <c r="B33">
        <v>408.06</v>
      </c>
      <c r="C33">
        <v>1007</v>
      </c>
      <c r="D33">
        <f t="shared" si="0"/>
        <v>0</v>
      </c>
      <c r="E33">
        <f t="shared" si="1"/>
        <v>0.20000000000004547</v>
      </c>
      <c r="F33">
        <f t="shared" si="2"/>
        <v>4.4444444444454551E-4</v>
      </c>
    </row>
    <row r="34" spans="1:6" x14ac:dyDescent="0.45">
      <c r="A34">
        <v>64</v>
      </c>
      <c r="B34">
        <v>408.06</v>
      </c>
      <c r="C34">
        <v>1007.2</v>
      </c>
      <c r="D34">
        <f t="shared" si="0"/>
        <v>5.0000000000011369E-2</v>
      </c>
      <c r="E34">
        <f t="shared" si="1"/>
        <v>0.59999999999990905</v>
      </c>
      <c r="F34">
        <f t="shared" si="2"/>
        <v>1.3379389474334998E-3</v>
      </c>
    </row>
    <row r="35" spans="1:6" x14ac:dyDescent="0.45">
      <c r="A35">
        <v>66</v>
      </c>
      <c r="B35">
        <v>408.11</v>
      </c>
      <c r="C35">
        <v>1007.8</v>
      </c>
      <c r="D35">
        <f t="shared" si="0"/>
        <v>0.80000000000001137</v>
      </c>
      <c r="E35">
        <f t="shared" si="1"/>
        <v>0.10000000000002274</v>
      </c>
      <c r="F35">
        <f t="shared" si="2"/>
        <v>1.7885502878859788E-3</v>
      </c>
    </row>
    <row r="36" spans="1:6" x14ac:dyDescent="0.45">
      <c r="A36">
        <v>68</v>
      </c>
      <c r="B36">
        <v>408.91</v>
      </c>
      <c r="C36">
        <v>1007.9</v>
      </c>
      <c r="D36">
        <f t="shared" si="0"/>
        <v>0.68999999999999773</v>
      </c>
      <c r="E36">
        <f t="shared" si="1"/>
        <v>0.39999999999997726</v>
      </c>
      <c r="F36">
        <f t="shared" si="2"/>
        <v>1.7700503027019889E-3</v>
      </c>
    </row>
    <row r="37" spans="1:6" x14ac:dyDescent="0.45">
      <c r="A37">
        <v>70</v>
      </c>
      <c r="B37">
        <v>409.6</v>
      </c>
      <c r="C37">
        <v>1008.3</v>
      </c>
      <c r="D37">
        <f t="shared" si="0"/>
        <v>0.72999999999996135</v>
      </c>
      <c r="E37">
        <f t="shared" si="1"/>
        <v>0</v>
      </c>
      <c r="F37">
        <f t="shared" si="2"/>
        <v>1.6194058641974451E-3</v>
      </c>
    </row>
    <row r="38" spans="1:6" x14ac:dyDescent="0.45">
      <c r="A38">
        <v>72</v>
      </c>
      <c r="B38">
        <v>410.33</v>
      </c>
      <c r="C38">
        <v>1008.3</v>
      </c>
      <c r="D38">
        <f t="shared" si="0"/>
        <v>1.1000000000000227</v>
      </c>
      <c r="E38">
        <f t="shared" si="1"/>
        <v>0.5</v>
      </c>
      <c r="F38">
        <f t="shared" si="2"/>
        <v>2.6812584645699096E-3</v>
      </c>
    </row>
    <row r="39" spans="1:6" x14ac:dyDescent="0.45">
      <c r="A39">
        <v>74</v>
      </c>
      <c r="B39">
        <v>411.43</v>
      </c>
      <c r="C39">
        <v>1008.8</v>
      </c>
      <c r="D39">
        <f t="shared" si="0"/>
        <v>0.17000000000001592</v>
      </c>
      <c r="E39">
        <f t="shared" si="1"/>
        <v>0.30000000000006821</v>
      </c>
      <c r="F39">
        <f t="shared" si="2"/>
        <v>7.6594084768152979E-4</v>
      </c>
    </row>
    <row r="40" spans="1:6" x14ac:dyDescent="0.45">
      <c r="A40">
        <v>76</v>
      </c>
      <c r="B40">
        <v>411.6</v>
      </c>
      <c r="C40">
        <v>1009.1</v>
      </c>
      <c r="D40">
        <f t="shared" si="0"/>
        <v>0.52999999999997272</v>
      </c>
      <c r="E40">
        <f t="shared" si="1"/>
        <v>1.2999999999999545</v>
      </c>
      <c r="F40">
        <f t="shared" si="2"/>
        <v>3.1189785439619242E-3</v>
      </c>
    </row>
    <row r="41" spans="1:6" x14ac:dyDescent="0.45">
      <c r="A41">
        <v>78</v>
      </c>
      <c r="B41">
        <v>412.13</v>
      </c>
      <c r="C41">
        <v>1010.4</v>
      </c>
      <c r="D41">
        <f t="shared" si="0"/>
        <v>1.2699999999999818</v>
      </c>
      <c r="E41">
        <f t="shared" si="1"/>
        <v>1.1000000000000227</v>
      </c>
      <c r="F41">
        <f t="shared" si="2"/>
        <v>3.7299617806205972E-3</v>
      </c>
    </row>
    <row r="42" spans="1:6" x14ac:dyDescent="0.45">
      <c r="A42">
        <v>80</v>
      </c>
      <c r="B42">
        <v>413.4</v>
      </c>
      <c r="C42">
        <v>1011.5</v>
      </c>
      <c r="D42">
        <f t="shared" si="0"/>
        <v>0.5</v>
      </c>
      <c r="E42">
        <f t="shared" si="1"/>
        <v>0.29999999999995453</v>
      </c>
      <c r="F42">
        <f t="shared" si="2"/>
        <v>1.2941133538705173E-3</v>
      </c>
    </row>
    <row r="43" spans="1:6" x14ac:dyDescent="0.45">
      <c r="A43">
        <v>82</v>
      </c>
      <c r="B43">
        <v>412.9</v>
      </c>
      <c r="C43">
        <v>1011.8</v>
      </c>
      <c r="D43">
        <f t="shared" si="0"/>
        <v>1.3300000000000409</v>
      </c>
      <c r="E43">
        <f t="shared" si="1"/>
        <v>0.40000000000009095</v>
      </c>
      <c r="F43">
        <f t="shared" si="2"/>
        <v>3.0814164754080875E-3</v>
      </c>
    </row>
    <row r="44" spans="1:6" x14ac:dyDescent="0.45">
      <c r="A44">
        <v>84</v>
      </c>
      <c r="B44">
        <v>414.23</v>
      </c>
      <c r="C44">
        <v>1012.2</v>
      </c>
      <c r="D44">
        <f t="shared" si="0"/>
        <v>0.45999999999997954</v>
      </c>
      <c r="E44">
        <f t="shared" si="1"/>
        <v>0.39999999999997726</v>
      </c>
      <c r="F44">
        <f t="shared" si="2"/>
        <v>1.3533058117206097E-3</v>
      </c>
    </row>
    <row r="45" spans="1:6" x14ac:dyDescent="0.45">
      <c r="A45">
        <v>86</v>
      </c>
      <c r="B45">
        <v>414.69</v>
      </c>
      <c r="C45">
        <v>1012.6</v>
      </c>
      <c r="D45">
        <f t="shared" si="0"/>
        <v>0.20999999999997954</v>
      </c>
      <c r="E45">
        <f t="shared" si="1"/>
        <v>0.39999999999997726</v>
      </c>
      <c r="F45">
        <f t="shared" si="2"/>
        <v>1.0035664991062112E-3</v>
      </c>
    </row>
    <row r="46" spans="1:6" x14ac:dyDescent="0.45">
      <c r="A46">
        <v>88</v>
      </c>
      <c r="B46">
        <v>414.9</v>
      </c>
      <c r="C46">
        <v>1013</v>
      </c>
      <c r="D46">
        <f t="shared" si="0"/>
        <v>2.4600000000000364</v>
      </c>
      <c r="E46">
        <f t="shared" si="1"/>
        <v>0.29999999999995453</v>
      </c>
      <c r="F46">
        <f t="shared" si="2"/>
        <v>5.497746222858116E-3</v>
      </c>
    </row>
    <row r="47" spans="1:6" x14ac:dyDescent="0.45">
      <c r="A47">
        <v>90</v>
      </c>
      <c r="B47">
        <v>417.36</v>
      </c>
      <c r="C47">
        <v>1013.3</v>
      </c>
    </row>
    <row r="49" spans="5:6" x14ac:dyDescent="0.45">
      <c r="E49" t="s">
        <v>15</v>
      </c>
      <c r="F49">
        <f>AVERAGE(F3:F46)</f>
        <v>2.7978017106719214E-3</v>
      </c>
    </row>
    <row r="50" spans="5:6" x14ac:dyDescent="0.45">
      <c r="E50" t="s">
        <v>16</v>
      </c>
      <c r="F50">
        <f>_xlfn.STDEV.S(F3:F46)</f>
        <v>1.559550513787765E-3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09A6-B3DF-455A-8A32-BB474EC13493}">
  <dimension ref="A1:M8"/>
  <sheetViews>
    <sheetView workbookViewId="0">
      <selection activeCell="F13" sqref="F13"/>
    </sheetView>
  </sheetViews>
  <sheetFormatPr defaultRowHeight="14.25" x14ac:dyDescent="0.45"/>
  <sheetData>
    <row r="1" spans="1:13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45">
      <c r="A2" t="s">
        <v>19</v>
      </c>
      <c r="B2">
        <v>381.16</v>
      </c>
      <c r="C2">
        <v>1006.4</v>
      </c>
      <c r="D2">
        <f>ABS(B3-B2)</f>
        <v>7.7999999999999545</v>
      </c>
      <c r="E2">
        <f>ABS(C3-C2)</f>
        <v>6.8000000000000682</v>
      </c>
      <c r="F2">
        <f t="shared" ref="F2:F7" si="0">SQRT(($L$2*D2/$J$2)^2+($L$3*E2/$J$3)^2)</f>
        <v>2.2972762549253341E-2</v>
      </c>
      <c r="I2" t="s">
        <v>5</v>
      </c>
      <c r="J2">
        <f>2592</f>
        <v>2592</v>
      </c>
      <c r="K2" t="s">
        <v>6</v>
      </c>
      <c r="L2">
        <f>5.75</f>
        <v>5.75</v>
      </c>
      <c r="M2" t="s">
        <v>8</v>
      </c>
    </row>
    <row r="3" spans="1:13" x14ac:dyDescent="0.45">
      <c r="A3" t="s">
        <v>20</v>
      </c>
      <c r="B3">
        <v>388.96</v>
      </c>
      <c r="C3">
        <v>1013.2</v>
      </c>
      <c r="D3">
        <f>ABS(B4-B3)</f>
        <v>20.239999999999952</v>
      </c>
      <c r="E3">
        <f>ABS(C4-C3)</f>
        <v>19.970000000000027</v>
      </c>
      <c r="F3">
        <f t="shared" si="0"/>
        <v>6.3129782547856922E-2</v>
      </c>
      <c r="I3" t="s">
        <v>7</v>
      </c>
      <c r="J3">
        <f>1944</f>
        <v>1944</v>
      </c>
      <c r="K3" t="s">
        <v>6</v>
      </c>
      <c r="L3">
        <f>4.32</f>
        <v>4.32</v>
      </c>
      <c r="M3" t="s">
        <v>8</v>
      </c>
    </row>
    <row r="4" spans="1:13" x14ac:dyDescent="0.45">
      <c r="A4" t="s">
        <v>21</v>
      </c>
      <c r="B4">
        <v>368.72</v>
      </c>
      <c r="C4">
        <v>993.23</v>
      </c>
      <c r="D4">
        <f t="shared" ref="D4:D7" si="1">ABS(B5-B4)</f>
        <v>29.909999999999968</v>
      </c>
      <c r="E4">
        <f t="shared" ref="E4:E7" si="2">ABS(C5-C4)</f>
        <v>38.470000000000027</v>
      </c>
      <c r="F4">
        <f t="shared" si="0"/>
        <v>0.108216641843281</v>
      </c>
    </row>
    <row r="5" spans="1:13" x14ac:dyDescent="0.45">
      <c r="A5" t="s">
        <v>22</v>
      </c>
      <c r="B5">
        <v>398.63</v>
      </c>
      <c r="C5">
        <v>1031.7</v>
      </c>
      <c r="D5">
        <f t="shared" si="1"/>
        <v>22.53000000000003</v>
      </c>
      <c r="E5">
        <f t="shared" si="2"/>
        <v>8.5</v>
      </c>
      <c r="F5">
        <f t="shared" si="0"/>
        <v>5.3430001597827563E-2</v>
      </c>
    </row>
    <row r="6" spans="1:13" x14ac:dyDescent="0.45">
      <c r="A6" t="s">
        <v>23</v>
      </c>
      <c r="B6">
        <v>421.16</v>
      </c>
      <c r="C6">
        <v>1023.2</v>
      </c>
      <c r="D6">
        <f t="shared" si="1"/>
        <v>0.61000000000001364</v>
      </c>
      <c r="E6">
        <f t="shared" si="2"/>
        <v>0.59999999999990905</v>
      </c>
      <c r="F6">
        <f t="shared" si="0"/>
        <v>1.899719417425237E-3</v>
      </c>
    </row>
    <row r="7" spans="1:13" x14ac:dyDescent="0.45">
      <c r="A7" t="s">
        <v>24</v>
      </c>
      <c r="B7">
        <v>420.55</v>
      </c>
      <c r="C7">
        <v>1023.8</v>
      </c>
      <c r="D7">
        <f t="shared" si="1"/>
        <v>0.72000000000002728</v>
      </c>
      <c r="E7">
        <f t="shared" si="2"/>
        <v>9.9999999999909051E-2</v>
      </c>
      <c r="F7">
        <f t="shared" si="0"/>
        <v>1.6126070641076767E-3</v>
      </c>
    </row>
    <row r="8" spans="1:13" x14ac:dyDescent="0.45">
      <c r="A8" t="s">
        <v>25</v>
      </c>
      <c r="B8">
        <v>419.83</v>
      </c>
      <c r="C8">
        <v>1023.7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First-order</vt:lpstr>
      <vt:lpstr>Zeroth-order</vt:lpstr>
      <vt:lpstr>0th-jul13-2021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Bui</dc:creator>
  <cp:lastModifiedBy>John Bui</cp:lastModifiedBy>
  <dcterms:created xsi:type="dcterms:W3CDTF">2021-07-12T22:37:18Z</dcterms:created>
  <dcterms:modified xsi:type="dcterms:W3CDTF">2021-07-14T16:37:26Z</dcterms:modified>
</cp:coreProperties>
</file>