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inkpad\Dropbox\Albert &amp; Sports Betting\Aug 2024\Model_v2\"/>
    </mc:Choice>
  </mc:AlternateContent>
  <xr:revisionPtr revIDLastSave="0" documentId="13_ncr:1_{39BC58C5-365A-4456-8F55-3793C5265F20}" xr6:coauthVersionLast="47" xr6:coauthVersionMax="47" xr10:uidLastSave="{00000000-0000-0000-0000-000000000000}"/>
  <bookViews>
    <workbookView xWindow="-96" yWindow="-96" windowWidth="23232" windowHeight="13872" activeTab="1" xr2:uid="{8C19F33F-655B-4E9F-80F0-2C085DD8F685}"/>
  </bookViews>
  <sheets>
    <sheet name="Hyperparameters" sheetId="2" r:id="rId1"/>
    <sheet name="ML Resul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G18" i="1"/>
  <c r="F18" i="1"/>
  <c r="E18" i="1"/>
  <c r="D18" i="1"/>
  <c r="C18" i="1"/>
  <c r="G19" i="1"/>
  <c r="G24" i="1" s="1"/>
  <c r="C22" i="1" l="1"/>
  <c r="D21" i="1"/>
  <c r="D19" i="1"/>
  <c r="D24" i="1" s="1"/>
  <c r="C21" i="1"/>
  <c r="H19" i="1"/>
  <c r="H24" i="1" s="1"/>
  <c r="E19" i="1"/>
  <c r="E24" i="1" s="1"/>
  <c r="F19" i="1"/>
  <c r="F24" i="1" s="1"/>
  <c r="C19" i="1"/>
  <c r="C24" i="1" s="1"/>
  <c r="H22" i="1"/>
  <c r="E22" i="1"/>
  <c r="F22" i="1"/>
  <c r="G22" i="1"/>
  <c r="D22" i="1"/>
  <c r="H21" i="1"/>
  <c r="E21" i="1"/>
  <c r="F21" i="1"/>
  <c r="G21" i="1"/>
  <c r="A16" i="1"/>
  <c r="A15" i="1"/>
  <c r="A14" i="1"/>
  <c r="A13" i="1"/>
  <c r="H8" i="1"/>
  <c r="H16" i="1" s="1"/>
  <c r="E8" i="1"/>
  <c r="E13" i="1" s="1"/>
  <c r="F8" i="1"/>
  <c r="F16" i="1" s="1"/>
  <c r="G8" i="1"/>
  <c r="G13" i="1" s="1"/>
  <c r="D8" i="1"/>
  <c r="D14" i="1" s="1"/>
  <c r="C8" i="1"/>
  <c r="C14" i="1" s="1"/>
  <c r="C23" i="1" l="1"/>
  <c r="D23" i="1"/>
  <c r="E23" i="1"/>
  <c r="G23" i="1"/>
  <c r="F23" i="1"/>
  <c r="E14" i="1"/>
  <c r="H13" i="1"/>
  <c r="E15" i="1"/>
  <c r="E16" i="1"/>
  <c r="E20" i="1"/>
  <c r="H23" i="1"/>
  <c r="H14" i="1"/>
  <c r="H20" i="1"/>
  <c r="H15" i="1"/>
  <c r="F13" i="1"/>
  <c r="F14" i="1"/>
  <c r="F15" i="1"/>
  <c r="F20" i="1"/>
  <c r="G14" i="1"/>
  <c r="G15" i="1"/>
  <c r="G16" i="1"/>
  <c r="G20" i="1"/>
  <c r="D13" i="1"/>
  <c r="D15" i="1"/>
  <c r="D16" i="1"/>
  <c r="D20" i="1"/>
  <c r="C16" i="1"/>
  <c r="C20" i="1"/>
  <c r="C15" i="1"/>
  <c r="C13" i="1"/>
</calcChain>
</file>

<file path=xl/sharedStrings.xml><?xml version="1.0" encoding="utf-8"?>
<sst xmlns="http://schemas.openxmlformats.org/spreadsheetml/2006/main" count="51" uniqueCount="33">
  <si>
    <t>Cell</t>
  </si>
  <si>
    <t>XGB</t>
  </si>
  <si>
    <t>LR</t>
  </si>
  <si>
    <t>BO-LightGBM</t>
  </si>
  <si>
    <t>SVM</t>
  </si>
  <si>
    <t>Total</t>
  </si>
  <si>
    <t>Algorithm</t>
  </si>
  <si>
    <t>Actual/Predicted</t>
  </si>
  <si>
    <t>TP</t>
  </si>
  <si>
    <t>TN</t>
  </si>
  <si>
    <t>FP</t>
  </si>
  <si>
    <t>FN</t>
  </si>
  <si>
    <t>Accuracy</t>
  </si>
  <si>
    <t>Precision</t>
  </si>
  <si>
    <t>Recall</t>
  </si>
  <si>
    <t>F1</t>
  </si>
  <si>
    <t>MCC</t>
  </si>
  <si>
    <t>Performance Metric</t>
  </si>
  <si>
    <t xml:space="preserve">Two hidden layers with 64 and 32 neurons, ReLU activation, sigmoid-activated output layer , binary cross-entropy loss, the Adam optimizer, early stopping mechanism </t>
  </si>
  <si>
    <t>UN MCC</t>
  </si>
  <si>
    <t>CNN</t>
  </si>
  <si>
    <t>RF</t>
  </si>
  <si>
    <r>
      <t xml:space="preserve">Hyper-parameters </t>
    </r>
    <r>
      <rPr>
        <b/>
        <sz val="11"/>
        <color rgb="FFFF0000"/>
        <rFont val="Aptos Narrow"/>
        <family val="2"/>
        <scheme val="minor"/>
      </rPr>
      <t>(Example provided here; please update)</t>
    </r>
  </si>
  <si>
    <t>W/W</t>
  </si>
  <si>
    <t>NW/NW</t>
  </si>
  <si>
    <t>NW/W</t>
  </si>
  <si>
    <t>W/NW</t>
  </si>
  <si>
    <t>Please enter the numbers in the yellow area</t>
  </si>
  <si>
    <t>Maximum Depth=3, learning rate = 0.01, # estimators = 100</t>
  </si>
  <si>
    <t>regularizationstength=0.1, penalty="L2", solver="liblinear", tolerance=0.0001</t>
  </si>
  <si>
    <t>Maximum Depth=3, # estimators = 150, min_samples_leaf = 4, min_samples_split = 10</t>
  </si>
  <si>
    <t>C=1, class_weight="balanced", kernel="rbf", tolerance=0.0001</t>
  </si>
  <si>
    <t>max depth=10, Cosample by tree=0.98, Learning Rate=0,19, # estimators=123, subsample= 0.58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</si>
</sst>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164" fontId="0" fillId="0" borderId="0" xfId="1" applyNumberFormat="1" applyFont="1" applyAlignment="1">
      <alignment horizontal="center"/>
    </xf>
    <xf numFmtId="0" fontId="2" fillId="0" borderId="2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'ML Results'!$B$19</c:f>
              <c:strCache>
                <c:ptCount val="1"/>
                <c:pt idx="0">
                  <c:v>MCC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'ML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'ML Results'!$C$19:$H$19</c:f>
              <c:numCache>
                <c:formatCode>0.0%</c:formatCode>
                <c:ptCount val="6"/>
                <c:pt idx="0">
                  <c:v>0.19914842471111463</c:v>
                </c:pt>
                <c:pt idx="1">
                  <c:v>9.1388570623081977E-2</c:v>
                </c:pt>
                <c:pt idx="2">
                  <c:v>0.17115459777698439</c:v>
                </c:pt>
                <c:pt idx="3">
                  <c:v>0.12014729905542348</c:v>
                </c:pt>
                <c:pt idx="4">
                  <c:v>0.14552831823243997</c:v>
                </c:pt>
                <c:pt idx="5">
                  <c:v>0.21831742160746143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7-4740-83F2-842DEEC213B5}"/>
            </c:ext>
          </c:extLst>
        </c:ser>
        <c:ser>
          <c:idx val="1"/>
          <c:order val="1"/>
          <c:tx>
            <c:strRef>
              <c:f>'ML Results'!$B$20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'ML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'ML Results'!$C$20:$H$20</c:f>
              <c:numCache>
                <c:formatCode>0.0%</c:formatCode>
                <c:ptCount val="6"/>
                <c:pt idx="0">
                  <c:v>0.61803713527851456</c:v>
                </c:pt>
                <c:pt idx="1">
                  <c:v>0.58355437665782495</c:v>
                </c:pt>
                <c:pt idx="2">
                  <c:v>0.57824933687002655</c:v>
                </c:pt>
                <c:pt idx="3">
                  <c:v>0.59151193633952259</c:v>
                </c:pt>
                <c:pt idx="4">
                  <c:v>0.59416445623342173</c:v>
                </c:pt>
                <c:pt idx="5">
                  <c:v>0.61007957559681703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7-4740-83F2-842DEEC213B5}"/>
            </c:ext>
          </c:extLst>
        </c:ser>
        <c:ser>
          <c:idx val="2"/>
          <c:order val="2"/>
          <c:tx>
            <c:strRef>
              <c:f>'ML Results'!$B$21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'ML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'ML Results'!$C$21:$H$21</c:f>
              <c:numCache>
                <c:formatCode>0.0%</c:formatCode>
                <c:ptCount val="6"/>
                <c:pt idx="0">
                  <c:v>0.57758620689655171</c:v>
                </c:pt>
                <c:pt idx="1">
                  <c:v>0.59259259259259256</c:v>
                </c:pt>
                <c:pt idx="2">
                  <c:v>0.50731707317073171</c:v>
                </c:pt>
                <c:pt idx="3">
                  <c:v>0.625</c:v>
                </c:pt>
                <c:pt idx="4">
                  <c:v>0.53982300884955747</c:v>
                </c:pt>
                <c:pt idx="5">
                  <c:v>0.54098360655737709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C7-4740-83F2-842DEEC213B5}"/>
            </c:ext>
          </c:extLst>
        </c:ser>
        <c:ser>
          <c:idx val="3"/>
          <c:order val="3"/>
          <c:tx>
            <c:strRef>
              <c:f>'ML Results'!$B$22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'ML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'ML Results'!$C$22:$H$22</c:f>
              <c:numCache>
                <c:formatCode>0.0%</c:formatCode>
                <c:ptCount val="6"/>
                <c:pt idx="0">
                  <c:v>0.41358024691358025</c:v>
                </c:pt>
                <c:pt idx="1">
                  <c:v>9.8765432098765427E-2</c:v>
                </c:pt>
                <c:pt idx="2">
                  <c:v>0.64197530864197527</c:v>
                </c:pt>
                <c:pt idx="3">
                  <c:v>0.12345679012345678</c:v>
                </c:pt>
                <c:pt idx="4">
                  <c:v>0.37654320987654322</c:v>
                </c:pt>
                <c:pt idx="5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C7-4740-83F2-842DEEC213B5}"/>
            </c:ext>
          </c:extLst>
        </c:ser>
        <c:ser>
          <c:idx val="4"/>
          <c:order val="4"/>
          <c:tx>
            <c:strRef>
              <c:f>'ML Results'!$B$23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'ML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'ML Results'!$C$23:$H$23</c:f>
              <c:numCache>
                <c:formatCode>0.0%</c:formatCode>
                <c:ptCount val="6"/>
                <c:pt idx="0">
                  <c:v>0.48201438848920863</c:v>
                </c:pt>
                <c:pt idx="1">
                  <c:v>0.1693121693121693</c:v>
                </c:pt>
                <c:pt idx="2">
                  <c:v>0.56675749318801083</c:v>
                </c:pt>
                <c:pt idx="3">
                  <c:v>0.20618556701030927</c:v>
                </c:pt>
                <c:pt idx="4">
                  <c:v>0.44363636363636361</c:v>
                </c:pt>
                <c:pt idx="5">
                  <c:v>0.57391304347826089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C7-4740-83F2-842DEEC21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3418768"/>
        <c:axId val="1993416848"/>
      </c:barChart>
      <c:catAx>
        <c:axId val="199341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16848"/>
        <c:crosses val="autoZero"/>
        <c:auto val="1"/>
        <c:lblAlgn val="ctr"/>
        <c:lblOffset val="100"/>
        <c:noMultiLvlLbl val="0"/>
      </c:catAx>
      <c:valAx>
        <c:axId val="199341684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1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194828</xdr:colOff>
      <xdr:row>11</xdr:row>
      <xdr:rowOff>91788</xdr:rowOff>
    </xdr:from>
    <xdr:to>
      <xdr:col>16</xdr:col>
      <xdr:colOff>567169</xdr:colOff>
      <xdr:row>25</xdr:row>
      <xdr:rowOff>167988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6CDBB2-B1D3-F8EE-3F55-B7500068C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17F9-958C-4711-8ED5-5E641CC003E2}">
  <dimension ref="A1:B7"/>
  <sheetViews>
    <sheetView workbookViewId="0">
      <selection activeCell="B10" sqref="B10"/>
    </sheetView>
  </sheetViews>
  <sheetFormatPr defaultRowHeight="14.4" x14ac:dyDescent="0.55000000000000004"/>
  <cols>
    <col min="1" max="1" width="13.26171875" bestFit="1" customWidth="1"/>
    <col min="2" max="2" width="69.578125" customWidth="1"/>
  </cols>
  <sheetData>
    <row r="1" spans="1:2" x14ac:dyDescent="0.55000000000000004">
      <c r="A1" s="3" t="s">
        <v>6</v>
      </c>
      <c r="B1" s="3" t="s">
        <v>22</v>
      </c>
    </row>
    <row r="2" spans="1:2" x14ac:dyDescent="0.55000000000000004">
      <c r="A2" s="7" t="s">
        <v>2</v>
      </c>
      <c r="B2" s="8" t="s">
        <v>29</v>
      </c>
    </row>
    <row r="3" spans="1:2" x14ac:dyDescent="0.55000000000000004">
      <c r="A3" s="7" t="s">
        <v>21</v>
      </c>
      <c r="B3" s="8" t="s">
        <v>30</v>
      </c>
    </row>
    <row r="4" spans="1:2" x14ac:dyDescent="0.55000000000000004">
      <c r="A4" s="7" t="s">
        <v>4</v>
      </c>
      <c r="B4" s="8" t="s">
        <v>31</v>
      </c>
    </row>
    <row r="5" spans="1:2" x14ac:dyDescent="0.55000000000000004">
      <c r="A5" s="7" t="s">
        <v>1</v>
      </c>
      <c r="B5" s="8" t="s">
        <v>28</v>
      </c>
    </row>
    <row r="6" spans="1:2" ht="28.8" x14ac:dyDescent="0.55000000000000004">
      <c r="A6" s="7" t="s">
        <v>3</v>
      </c>
      <c r="B6" s="8" t="s">
        <v>32</v>
      </c>
    </row>
    <row r="7" spans="1:2" ht="28.8" x14ac:dyDescent="0.55000000000000004">
      <c r="A7" s="7" t="s">
        <v>20</v>
      </c>
      <c r="B7" s="8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5A533-A71F-4430-A012-2C3BE1D1C932}">
  <dimension ref="A3:K26"/>
  <sheetViews>
    <sheetView tabSelected="1" zoomScale="110" zoomScaleNormal="110" workbookViewId="0">
      <selection activeCell="G10" sqref="G10"/>
    </sheetView>
  </sheetViews>
  <sheetFormatPr defaultRowHeight="14.4" x14ac:dyDescent="0.55000000000000004"/>
  <cols>
    <col min="1" max="1" width="5.41796875" bestFit="1" customWidth="1"/>
    <col min="2" max="2" width="18.41796875" bestFit="1" customWidth="1"/>
    <col min="3" max="3" width="9.15625" style="2"/>
    <col min="4" max="4" width="12.83984375" style="2" bestFit="1" customWidth="1"/>
    <col min="5" max="5" width="9.15625" style="2"/>
    <col min="6" max="6" width="11.83984375" style="2" customWidth="1"/>
    <col min="7" max="7" width="12.83984375" style="2" bestFit="1" customWidth="1"/>
    <col min="8" max="8" width="9.15625" style="2"/>
    <col min="12" max="12" width="9.578125" bestFit="1" customWidth="1"/>
    <col min="13" max="13" width="13.26171875" bestFit="1" customWidth="1"/>
    <col min="14" max="14" width="12.83984375" bestFit="1" customWidth="1"/>
  </cols>
  <sheetData>
    <row r="3" spans="1:11" x14ac:dyDescent="0.55000000000000004">
      <c r="A3" s="3" t="s">
        <v>0</v>
      </c>
      <c r="B3" s="3" t="s">
        <v>7</v>
      </c>
      <c r="C3" s="4" t="s">
        <v>2</v>
      </c>
      <c r="D3" s="4" t="s">
        <v>21</v>
      </c>
      <c r="E3" s="4" t="s">
        <v>4</v>
      </c>
      <c r="F3" s="4" t="s">
        <v>1</v>
      </c>
      <c r="G3" s="4" t="s">
        <v>3</v>
      </c>
      <c r="H3" s="4" t="s">
        <v>20</v>
      </c>
    </row>
    <row r="4" spans="1:11" x14ac:dyDescent="0.55000000000000004">
      <c r="A4" s="3" t="s">
        <v>8</v>
      </c>
      <c r="B4" s="1" t="s">
        <v>23</v>
      </c>
      <c r="C4" s="13">
        <v>67</v>
      </c>
      <c r="D4" s="13">
        <v>16</v>
      </c>
      <c r="E4" s="13">
        <v>104</v>
      </c>
      <c r="F4" s="13">
        <v>20</v>
      </c>
      <c r="G4" s="13">
        <v>61</v>
      </c>
      <c r="H4" s="13">
        <v>99</v>
      </c>
      <c r="K4" s="14" t="s">
        <v>27</v>
      </c>
    </row>
    <row r="5" spans="1:11" x14ac:dyDescent="0.55000000000000004">
      <c r="A5" s="3" t="s">
        <v>9</v>
      </c>
      <c r="B5" s="1" t="s">
        <v>24</v>
      </c>
      <c r="C5" s="13">
        <v>166</v>
      </c>
      <c r="D5" s="13">
        <v>204</v>
      </c>
      <c r="E5" s="13">
        <v>114</v>
      </c>
      <c r="F5" s="13">
        <v>203</v>
      </c>
      <c r="G5" s="13">
        <v>163</v>
      </c>
      <c r="H5" s="13">
        <v>131</v>
      </c>
    </row>
    <row r="6" spans="1:11" x14ac:dyDescent="0.55000000000000004">
      <c r="A6" s="3" t="s">
        <v>10</v>
      </c>
      <c r="B6" s="1" t="s">
        <v>25</v>
      </c>
      <c r="C6" s="13">
        <v>49</v>
      </c>
      <c r="D6" s="13">
        <v>11</v>
      </c>
      <c r="E6" s="13">
        <v>101</v>
      </c>
      <c r="F6" s="13">
        <v>12</v>
      </c>
      <c r="G6" s="13">
        <v>52</v>
      </c>
      <c r="H6" s="13">
        <v>84</v>
      </c>
    </row>
    <row r="7" spans="1:11" x14ac:dyDescent="0.55000000000000004">
      <c r="A7" s="3" t="s">
        <v>11</v>
      </c>
      <c r="B7" s="1" t="s">
        <v>26</v>
      </c>
      <c r="C7" s="13">
        <v>95</v>
      </c>
      <c r="D7" s="13">
        <v>146</v>
      </c>
      <c r="E7" s="13">
        <v>58</v>
      </c>
      <c r="F7" s="13">
        <v>142</v>
      </c>
      <c r="G7" s="13">
        <v>101</v>
      </c>
      <c r="H7" s="13">
        <v>63</v>
      </c>
    </row>
    <row r="8" spans="1:11" x14ac:dyDescent="0.55000000000000004">
      <c r="A8" s="10" t="s">
        <v>5</v>
      </c>
      <c r="B8" s="11"/>
      <c r="C8" s="12">
        <f t="shared" ref="C8:H8" si="0">SUM(C4:C7)</f>
        <v>377</v>
      </c>
      <c r="D8" s="12">
        <f t="shared" si="0"/>
        <v>377</v>
      </c>
      <c r="E8" s="12">
        <f>SUM(E4:E7)</f>
        <v>377</v>
      </c>
      <c r="F8" s="12">
        <f t="shared" si="0"/>
        <v>377</v>
      </c>
      <c r="G8" s="12">
        <f>SUM(G4:G7)</f>
        <v>377</v>
      </c>
      <c r="H8" s="12">
        <f t="shared" si="0"/>
        <v>377</v>
      </c>
    </row>
    <row r="12" spans="1:11" x14ac:dyDescent="0.55000000000000004">
      <c r="A12" s="3" t="s">
        <v>0</v>
      </c>
      <c r="B12" s="3" t="s">
        <v>7</v>
      </c>
      <c r="C12" s="4" t="s">
        <v>2</v>
      </c>
      <c r="D12" s="4" t="s">
        <v>21</v>
      </c>
      <c r="E12" s="4" t="s">
        <v>4</v>
      </c>
      <c r="F12" s="4" t="s">
        <v>1</v>
      </c>
      <c r="G12" s="4" t="s">
        <v>3</v>
      </c>
      <c r="H12" s="4" t="s">
        <v>20</v>
      </c>
    </row>
    <row r="13" spans="1:11" x14ac:dyDescent="0.55000000000000004">
      <c r="A13" s="3" t="str">
        <f>A4</f>
        <v>TP</v>
      </c>
      <c r="B13" s="1" t="s">
        <v>23</v>
      </c>
      <c r="C13" s="5">
        <f>C4/C$8</f>
        <v>0.17771883289124668</v>
      </c>
      <c r="D13" s="5">
        <f t="shared" ref="D13:F13" si="1">D4/D$8</f>
        <v>4.2440318302387266E-2</v>
      </c>
      <c r="E13" s="5">
        <f>E4/E$8</f>
        <v>0.27586206896551724</v>
      </c>
      <c r="F13" s="5">
        <f t="shared" si="1"/>
        <v>5.3050397877984087E-2</v>
      </c>
      <c r="G13" s="5">
        <f>G4/G$8</f>
        <v>0.16180371352785147</v>
      </c>
      <c r="H13" s="5">
        <f>H4/H$8</f>
        <v>0.2625994694960212</v>
      </c>
    </row>
    <row r="14" spans="1:11" x14ac:dyDescent="0.55000000000000004">
      <c r="A14" s="3" t="str">
        <f t="shared" ref="A14" si="2">A5</f>
        <v>TN</v>
      </c>
      <c r="B14" s="1" t="s">
        <v>24</v>
      </c>
      <c r="C14" s="5">
        <f t="shared" ref="C14:H14" si="3">C5/C$8</f>
        <v>0.44031830238726788</v>
      </c>
      <c r="D14" s="5">
        <f t="shared" si="3"/>
        <v>0.54111405835543769</v>
      </c>
      <c r="E14" s="5">
        <f>E5/E$8</f>
        <v>0.30238726790450926</v>
      </c>
      <c r="F14" s="5">
        <f t="shared" si="3"/>
        <v>0.53846153846153844</v>
      </c>
      <c r="G14" s="5">
        <f>G5/G$8</f>
        <v>0.43236074270557029</v>
      </c>
      <c r="H14" s="5">
        <f t="shared" si="3"/>
        <v>0.34748010610079577</v>
      </c>
    </row>
    <row r="15" spans="1:11" x14ac:dyDescent="0.55000000000000004">
      <c r="A15" s="3" t="str">
        <f t="shared" ref="A15" si="4">A6</f>
        <v>FP</v>
      </c>
      <c r="B15" s="1" t="s">
        <v>25</v>
      </c>
      <c r="C15" s="5">
        <f t="shared" ref="C15:H15" si="5">C6/C$8</f>
        <v>0.129973474801061</v>
      </c>
      <c r="D15" s="5">
        <f t="shared" si="5"/>
        <v>2.9177718832891247E-2</v>
      </c>
      <c r="E15" s="5">
        <f>E6/E$8</f>
        <v>0.26790450928381965</v>
      </c>
      <c r="F15" s="5">
        <f t="shared" si="5"/>
        <v>3.1830238726790451E-2</v>
      </c>
      <c r="G15" s="5">
        <f>G6/G$8</f>
        <v>0.13793103448275862</v>
      </c>
      <c r="H15" s="5">
        <f t="shared" si="5"/>
        <v>0.22281167108753316</v>
      </c>
    </row>
    <row r="16" spans="1:11" x14ac:dyDescent="0.55000000000000004">
      <c r="A16" s="3" t="str">
        <f t="shared" ref="A16" si="6">A7</f>
        <v>FN</v>
      </c>
      <c r="B16" s="1" t="s">
        <v>26</v>
      </c>
      <c r="C16" s="5">
        <f t="shared" ref="C16:H16" si="7">C7/C$8</f>
        <v>0.25198938992042441</v>
      </c>
      <c r="D16" s="5">
        <f t="shared" si="7"/>
        <v>0.38726790450928383</v>
      </c>
      <c r="E16" s="5">
        <f>E7/E$8</f>
        <v>0.15384615384615385</v>
      </c>
      <c r="F16" s="5">
        <f t="shared" si="7"/>
        <v>0.37665782493368699</v>
      </c>
      <c r="G16" s="5">
        <f>G7/G$8</f>
        <v>0.26790450928381965</v>
      </c>
      <c r="H16" s="5">
        <f t="shared" si="7"/>
        <v>0.16710875331564987</v>
      </c>
    </row>
    <row r="18" spans="2:8" x14ac:dyDescent="0.55000000000000004">
      <c r="B18" s="3" t="s">
        <v>17</v>
      </c>
      <c r="C18" s="4" t="str">
        <f>C12</f>
        <v>LR</v>
      </c>
      <c r="D18" s="4" t="str">
        <f t="shared" ref="D18:H18" si="8">D12</f>
        <v>RF</v>
      </c>
      <c r="E18" s="4" t="str">
        <f t="shared" si="8"/>
        <v>SVM</v>
      </c>
      <c r="F18" s="4" t="str">
        <f t="shared" si="8"/>
        <v>XGB</v>
      </c>
      <c r="G18" s="4" t="str">
        <f t="shared" si="8"/>
        <v>BO-LightGBM</v>
      </c>
      <c r="H18" s="4" t="str">
        <f t="shared" si="8"/>
        <v>CNN</v>
      </c>
    </row>
    <row r="19" spans="2:8" x14ac:dyDescent="0.55000000000000004">
      <c r="B19" s="1" t="s">
        <v>16</v>
      </c>
      <c r="C19" s="5">
        <f>(C4*C5-C6*C7)/SQRT((C4+C6)*(C4+C7)*(C5+C6)*(C5+C7))</f>
        <v>0.19914842471111463</v>
      </c>
      <c r="D19" s="5">
        <f>(D4*D5-D6*D7)/SQRT((D4+D6)*(D4+D7)*(D5+D6)*(D5+D7))</f>
        <v>9.1388570623081977E-2</v>
      </c>
      <c r="E19" s="5">
        <f>(E4*E5-E6*E7)/SQRT((E4+E6)*(E4+E7)*(E5+E6)*(E5+E7))</f>
        <v>0.17115459777698439</v>
      </c>
      <c r="F19" s="5">
        <f t="shared" ref="F19:H19" si="9">(F4*F5-F6*F7)/SQRT((F4+F6)*(F4+F7)*(F5+F6)*(F5+F7))</f>
        <v>0.12014729905542348</v>
      </c>
      <c r="G19" s="5">
        <f>(G4*G5-G6*G7)/SQRT((G4+G6)*(G4+G7)*(G5+G6)*(G5+G7))</f>
        <v>0.14552831823243997</v>
      </c>
      <c r="H19" s="5">
        <f t="shared" si="9"/>
        <v>0.21831742160746143</v>
      </c>
    </row>
    <row r="20" spans="2:8" x14ac:dyDescent="0.55000000000000004">
      <c r="B20" s="1" t="s">
        <v>12</v>
      </c>
      <c r="C20" s="6">
        <f>(C4+C5)/C8</f>
        <v>0.61803713527851456</v>
      </c>
      <c r="D20" s="6">
        <f t="shared" ref="D20:H20" si="10">(D4+D5)/D8</f>
        <v>0.58355437665782495</v>
      </c>
      <c r="E20" s="6">
        <f>(E4+E5)/E8</f>
        <v>0.57824933687002655</v>
      </c>
      <c r="F20" s="6">
        <f t="shared" si="10"/>
        <v>0.59151193633952259</v>
      </c>
      <c r="G20" s="6">
        <f>(G4+G5)/G8</f>
        <v>0.59416445623342173</v>
      </c>
      <c r="H20" s="6">
        <f t="shared" si="10"/>
        <v>0.61007957559681703</v>
      </c>
    </row>
    <row r="21" spans="2:8" x14ac:dyDescent="0.55000000000000004">
      <c r="B21" s="1" t="s">
        <v>13</v>
      </c>
      <c r="C21" s="6">
        <f>C4/(C4+C6)</f>
        <v>0.57758620689655171</v>
      </c>
      <c r="D21" s="6">
        <f>D4/(D4+D6)</f>
        <v>0.59259259259259256</v>
      </c>
      <c r="E21" s="6">
        <f>E4/(E4+E6)</f>
        <v>0.50731707317073171</v>
      </c>
      <c r="F21" s="6">
        <f t="shared" ref="F21:H21" si="11">F4/(F4+F6)</f>
        <v>0.625</v>
      </c>
      <c r="G21" s="6">
        <f>G4/(G4+G6)</f>
        <v>0.53982300884955747</v>
      </c>
      <c r="H21" s="6">
        <f t="shared" si="11"/>
        <v>0.54098360655737709</v>
      </c>
    </row>
    <row r="22" spans="2:8" x14ac:dyDescent="0.55000000000000004">
      <c r="B22" s="1" t="s">
        <v>14</v>
      </c>
      <c r="C22" s="6">
        <f>C4/(C4+C7)</f>
        <v>0.41358024691358025</v>
      </c>
      <c r="D22" s="6">
        <f t="shared" ref="D22:H22" si="12">D4/(D4+D7)</f>
        <v>9.8765432098765427E-2</v>
      </c>
      <c r="E22" s="6">
        <f>E4/(E4+E7)</f>
        <v>0.64197530864197527</v>
      </c>
      <c r="F22" s="6">
        <f t="shared" si="12"/>
        <v>0.12345679012345678</v>
      </c>
      <c r="G22" s="6">
        <f>G4/(G4+G7)</f>
        <v>0.37654320987654322</v>
      </c>
      <c r="H22" s="6">
        <f t="shared" si="12"/>
        <v>0.61111111111111116</v>
      </c>
    </row>
    <row r="23" spans="2:8" x14ac:dyDescent="0.55000000000000004">
      <c r="B23" s="1" t="s">
        <v>15</v>
      </c>
      <c r="C23" s="6">
        <f>(2*C21*C22)/(C21+C22)</f>
        <v>0.48201438848920863</v>
      </c>
      <c r="D23" s="6">
        <f t="shared" ref="D23:H23" si="13">(2*D21*D22)/(D21+D22)</f>
        <v>0.1693121693121693</v>
      </c>
      <c r="E23" s="6">
        <f>(2*E21*E22)/(E21+E22)</f>
        <v>0.56675749318801083</v>
      </c>
      <c r="F23" s="6">
        <f t="shared" si="13"/>
        <v>0.20618556701030927</v>
      </c>
      <c r="G23" s="6">
        <f>(2*G21*G22)/(G21+G22)</f>
        <v>0.44363636363636361</v>
      </c>
      <c r="H23" s="6">
        <f t="shared" si="13"/>
        <v>0.57391304347826089</v>
      </c>
    </row>
    <row r="24" spans="2:8" x14ac:dyDescent="0.55000000000000004">
      <c r="B24" s="1" t="s">
        <v>19</v>
      </c>
      <c r="C24" s="5">
        <f>(C19+1)/2</f>
        <v>0.5995742123555573</v>
      </c>
      <c r="D24" s="5">
        <f t="shared" ref="D24:H24" si="14">(D19+1)/2</f>
        <v>0.54569428531154096</v>
      </c>
      <c r="E24" s="5">
        <f>(E19+1)/2</f>
        <v>0.58557729888849219</v>
      </c>
      <c r="F24" s="5">
        <f t="shared" si="14"/>
        <v>0.56007364952771177</v>
      </c>
      <c r="G24" s="5">
        <f>(G19+1)/2</f>
        <v>0.57276415911622003</v>
      </c>
      <c r="H24" s="5">
        <f t="shared" si="14"/>
        <v>0.60915871080373074</v>
      </c>
    </row>
    <row r="25" spans="2:8" x14ac:dyDescent="0.55000000000000004">
      <c r="C25" s="9"/>
      <c r="D25" s="9"/>
      <c r="E25" s="9"/>
      <c r="F25" s="9"/>
      <c r="G25" s="9"/>
      <c r="H25" s="9"/>
    </row>
    <row r="26" spans="2:8" x14ac:dyDescent="0.55000000000000004">
      <c r="C26" s="9"/>
      <c r="D26" s="9"/>
      <c r="E26" s="9"/>
      <c r="F26" s="9"/>
      <c r="G26" s="9"/>
      <c r="H26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Hyperparameters</vt:lpstr>
      <vt:lpstr>ML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Wong</dc:creator>
  <cp:lastModifiedBy>Le Huan</cp:lastModifiedBy>
  <dcterms:created xsi:type="dcterms:W3CDTF">2024-07-30T21:59:03Z</dcterms:created>
  <dcterms:modified xsi:type="dcterms:W3CDTF">2024-09-01T23:35:45Z</dcterms:modified>
</cp:coreProperties>
</file>