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ropbox\Albert &amp; Sports Betting\Aug 2024\Model_v2\"/>
    </mc:Choice>
  </mc:AlternateContent>
  <xr:revisionPtr revIDLastSave="0" documentId="13_ncr:1_{B17FEB2D-68CB-4DAC-8BBC-95ED1547AB0F}" xr6:coauthVersionLast="47" xr6:coauthVersionMax="47" xr10:uidLastSave="{00000000-0000-0000-0000-000000000000}"/>
  <bookViews>
    <workbookView xWindow="-96" yWindow="-96" windowWidth="23232" windowHeight="13872" activeTab="1" xr2:uid="{8C19F33F-655B-4E9F-80F0-2C085DD8F685}"/>
  </bookViews>
  <sheets>
    <sheet name="Hyperparameters" sheetId="2" r:id="rId1"/>
    <sheet name="ML Results" sheetId="1" r:id="rId2"/>
    <sheet name="Training Res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G24" i="3"/>
  <c r="D24" i="3"/>
  <c r="H22" i="3"/>
  <c r="G22" i="3"/>
  <c r="F22" i="3"/>
  <c r="E22" i="3"/>
  <c r="D22" i="3"/>
  <c r="C22" i="3"/>
  <c r="H21" i="3"/>
  <c r="H23" i="3" s="1"/>
  <c r="G21" i="3"/>
  <c r="G23" i="3" s="1"/>
  <c r="F21" i="3"/>
  <c r="F23" i="3" s="1"/>
  <c r="E21" i="3"/>
  <c r="E23" i="3" s="1"/>
  <c r="D21" i="3"/>
  <c r="D23" i="3" s="1"/>
  <c r="C21" i="3"/>
  <c r="C23" i="3" s="1"/>
  <c r="H19" i="3"/>
  <c r="G19" i="3"/>
  <c r="F19" i="3"/>
  <c r="F24" i="3" s="1"/>
  <c r="E19" i="3"/>
  <c r="E24" i="3" s="1"/>
  <c r="D19" i="3"/>
  <c r="C19" i="3"/>
  <c r="C24" i="3" s="1"/>
  <c r="H18" i="3"/>
  <c r="G18" i="3"/>
  <c r="F18" i="3"/>
  <c r="E18" i="3"/>
  <c r="D18" i="3"/>
  <c r="C18" i="3"/>
  <c r="A16" i="3"/>
  <c r="A15" i="3"/>
  <c r="A14" i="3"/>
  <c r="A13" i="3"/>
  <c r="H8" i="3"/>
  <c r="H16" i="3" s="1"/>
  <c r="G8" i="3"/>
  <c r="G16" i="3" s="1"/>
  <c r="F8" i="3"/>
  <c r="F14" i="3" s="1"/>
  <c r="E8" i="3"/>
  <c r="E16" i="3" s="1"/>
  <c r="D8" i="3"/>
  <c r="D14" i="3" s="1"/>
  <c r="C8" i="3"/>
  <c r="C13" i="3" s="1"/>
  <c r="H18" i="1"/>
  <c r="G18" i="1"/>
  <c r="F18" i="1"/>
  <c r="E18" i="1"/>
  <c r="D18" i="1"/>
  <c r="C18" i="1"/>
  <c r="G19" i="1"/>
  <c r="G24" i="1" s="1"/>
  <c r="C14" i="3" l="1"/>
  <c r="E14" i="3"/>
  <c r="G14" i="3"/>
  <c r="C15" i="3"/>
  <c r="D15" i="3"/>
  <c r="H15" i="3"/>
  <c r="C20" i="3"/>
  <c r="F15" i="3"/>
  <c r="D20" i="3"/>
  <c r="D13" i="3"/>
  <c r="C16" i="3"/>
  <c r="E20" i="3"/>
  <c r="G15" i="3"/>
  <c r="E13" i="3"/>
  <c r="D16" i="3"/>
  <c r="F20" i="3"/>
  <c r="E15" i="3"/>
  <c r="F13" i="3"/>
  <c r="G20" i="3"/>
  <c r="G13" i="3"/>
  <c r="F16" i="3"/>
  <c r="H20" i="3"/>
  <c r="H13" i="3"/>
  <c r="H14" i="3"/>
  <c r="C22" i="1"/>
  <c r="D21" i="1"/>
  <c r="D19" i="1"/>
  <c r="D24" i="1" s="1"/>
  <c r="C21" i="1"/>
  <c r="H19" i="1"/>
  <c r="H24" i="1" s="1"/>
  <c r="E19" i="1"/>
  <c r="E24" i="1" s="1"/>
  <c r="F19" i="1"/>
  <c r="F24" i="1" s="1"/>
  <c r="C19" i="1"/>
  <c r="C24" i="1" s="1"/>
  <c r="H22" i="1"/>
  <c r="E22" i="1"/>
  <c r="F22" i="1"/>
  <c r="G22" i="1"/>
  <c r="D22" i="1"/>
  <c r="H21" i="1"/>
  <c r="E21" i="1"/>
  <c r="F21" i="1"/>
  <c r="G21" i="1"/>
  <c r="A16" i="1"/>
  <c r="A15" i="1"/>
  <c r="A14" i="1"/>
  <c r="A13" i="1"/>
  <c r="H8" i="1"/>
  <c r="H16" i="1" s="1"/>
  <c r="E8" i="1"/>
  <c r="E13" i="1" s="1"/>
  <c r="F8" i="1"/>
  <c r="F16" i="1" s="1"/>
  <c r="G8" i="1"/>
  <c r="G13" i="1" s="1"/>
  <c r="D8" i="1"/>
  <c r="D14" i="1" s="1"/>
  <c r="C8" i="1"/>
  <c r="C14" i="1" s="1"/>
  <c r="C23" i="1" l="1"/>
  <c r="D23" i="1"/>
  <c r="E23" i="1"/>
  <c r="G23" i="1"/>
  <c r="F23" i="1"/>
  <c r="E14" i="1"/>
  <c r="H13" i="1"/>
  <c r="E15" i="1"/>
  <c r="E16" i="1"/>
  <c r="E20" i="1"/>
  <c r="H23" i="1"/>
  <c r="H14" i="1"/>
  <c r="H20" i="1"/>
  <c r="H15" i="1"/>
  <c r="F13" i="1"/>
  <c r="F14" i="1"/>
  <c r="F15" i="1"/>
  <c r="F20" i="1"/>
  <c r="G14" i="1"/>
  <c r="G15" i="1"/>
  <c r="G16" i="1"/>
  <c r="G20" i="1"/>
  <c r="D13" i="1"/>
  <c r="D15" i="1"/>
  <c r="D16" i="1"/>
  <c r="D20" i="1"/>
  <c r="C16" i="1"/>
  <c r="C20" i="1"/>
  <c r="C15" i="1"/>
  <c r="C13" i="1"/>
</calcChain>
</file>

<file path=xl/sharedStrings.xml><?xml version="1.0" encoding="utf-8"?>
<sst xmlns="http://schemas.openxmlformats.org/spreadsheetml/2006/main" count="88" uniqueCount="33">
  <si>
    <t>Cell</t>
  </si>
  <si>
    <t>XGB</t>
  </si>
  <si>
    <t>LR</t>
  </si>
  <si>
    <t>BO-LightGBM</t>
  </si>
  <si>
    <t>SVM</t>
  </si>
  <si>
    <t>Total</t>
  </si>
  <si>
    <t>Algorithm</t>
  </si>
  <si>
    <t>Actual/Predicted</t>
  </si>
  <si>
    <t>TP</t>
  </si>
  <si>
    <t>TN</t>
  </si>
  <si>
    <t>FP</t>
  </si>
  <si>
    <t>FN</t>
  </si>
  <si>
    <t>Accuracy</t>
  </si>
  <si>
    <t>Precision</t>
  </si>
  <si>
    <t>Recall</t>
  </si>
  <si>
    <t>F1</t>
  </si>
  <si>
    <t>MCC</t>
  </si>
  <si>
    <t>Performance Metric</t>
  </si>
  <si>
    <t xml:space="preserve">Two hidden layers with 64 and 32 neurons, ReLU activation, sigmoid-activated output layer , binary cross-entropy loss, the Adam optimizer, early stopping mechanism </t>
  </si>
  <si>
    <t>UN MCC</t>
  </si>
  <si>
    <t>CNN</t>
  </si>
  <si>
    <t>RF</t>
  </si>
  <si>
    <r>
      <t xml:space="preserve">Hyper-parameters </t>
    </r>
    <r>
      <rPr>
        <b/>
        <sz val="11"/>
        <color rgb="FFFF0000"/>
        <rFont val="Aptos Narrow"/>
        <family val="2"/>
        <scheme val="minor"/>
      </rPr>
      <t>(Example provided here; please update)</t>
    </r>
  </si>
  <si>
    <t>W/W</t>
  </si>
  <si>
    <t>NW/NW</t>
  </si>
  <si>
    <t>NW/W</t>
  </si>
  <si>
    <t>W/NW</t>
  </si>
  <si>
    <t>Please enter the numbers in the yellow area</t>
  </si>
  <si>
    <t>regularizationstength=0.1, penalty="L2", solver="lbfgs", tolerance=0.001</t>
  </si>
  <si>
    <t>Maximum Depth=10, # estimators = 50, min_samples_leaf=1, min_samples_split=5</t>
  </si>
  <si>
    <t>C=0.1, class_weight="balanced", kernel="rbf", tolerance=0.0001</t>
  </si>
  <si>
    <t>Maximum Depth=3, learning rate = 0.1, # estimators = 50, subsample = 0.6</t>
  </si>
  <si>
    <t>max depth=12, Cosample by tree=0.57, Learning Rate=0.04, # estimators=144, subsample=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</si>
</sst>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Results'!$C$19:$H$19</c:f>
              <c:numCache>
                <c:formatCode>0.0%</c:formatCode>
                <c:ptCount val="6"/>
                <c:pt idx="0">
                  <c:v>0.19442873594634738</c:v>
                </c:pt>
                <c:pt idx="1">
                  <c:v>0.19442873594634738</c:v>
                </c:pt>
                <c:pt idx="2">
                  <c:v>0.25751290295455626</c:v>
                </c:pt>
                <c:pt idx="3">
                  <c:v>0.18623121555256789</c:v>
                </c:pt>
                <c:pt idx="4">
                  <c:v>0.19147703081154199</c:v>
                </c:pt>
                <c:pt idx="5">
                  <c:v>0.14014101887287223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4740-83F2-842DEEC213B5}"/>
            </c:ext>
          </c:extLst>
        </c:ser>
        <c:ser>
          <c:idx val="1"/>
          <c:order val="1"/>
          <c:tx>
            <c:strRef>
              <c:f>'ML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Results'!$C$20:$H$20</c:f>
              <c:numCache>
                <c:formatCode>0.0%</c:formatCode>
                <c:ptCount val="6"/>
                <c:pt idx="0">
                  <c:v>0.61538461538461542</c:v>
                </c:pt>
                <c:pt idx="1">
                  <c:v>0.61538461538461542</c:v>
                </c:pt>
                <c:pt idx="2">
                  <c:v>0.61538461538461542</c:v>
                </c:pt>
                <c:pt idx="3">
                  <c:v>0.61007957559681703</c:v>
                </c:pt>
                <c:pt idx="4">
                  <c:v>0.61273209549071617</c:v>
                </c:pt>
                <c:pt idx="5">
                  <c:v>0.58620689655172409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7-4740-83F2-842DEEC213B5}"/>
            </c:ext>
          </c:extLst>
        </c:ser>
        <c:ser>
          <c:idx val="2"/>
          <c:order val="2"/>
          <c:tx>
            <c:strRef>
              <c:f>'ML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Results'!$C$21:$H$21</c:f>
              <c:numCache>
                <c:formatCode>0.0%</c:formatCode>
                <c:ptCount val="6"/>
                <c:pt idx="0">
                  <c:v>0.5714285714285714</c:v>
                </c:pt>
                <c:pt idx="1">
                  <c:v>0.5714285714285714</c:v>
                </c:pt>
                <c:pt idx="2">
                  <c:v>0.53917050691244239</c:v>
                </c:pt>
                <c:pt idx="3">
                  <c:v>0.55905511811023623</c:v>
                </c:pt>
                <c:pt idx="4">
                  <c:v>0.56349206349206349</c:v>
                </c:pt>
                <c:pt idx="5">
                  <c:v>0.5220588235294118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7-4740-83F2-842DEEC213B5}"/>
            </c:ext>
          </c:extLst>
        </c:ser>
        <c:ser>
          <c:idx val="3"/>
          <c:order val="3"/>
          <c:tx>
            <c:strRef>
              <c:f>'ML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Results'!$C$22:$H$22</c:f>
              <c:numCache>
                <c:formatCode>0.0%</c:formatCode>
                <c:ptCount val="6"/>
                <c:pt idx="0">
                  <c:v>0.41975308641975306</c:v>
                </c:pt>
                <c:pt idx="1">
                  <c:v>0.41975308641975306</c:v>
                </c:pt>
                <c:pt idx="2">
                  <c:v>0.72222222222222221</c:v>
                </c:pt>
                <c:pt idx="3">
                  <c:v>0.43827160493827161</c:v>
                </c:pt>
                <c:pt idx="4">
                  <c:v>0.43827160493827161</c:v>
                </c:pt>
                <c:pt idx="5">
                  <c:v>0.43827160493827161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7-4740-83F2-842DEEC213B5}"/>
            </c:ext>
          </c:extLst>
        </c:ser>
        <c:ser>
          <c:idx val="4"/>
          <c:order val="4"/>
          <c:tx>
            <c:strRef>
              <c:f>'ML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Results'!$C$23:$H$23</c:f>
              <c:numCache>
                <c:formatCode>0.0%</c:formatCode>
                <c:ptCount val="6"/>
                <c:pt idx="0">
                  <c:v>0.48398576512455516</c:v>
                </c:pt>
                <c:pt idx="1">
                  <c:v>0.48398576512455516</c:v>
                </c:pt>
                <c:pt idx="2">
                  <c:v>0.61741424802110823</c:v>
                </c:pt>
                <c:pt idx="3">
                  <c:v>0.49134948096885811</c:v>
                </c:pt>
                <c:pt idx="4">
                  <c:v>0.49305555555555558</c:v>
                </c:pt>
                <c:pt idx="5">
                  <c:v>0.47651006711409394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7-4740-83F2-842DEEC2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Result'!$B$19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Result'!$C$18:$H$18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Result'!$C$19:$H$19</c:f>
              <c:numCache>
                <c:formatCode>0.0%</c:formatCode>
                <c:ptCount val="6"/>
                <c:pt idx="0">
                  <c:v>0.19442873594634738</c:v>
                </c:pt>
                <c:pt idx="1">
                  <c:v>0.19442873594634738</c:v>
                </c:pt>
                <c:pt idx="2">
                  <c:v>0.25751290295455626</c:v>
                </c:pt>
                <c:pt idx="3">
                  <c:v>0.18623121555256789</c:v>
                </c:pt>
                <c:pt idx="4">
                  <c:v>0.19147703081154199</c:v>
                </c:pt>
                <c:pt idx="5">
                  <c:v>0.14014101887287223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7-4C91-ABDE-37E72C06D39E}"/>
            </c:ext>
          </c:extLst>
        </c:ser>
        <c:ser>
          <c:idx val="1"/>
          <c:order val="1"/>
          <c:tx>
            <c:strRef>
              <c:f>'Training Result'!$B$20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'Training Result'!$C$18:$H$18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Result'!$C$20:$H$20</c:f>
              <c:numCache>
                <c:formatCode>0.0%</c:formatCode>
                <c:ptCount val="6"/>
                <c:pt idx="0">
                  <c:v>0.61538461538461542</c:v>
                </c:pt>
                <c:pt idx="1">
                  <c:v>0.61538461538461542</c:v>
                </c:pt>
                <c:pt idx="2">
                  <c:v>0.61538461538461542</c:v>
                </c:pt>
                <c:pt idx="3">
                  <c:v>0.61007957559681703</c:v>
                </c:pt>
                <c:pt idx="4">
                  <c:v>0.61273209549071617</c:v>
                </c:pt>
                <c:pt idx="5">
                  <c:v>0.58620689655172409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7-4C91-ABDE-37E72C06D39E}"/>
            </c:ext>
          </c:extLst>
        </c:ser>
        <c:ser>
          <c:idx val="2"/>
          <c:order val="2"/>
          <c:tx>
            <c:strRef>
              <c:f>'Training Result'!$B$21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Result'!$C$18:$H$18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Result'!$C$21:$H$21</c:f>
              <c:numCache>
                <c:formatCode>0.0%</c:formatCode>
                <c:ptCount val="6"/>
                <c:pt idx="0">
                  <c:v>0.5714285714285714</c:v>
                </c:pt>
                <c:pt idx="1">
                  <c:v>0.5714285714285714</c:v>
                </c:pt>
                <c:pt idx="2">
                  <c:v>0.53917050691244239</c:v>
                </c:pt>
                <c:pt idx="3">
                  <c:v>0.55905511811023623</c:v>
                </c:pt>
                <c:pt idx="4">
                  <c:v>0.56349206349206349</c:v>
                </c:pt>
                <c:pt idx="5">
                  <c:v>0.5220588235294118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7-4C91-ABDE-37E72C06D39E}"/>
            </c:ext>
          </c:extLst>
        </c:ser>
        <c:ser>
          <c:idx val="3"/>
          <c:order val="3"/>
          <c:tx>
            <c:strRef>
              <c:f>'Training Result'!$B$22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'Training Result'!$C$18:$H$18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Result'!$C$22:$H$22</c:f>
              <c:numCache>
                <c:formatCode>0.0%</c:formatCode>
                <c:ptCount val="6"/>
                <c:pt idx="0">
                  <c:v>0.41975308641975306</c:v>
                </c:pt>
                <c:pt idx="1">
                  <c:v>0.41975308641975306</c:v>
                </c:pt>
                <c:pt idx="2">
                  <c:v>0.72222222222222221</c:v>
                </c:pt>
                <c:pt idx="3">
                  <c:v>0.43827160493827161</c:v>
                </c:pt>
                <c:pt idx="4">
                  <c:v>0.43827160493827161</c:v>
                </c:pt>
                <c:pt idx="5">
                  <c:v>0.43827160493827161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7-4C91-ABDE-37E72C06D39E}"/>
            </c:ext>
          </c:extLst>
        </c:ser>
        <c:ser>
          <c:idx val="4"/>
          <c:order val="4"/>
          <c:tx>
            <c:strRef>
              <c:f>'Training Result'!$B$23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'Training Result'!$C$18:$H$18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'Training Result'!$C$23:$H$23</c:f>
              <c:numCache>
                <c:formatCode>0.0%</c:formatCode>
                <c:ptCount val="6"/>
                <c:pt idx="0">
                  <c:v>0.48398576512455516</c:v>
                </c:pt>
                <c:pt idx="1">
                  <c:v>0.48398576512455516</c:v>
                </c:pt>
                <c:pt idx="2">
                  <c:v>0.61741424802110823</c:v>
                </c:pt>
                <c:pt idx="3">
                  <c:v>0.49134948096885811</c:v>
                </c:pt>
                <c:pt idx="4">
                  <c:v>0.49305555555555558</c:v>
                </c:pt>
                <c:pt idx="5">
                  <c:v>0.47651006711409394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7-4C91-ABDE-37E72C06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DBB2-B1D3-F8EE-3F55-B7500068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713FB-0D95-44B1-A4E6-D017D7B6A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17F9-958C-4711-8ED5-5E641CC003E2}">
  <dimension ref="A1:B7"/>
  <sheetViews>
    <sheetView workbookViewId="0">
      <selection activeCell="B10" sqref="B10"/>
    </sheetView>
  </sheetViews>
  <sheetFormatPr defaultRowHeight="14.4" x14ac:dyDescent="0.55000000000000004"/>
  <cols>
    <col min="1" max="1" width="13.26171875" bestFit="1" customWidth="1"/>
    <col min="2" max="2" width="69.578125" customWidth="1"/>
  </cols>
  <sheetData>
    <row r="1" spans="1:2" x14ac:dyDescent="0.55000000000000004">
      <c r="A1" s="3" t="s">
        <v>6</v>
      </c>
      <c r="B1" s="3" t="s">
        <v>22</v>
      </c>
    </row>
    <row r="2" spans="1:2" x14ac:dyDescent="0.55000000000000004">
      <c r="A2" s="7" t="s">
        <v>2</v>
      </c>
      <c r="B2" s="8" t="s">
        <v>28</v>
      </c>
    </row>
    <row r="3" spans="1:2" x14ac:dyDescent="0.55000000000000004">
      <c r="A3" s="7" t="s">
        <v>21</v>
      </c>
      <c r="B3" s="8" t="s">
        <v>29</v>
      </c>
    </row>
    <row r="4" spans="1:2" x14ac:dyDescent="0.55000000000000004">
      <c r="A4" s="7" t="s">
        <v>4</v>
      </c>
      <c r="B4" s="8" t="s">
        <v>30</v>
      </c>
    </row>
    <row r="5" spans="1:2" x14ac:dyDescent="0.55000000000000004">
      <c r="A5" s="7" t="s">
        <v>1</v>
      </c>
      <c r="B5" s="8" t="s">
        <v>31</v>
      </c>
    </row>
    <row r="6" spans="1:2" ht="28.8" x14ac:dyDescent="0.55000000000000004">
      <c r="A6" s="7" t="s">
        <v>3</v>
      </c>
      <c r="B6" s="8" t="s">
        <v>32</v>
      </c>
    </row>
    <row r="7" spans="1:2" ht="28.8" x14ac:dyDescent="0.55000000000000004">
      <c r="A7" s="7" t="s">
        <v>20</v>
      </c>
      <c r="B7" s="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533-A71F-4430-A012-2C3BE1D1C932}">
  <dimension ref="A3:K26"/>
  <sheetViews>
    <sheetView tabSelected="1" zoomScale="110" zoomScaleNormal="110" workbookViewId="0">
      <selection activeCell="H8" sqref="H8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9.15625" style="2"/>
    <col min="4" max="4" width="12.83984375" style="2" bestFit="1" customWidth="1"/>
    <col min="5" max="5" width="9.15625" style="2"/>
    <col min="6" max="6" width="11.83984375" style="2" customWidth="1"/>
    <col min="7" max="7" width="12.83984375" style="2" bestFit="1" customWidth="1"/>
    <col min="8" max="8" width="9.1562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21</v>
      </c>
      <c r="E3" s="4" t="s">
        <v>4</v>
      </c>
      <c r="F3" s="4" t="s">
        <v>1</v>
      </c>
      <c r="G3" s="4" t="s">
        <v>3</v>
      </c>
      <c r="H3" s="4" t="s">
        <v>20</v>
      </c>
    </row>
    <row r="4" spans="1:11" x14ac:dyDescent="0.55000000000000004">
      <c r="A4" s="3" t="s">
        <v>8</v>
      </c>
      <c r="B4" s="1" t="s">
        <v>23</v>
      </c>
      <c r="C4" s="13">
        <v>68</v>
      </c>
      <c r="D4" s="13">
        <v>68</v>
      </c>
      <c r="E4" s="13">
        <v>117</v>
      </c>
      <c r="F4" s="13">
        <v>71</v>
      </c>
      <c r="G4" s="13">
        <v>71</v>
      </c>
      <c r="H4" s="13">
        <v>71</v>
      </c>
      <c r="K4" s="14" t="s">
        <v>27</v>
      </c>
    </row>
    <row r="5" spans="1:11" x14ac:dyDescent="0.55000000000000004">
      <c r="A5" s="3" t="s">
        <v>9</v>
      </c>
      <c r="B5" s="1" t="s">
        <v>24</v>
      </c>
      <c r="C5" s="13">
        <v>164</v>
      </c>
      <c r="D5" s="13">
        <v>164</v>
      </c>
      <c r="E5" s="13">
        <v>115</v>
      </c>
      <c r="F5" s="13">
        <v>159</v>
      </c>
      <c r="G5" s="13">
        <v>160</v>
      </c>
      <c r="H5" s="13">
        <v>150</v>
      </c>
    </row>
    <row r="6" spans="1:11" x14ac:dyDescent="0.55000000000000004">
      <c r="A6" s="3" t="s">
        <v>10</v>
      </c>
      <c r="B6" s="1" t="s">
        <v>25</v>
      </c>
      <c r="C6" s="13">
        <v>51</v>
      </c>
      <c r="D6" s="13">
        <v>51</v>
      </c>
      <c r="E6" s="13">
        <v>100</v>
      </c>
      <c r="F6" s="13">
        <v>56</v>
      </c>
      <c r="G6" s="13">
        <v>55</v>
      </c>
      <c r="H6" s="13">
        <v>65</v>
      </c>
    </row>
    <row r="7" spans="1:11" x14ac:dyDescent="0.55000000000000004">
      <c r="A7" s="3" t="s">
        <v>11</v>
      </c>
      <c r="B7" s="1" t="s">
        <v>26</v>
      </c>
      <c r="C7" s="13">
        <v>94</v>
      </c>
      <c r="D7" s="13">
        <v>94</v>
      </c>
      <c r="E7" s="13">
        <v>45</v>
      </c>
      <c r="F7" s="13">
        <v>91</v>
      </c>
      <c r="G7" s="13">
        <v>91</v>
      </c>
      <c r="H7" s="13">
        <v>91</v>
      </c>
    </row>
    <row r="8" spans="1:11" x14ac:dyDescent="0.55000000000000004">
      <c r="A8" s="10" t="s">
        <v>5</v>
      </c>
      <c r="B8" s="11"/>
      <c r="C8" s="12">
        <f t="shared" ref="C8:H8" si="0">SUM(C4:C7)</f>
        <v>377</v>
      </c>
      <c r="D8" s="12">
        <f t="shared" si="0"/>
        <v>377</v>
      </c>
      <c r="E8" s="12">
        <f>SUM(E4:E7)</f>
        <v>377</v>
      </c>
      <c r="F8" s="12">
        <f t="shared" si="0"/>
        <v>377</v>
      </c>
      <c r="G8" s="12">
        <f>SUM(G4:G7)</f>
        <v>377</v>
      </c>
      <c r="H8" s="12">
        <f t="shared" si="0"/>
        <v>377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21</v>
      </c>
      <c r="E12" s="4" t="s">
        <v>4</v>
      </c>
      <c r="F12" s="4" t="s">
        <v>1</v>
      </c>
      <c r="G12" s="4" t="s">
        <v>3</v>
      </c>
      <c r="H12" s="4" t="s">
        <v>20</v>
      </c>
    </row>
    <row r="13" spans="1:11" x14ac:dyDescent="0.55000000000000004">
      <c r="A13" s="3" t="str">
        <f>A4</f>
        <v>TP</v>
      </c>
      <c r="B13" s="1" t="s">
        <v>23</v>
      </c>
      <c r="C13" s="5">
        <f>C4/C$8</f>
        <v>0.18037135278514588</v>
      </c>
      <c r="D13" s="5">
        <f t="shared" ref="D13:F13" si="1">D4/D$8</f>
        <v>0.18037135278514588</v>
      </c>
      <c r="E13" s="5">
        <f>E4/E$8</f>
        <v>0.31034482758620691</v>
      </c>
      <c r="F13" s="5">
        <f t="shared" si="1"/>
        <v>0.1883289124668435</v>
      </c>
      <c r="G13" s="5">
        <f>G4/G$8</f>
        <v>0.1883289124668435</v>
      </c>
      <c r="H13" s="5">
        <f>H4/H$8</f>
        <v>0.1883289124668435</v>
      </c>
    </row>
    <row r="14" spans="1:11" x14ac:dyDescent="0.55000000000000004">
      <c r="A14" s="3" t="str">
        <f t="shared" ref="A14" si="2">A5</f>
        <v>TN</v>
      </c>
      <c r="B14" s="1" t="s">
        <v>24</v>
      </c>
      <c r="C14" s="5">
        <f t="shared" ref="C14:H14" si="3">C5/C$8</f>
        <v>0.43501326259946949</v>
      </c>
      <c r="D14" s="5">
        <f t="shared" si="3"/>
        <v>0.43501326259946949</v>
      </c>
      <c r="E14" s="5">
        <f>E5/E$8</f>
        <v>0.30503978779840851</v>
      </c>
      <c r="F14" s="5">
        <f t="shared" si="3"/>
        <v>0.4217506631299735</v>
      </c>
      <c r="G14" s="5">
        <f>G5/G$8</f>
        <v>0.4244031830238727</v>
      </c>
      <c r="H14" s="5">
        <f t="shared" si="3"/>
        <v>0.39787798408488062</v>
      </c>
    </row>
    <row r="15" spans="1:11" x14ac:dyDescent="0.55000000000000004">
      <c r="A15" s="3" t="str">
        <f t="shared" ref="A15" si="4">A6</f>
        <v>FP</v>
      </c>
      <c r="B15" s="1" t="s">
        <v>25</v>
      </c>
      <c r="C15" s="5">
        <f t="shared" ref="C15:H15" si="5">C6/C$8</f>
        <v>0.13527851458885942</v>
      </c>
      <c r="D15" s="5">
        <f t="shared" si="5"/>
        <v>0.13527851458885942</v>
      </c>
      <c r="E15" s="5">
        <f>E6/E$8</f>
        <v>0.26525198938992045</v>
      </c>
      <c r="F15" s="5">
        <f t="shared" si="5"/>
        <v>0.14854111405835543</v>
      </c>
      <c r="G15" s="5">
        <f>G6/G$8</f>
        <v>0.14588859416445624</v>
      </c>
      <c r="H15" s="5">
        <f t="shared" si="5"/>
        <v>0.17241379310344829</v>
      </c>
    </row>
    <row r="16" spans="1:11" x14ac:dyDescent="0.55000000000000004">
      <c r="A16" s="3" t="str">
        <f t="shared" ref="A16" si="6">A7</f>
        <v>FN</v>
      </c>
      <c r="B16" s="1" t="s">
        <v>26</v>
      </c>
      <c r="C16" s="5">
        <f t="shared" ref="C16:H16" si="7">C7/C$8</f>
        <v>0.24933687002652519</v>
      </c>
      <c r="D16" s="5">
        <f t="shared" si="7"/>
        <v>0.24933687002652519</v>
      </c>
      <c r="E16" s="5">
        <f>E7/E$8</f>
        <v>0.11936339522546419</v>
      </c>
      <c r="F16" s="5">
        <f t="shared" si="7"/>
        <v>0.2413793103448276</v>
      </c>
      <c r="G16" s="5">
        <f>G7/G$8</f>
        <v>0.2413793103448276</v>
      </c>
      <c r="H16" s="5">
        <f t="shared" si="7"/>
        <v>0.2413793103448276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8">D12</f>
        <v>RF</v>
      </c>
      <c r="E18" s="4" t="str">
        <f t="shared" si="8"/>
        <v>SVM</v>
      </c>
      <c r="F18" s="4" t="str">
        <f t="shared" si="8"/>
        <v>XGB</v>
      </c>
      <c r="G18" s="4" t="str">
        <f t="shared" si="8"/>
        <v>BO-LightGBM</v>
      </c>
      <c r="H18" s="4" t="str">
        <f t="shared" si="8"/>
        <v>CNN</v>
      </c>
    </row>
    <row r="19" spans="2:8" x14ac:dyDescent="0.55000000000000004">
      <c r="B19" s="1" t="s">
        <v>16</v>
      </c>
      <c r="C19" s="5">
        <f>(C4*C5-C6*C7)/SQRT((C4+C6)*(C4+C7)*(C5+C6)*(C5+C7))</f>
        <v>0.19442873594634738</v>
      </c>
      <c r="D19" s="5">
        <f>(D4*D5-D6*D7)/SQRT((D4+D6)*(D4+D7)*(D5+D6)*(D5+D7))</f>
        <v>0.19442873594634738</v>
      </c>
      <c r="E19" s="5">
        <f>(E4*E5-E6*E7)/SQRT((E4+E6)*(E4+E7)*(E5+E6)*(E5+E7))</f>
        <v>0.25751290295455626</v>
      </c>
      <c r="F19" s="5">
        <f t="shared" ref="F19:H19" si="9">(F4*F5-F6*F7)/SQRT((F4+F6)*(F4+F7)*(F5+F6)*(F5+F7))</f>
        <v>0.18623121555256789</v>
      </c>
      <c r="G19" s="5">
        <f>(G4*G5-G6*G7)/SQRT((G4+G6)*(G4+G7)*(G5+G6)*(G5+G7))</f>
        <v>0.19147703081154199</v>
      </c>
      <c r="H19" s="5">
        <f t="shared" si="9"/>
        <v>0.14014101887287223</v>
      </c>
    </row>
    <row r="20" spans="2:8" x14ac:dyDescent="0.55000000000000004">
      <c r="B20" s="1" t="s">
        <v>12</v>
      </c>
      <c r="C20" s="6">
        <f>(C4+C5)/C8</f>
        <v>0.61538461538461542</v>
      </c>
      <c r="D20" s="6">
        <f t="shared" ref="D20:H20" si="10">(D4+D5)/D8</f>
        <v>0.61538461538461542</v>
      </c>
      <c r="E20" s="6">
        <f>(E4+E5)/E8</f>
        <v>0.61538461538461542</v>
      </c>
      <c r="F20" s="6">
        <f t="shared" si="10"/>
        <v>0.61007957559681703</v>
      </c>
      <c r="G20" s="6">
        <f>(G4+G5)/G8</f>
        <v>0.61273209549071617</v>
      </c>
      <c r="H20" s="6">
        <f t="shared" si="10"/>
        <v>0.58620689655172409</v>
      </c>
    </row>
    <row r="21" spans="2:8" x14ac:dyDescent="0.55000000000000004">
      <c r="B21" s="1" t="s">
        <v>13</v>
      </c>
      <c r="C21" s="6">
        <f>C4/(C4+C6)</f>
        <v>0.5714285714285714</v>
      </c>
      <c r="D21" s="6">
        <f>D4/(D4+D6)</f>
        <v>0.5714285714285714</v>
      </c>
      <c r="E21" s="6">
        <f>E4/(E4+E6)</f>
        <v>0.53917050691244239</v>
      </c>
      <c r="F21" s="6">
        <f t="shared" ref="F21:H21" si="11">F4/(F4+F6)</f>
        <v>0.55905511811023623</v>
      </c>
      <c r="G21" s="6">
        <f>G4/(G4+G6)</f>
        <v>0.56349206349206349</v>
      </c>
      <c r="H21" s="6">
        <f t="shared" si="11"/>
        <v>0.5220588235294118</v>
      </c>
    </row>
    <row r="22" spans="2:8" x14ac:dyDescent="0.55000000000000004">
      <c r="B22" s="1" t="s">
        <v>14</v>
      </c>
      <c r="C22" s="6">
        <f>C4/(C4+C7)</f>
        <v>0.41975308641975306</v>
      </c>
      <c r="D22" s="6">
        <f t="shared" ref="D22:H22" si="12">D4/(D4+D7)</f>
        <v>0.41975308641975306</v>
      </c>
      <c r="E22" s="6">
        <f>E4/(E4+E7)</f>
        <v>0.72222222222222221</v>
      </c>
      <c r="F22" s="6">
        <f t="shared" si="12"/>
        <v>0.43827160493827161</v>
      </c>
      <c r="G22" s="6">
        <f>G4/(G4+G7)</f>
        <v>0.43827160493827161</v>
      </c>
      <c r="H22" s="6">
        <f t="shared" si="12"/>
        <v>0.43827160493827161</v>
      </c>
    </row>
    <row r="23" spans="2:8" x14ac:dyDescent="0.55000000000000004">
      <c r="B23" s="1" t="s">
        <v>15</v>
      </c>
      <c r="C23" s="6">
        <f>(2*C21*C22)/(C21+C22)</f>
        <v>0.48398576512455516</v>
      </c>
      <c r="D23" s="6">
        <f t="shared" ref="D23:H23" si="13">(2*D21*D22)/(D21+D22)</f>
        <v>0.48398576512455516</v>
      </c>
      <c r="E23" s="6">
        <f>(2*E21*E22)/(E21+E22)</f>
        <v>0.61741424802110823</v>
      </c>
      <c r="F23" s="6">
        <f t="shared" si="13"/>
        <v>0.49134948096885811</v>
      </c>
      <c r="G23" s="6">
        <f>(2*G21*G22)/(G21+G22)</f>
        <v>0.49305555555555558</v>
      </c>
      <c r="H23" s="6">
        <f t="shared" si="13"/>
        <v>0.47651006711409394</v>
      </c>
    </row>
    <row r="24" spans="2:8" x14ac:dyDescent="0.55000000000000004">
      <c r="B24" s="1" t="s">
        <v>19</v>
      </c>
      <c r="C24" s="5">
        <f>(C19+1)/2</f>
        <v>0.59721436797317373</v>
      </c>
      <c r="D24" s="5">
        <f t="shared" ref="D24:H24" si="14">(D19+1)/2</f>
        <v>0.59721436797317373</v>
      </c>
      <c r="E24" s="5">
        <f>(E19+1)/2</f>
        <v>0.6287564514772781</v>
      </c>
      <c r="F24" s="5">
        <f t="shared" si="14"/>
        <v>0.59311560777628392</v>
      </c>
      <c r="G24" s="5">
        <f>(G19+1)/2</f>
        <v>0.59573851540577105</v>
      </c>
      <c r="H24" s="5">
        <f t="shared" si="14"/>
        <v>0.57007050943643611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C40E-DA4B-462D-B953-A00933DD8EB4}">
  <dimension ref="A3:K26"/>
  <sheetViews>
    <sheetView zoomScale="110" zoomScaleNormal="110" workbookViewId="0">
      <selection activeCell="H8" sqref="H8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8.83984375" style="2"/>
    <col min="4" max="4" width="12.83984375" style="2" bestFit="1" customWidth="1"/>
    <col min="5" max="5" width="8.83984375" style="2"/>
    <col min="6" max="6" width="11.83984375" style="2" customWidth="1"/>
    <col min="7" max="7" width="12.83984375" style="2" bestFit="1" customWidth="1"/>
    <col min="8" max="8" width="8.8398437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21</v>
      </c>
      <c r="E3" s="4" t="s">
        <v>4</v>
      </c>
      <c r="F3" s="4" t="s">
        <v>1</v>
      </c>
      <c r="G3" s="4" t="s">
        <v>3</v>
      </c>
      <c r="H3" s="4" t="s">
        <v>20</v>
      </c>
    </row>
    <row r="4" spans="1:11" x14ac:dyDescent="0.55000000000000004">
      <c r="A4" s="3" t="s">
        <v>8</v>
      </c>
      <c r="B4" s="1" t="s">
        <v>23</v>
      </c>
      <c r="C4" s="13">
        <v>68</v>
      </c>
      <c r="D4" s="13">
        <v>68</v>
      </c>
      <c r="E4" s="13">
        <v>117</v>
      </c>
      <c r="F4" s="13">
        <v>71</v>
      </c>
      <c r="G4" s="13">
        <v>71</v>
      </c>
      <c r="H4" s="13">
        <v>71</v>
      </c>
      <c r="K4" s="14" t="s">
        <v>27</v>
      </c>
    </row>
    <row r="5" spans="1:11" x14ac:dyDescent="0.55000000000000004">
      <c r="A5" s="3" t="s">
        <v>9</v>
      </c>
      <c r="B5" s="1" t="s">
        <v>24</v>
      </c>
      <c r="C5" s="13">
        <v>164</v>
      </c>
      <c r="D5" s="13">
        <v>164</v>
      </c>
      <c r="E5" s="13">
        <v>115</v>
      </c>
      <c r="F5" s="13">
        <v>159</v>
      </c>
      <c r="G5" s="13">
        <v>160</v>
      </c>
      <c r="H5" s="13">
        <v>150</v>
      </c>
    </row>
    <row r="6" spans="1:11" x14ac:dyDescent="0.55000000000000004">
      <c r="A6" s="3" t="s">
        <v>10</v>
      </c>
      <c r="B6" s="1" t="s">
        <v>25</v>
      </c>
      <c r="C6" s="13">
        <v>51</v>
      </c>
      <c r="D6" s="13">
        <v>51</v>
      </c>
      <c r="E6" s="13">
        <v>100</v>
      </c>
      <c r="F6" s="13">
        <v>56</v>
      </c>
      <c r="G6" s="13">
        <v>55</v>
      </c>
      <c r="H6" s="13">
        <v>65</v>
      </c>
    </row>
    <row r="7" spans="1:11" x14ac:dyDescent="0.55000000000000004">
      <c r="A7" s="3" t="s">
        <v>11</v>
      </c>
      <c r="B7" s="1" t="s">
        <v>26</v>
      </c>
      <c r="C7" s="13">
        <v>94</v>
      </c>
      <c r="D7" s="13">
        <v>94</v>
      </c>
      <c r="E7" s="13">
        <v>45</v>
      </c>
      <c r="F7" s="13">
        <v>91</v>
      </c>
      <c r="G7" s="13">
        <v>91</v>
      </c>
      <c r="H7" s="13">
        <v>91</v>
      </c>
    </row>
    <row r="8" spans="1:11" x14ac:dyDescent="0.55000000000000004">
      <c r="A8" s="10" t="s">
        <v>5</v>
      </c>
      <c r="B8" s="11"/>
      <c r="C8" s="12">
        <f t="shared" ref="C8:H8" si="0">SUM(C4:C7)</f>
        <v>377</v>
      </c>
      <c r="D8" s="12">
        <f t="shared" si="0"/>
        <v>377</v>
      </c>
      <c r="E8" s="12">
        <f>SUM(E4:E7)</f>
        <v>377</v>
      </c>
      <c r="F8" s="12">
        <f t="shared" si="0"/>
        <v>377</v>
      </c>
      <c r="G8" s="12">
        <f>SUM(G4:G7)</f>
        <v>377</v>
      </c>
      <c r="H8" s="12">
        <f t="shared" si="0"/>
        <v>377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21</v>
      </c>
      <c r="E12" s="4" t="s">
        <v>4</v>
      </c>
      <c r="F12" s="4" t="s">
        <v>1</v>
      </c>
      <c r="G12" s="4" t="s">
        <v>3</v>
      </c>
      <c r="H12" s="4" t="s">
        <v>20</v>
      </c>
    </row>
    <row r="13" spans="1:11" x14ac:dyDescent="0.55000000000000004">
      <c r="A13" s="3" t="str">
        <f>A4</f>
        <v>TP</v>
      </c>
      <c r="B13" s="1" t="s">
        <v>23</v>
      </c>
      <c r="C13" s="5">
        <f>C4/C$8</f>
        <v>0.18037135278514588</v>
      </c>
      <c r="D13" s="5">
        <f t="shared" ref="D13:F13" si="1">D4/D$8</f>
        <v>0.18037135278514588</v>
      </c>
      <c r="E13" s="5">
        <f>E4/E$8</f>
        <v>0.31034482758620691</v>
      </c>
      <c r="F13" s="5">
        <f t="shared" si="1"/>
        <v>0.1883289124668435</v>
      </c>
      <c r="G13" s="5">
        <f>G4/G$8</f>
        <v>0.1883289124668435</v>
      </c>
      <c r="H13" s="5">
        <f>H4/H$8</f>
        <v>0.1883289124668435</v>
      </c>
    </row>
    <row r="14" spans="1:11" x14ac:dyDescent="0.55000000000000004">
      <c r="A14" s="3" t="str">
        <f t="shared" ref="A14:A16" si="2">A5</f>
        <v>TN</v>
      </c>
      <c r="B14" s="1" t="s">
        <v>24</v>
      </c>
      <c r="C14" s="5">
        <f t="shared" ref="C14:H16" si="3">C5/C$8</f>
        <v>0.43501326259946949</v>
      </c>
      <c r="D14" s="5">
        <f t="shared" si="3"/>
        <v>0.43501326259946949</v>
      </c>
      <c r="E14" s="5">
        <f>E5/E$8</f>
        <v>0.30503978779840851</v>
      </c>
      <c r="F14" s="5">
        <f t="shared" si="3"/>
        <v>0.4217506631299735</v>
      </c>
      <c r="G14" s="5">
        <f>G5/G$8</f>
        <v>0.4244031830238727</v>
      </c>
      <c r="H14" s="5">
        <f t="shared" si="3"/>
        <v>0.39787798408488062</v>
      </c>
    </row>
    <row r="15" spans="1:11" x14ac:dyDescent="0.55000000000000004">
      <c r="A15" s="3" t="str">
        <f t="shared" si="2"/>
        <v>FP</v>
      </c>
      <c r="B15" s="1" t="s">
        <v>25</v>
      </c>
      <c r="C15" s="5">
        <f t="shared" si="3"/>
        <v>0.13527851458885942</v>
      </c>
      <c r="D15" s="5">
        <f t="shared" si="3"/>
        <v>0.13527851458885942</v>
      </c>
      <c r="E15" s="5">
        <f>E6/E$8</f>
        <v>0.26525198938992045</v>
      </c>
      <c r="F15" s="5">
        <f t="shared" si="3"/>
        <v>0.14854111405835543</v>
      </c>
      <c r="G15" s="5">
        <f>G6/G$8</f>
        <v>0.14588859416445624</v>
      </c>
      <c r="H15" s="5">
        <f t="shared" si="3"/>
        <v>0.17241379310344829</v>
      </c>
    </row>
    <row r="16" spans="1:11" x14ac:dyDescent="0.55000000000000004">
      <c r="A16" s="3" t="str">
        <f t="shared" si="2"/>
        <v>FN</v>
      </c>
      <c r="B16" s="1" t="s">
        <v>26</v>
      </c>
      <c r="C16" s="5">
        <f t="shared" si="3"/>
        <v>0.24933687002652519</v>
      </c>
      <c r="D16" s="5">
        <f t="shared" si="3"/>
        <v>0.24933687002652519</v>
      </c>
      <c r="E16" s="5">
        <f>E7/E$8</f>
        <v>0.11936339522546419</v>
      </c>
      <c r="F16" s="5">
        <f t="shared" si="3"/>
        <v>0.2413793103448276</v>
      </c>
      <c r="G16" s="5">
        <f>G7/G$8</f>
        <v>0.2413793103448276</v>
      </c>
      <c r="H16" s="5">
        <f t="shared" si="3"/>
        <v>0.2413793103448276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4">D12</f>
        <v>RF</v>
      </c>
      <c r="E18" s="4" t="str">
        <f t="shared" si="4"/>
        <v>SVM</v>
      </c>
      <c r="F18" s="4" t="str">
        <f t="shared" si="4"/>
        <v>XGB</v>
      </c>
      <c r="G18" s="4" t="str">
        <f t="shared" si="4"/>
        <v>BO-LightGBM</v>
      </c>
      <c r="H18" s="4" t="str">
        <f t="shared" si="4"/>
        <v>CNN</v>
      </c>
    </row>
    <row r="19" spans="2:8" x14ac:dyDescent="0.55000000000000004">
      <c r="B19" s="1" t="s">
        <v>16</v>
      </c>
      <c r="C19" s="5">
        <f>(C4*C5-C6*C7)/SQRT((C4+C6)*(C4+C7)*(C5+C6)*(C5+C7))</f>
        <v>0.19442873594634738</v>
      </c>
      <c r="D19" s="5">
        <f>(D4*D5-D6*D7)/SQRT((D4+D6)*(D4+D7)*(D5+D6)*(D5+D7))</f>
        <v>0.19442873594634738</v>
      </c>
      <c r="E19" s="5">
        <f>(E4*E5-E6*E7)/SQRT((E4+E6)*(E4+E7)*(E5+E6)*(E5+E7))</f>
        <v>0.25751290295455626</v>
      </c>
      <c r="F19" s="5">
        <f t="shared" ref="F19:H19" si="5">(F4*F5-F6*F7)/SQRT((F4+F6)*(F4+F7)*(F5+F6)*(F5+F7))</f>
        <v>0.18623121555256789</v>
      </c>
      <c r="G19" s="5">
        <f>(G4*G5-G6*G7)/SQRT((G4+G6)*(G4+G7)*(G5+G6)*(G5+G7))</f>
        <v>0.19147703081154199</v>
      </c>
      <c r="H19" s="5">
        <f t="shared" si="5"/>
        <v>0.14014101887287223</v>
      </c>
    </row>
    <row r="20" spans="2:8" x14ac:dyDescent="0.55000000000000004">
      <c r="B20" s="1" t="s">
        <v>12</v>
      </c>
      <c r="C20" s="6">
        <f>(C4+C5)/C8</f>
        <v>0.61538461538461542</v>
      </c>
      <c r="D20" s="6">
        <f t="shared" ref="D20:H20" si="6">(D4+D5)/D8</f>
        <v>0.61538461538461542</v>
      </c>
      <c r="E20" s="6">
        <f>(E4+E5)/E8</f>
        <v>0.61538461538461542</v>
      </c>
      <c r="F20" s="6">
        <f t="shared" si="6"/>
        <v>0.61007957559681703</v>
      </c>
      <c r="G20" s="6">
        <f>(G4+G5)/G8</f>
        <v>0.61273209549071617</v>
      </c>
      <c r="H20" s="6">
        <f t="shared" si="6"/>
        <v>0.58620689655172409</v>
      </c>
    </row>
    <row r="21" spans="2:8" x14ac:dyDescent="0.55000000000000004">
      <c r="B21" s="1" t="s">
        <v>13</v>
      </c>
      <c r="C21" s="6">
        <f>C4/(C4+C6)</f>
        <v>0.5714285714285714</v>
      </c>
      <c r="D21" s="6">
        <f>D4/(D4+D6)</f>
        <v>0.5714285714285714</v>
      </c>
      <c r="E21" s="6">
        <f>E4/(E4+E6)</f>
        <v>0.53917050691244239</v>
      </c>
      <c r="F21" s="6">
        <f t="shared" ref="F21:H21" si="7">F4/(F4+F6)</f>
        <v>0.55905511811023623</v>
      </c>
      <c r="G21" s="6">
        <f>G4/(G4+G6)</f>
        <v>0.56349206349206349</v>
      </c>
      <c r="H21" s="6">
        <f t="shared" si="7"/>
        <v>0.5220588235294118</v>
      </c>
    </row>
    <row r="22" spans="2:8" x14ac:dyDescent="0.55000000000000004">
      <c r="B22" s="1" t="s">
        <v>14</v>
      </c>
      <c r="C22" s="6">
        <f>C4/(C4+C7)</f>
        <v>0.41975308641975306</v>
      </c>
      <c r="D22" s="6">
        <f t="shared" ref="D22:H22" si="8">D4/(D4+D7)</f>
        <v>0.41975308641975306</v>
      </c>
      <c r="E22" s="6">
        <f>E4/(E4+E7)</f>
        <v>0.72222222222222221</v>
      </c>
      <c r="F22" s="6">
        <f t="shared" si="8"/>
        <v>0.43827160493827161</v>
      </c>
      <c r="G22" s="6">
        <f>G4/(G4+G7)</f>
        <v>0.43827160493827161</v>
      </c>
      <c r="H22" s="6">
        <f t="shared" si="8"/>
        <v>0.43827160493827161</v>
      </c>
    </row>
    <row r="23" spans="2:8" x14ac:dyDescent="0.55000000000000004">
      <c r="B23" s="1" t="s">
        <v>15</v>
      </c>
      <c r="C23" s="6">
        <f>(2*C21*C22)/(C21+C22)</f>
        <v>0.48398576512455516</v>
      </c>
      <c r="D23" s="6">
        <f t="shared" ref="D23:H23" si="9">(2*D21*D22)/(D21+D22)</f>
        <v>0.48398576512455516</v>
      </c>
      <c r="E23" s="6">
        <f>(2*E21*E22)/(E21+E22)</f>
        <v>0.61741424802110823</v>
      </c>
      <c r="F23" s="6">
        <f t="shared" si="9"/>
        <v>0.49134948096885811</v>
      </c>
      <c r="G23" s="6">
        <f>(2*G21*G22)/(G21+G22)</f>
        <v>0.49305555555555558</v>
      </c>
      <c r="H23" s="6">
        <f t="shared" si="9"/>
        <v>0.47651006711409394</v>
      </c>
    </row>
    <row r="24" spans="2:8" x14ac:dyDescent="0.55000000000000004">
      <c r="B24" s="1" t="s">
        <v>19</v>
      </c>
      <c r="C24" s="5">
        <f>(C19+1)/2</f>
        <v>0.59721436797317373</v>
      </c>
      <c r="D24" s="5">
        <f t="shared" ref="D24:H24" si="10">(D19+1)/2</f>
        <v>0.59721436797317373</v>
      </c>
      <c r="E24" s="5">
        <f>(E19+1)/2</f>
        <v>0.6287564514772781</v>
      </c>
      <c r="F24" s="5">
        <f t="shared" si="10"/>
        <v>0.59311560777628392</v>
      </c>
      <c r="G24" s="5">
        <f>(G19+1)/2</f>
        <v>0.59573851540577105</v>
      </c>
      <c r="H24" s="5">
        <f t="shared" si="10"/>
        <v>0.57007050943643611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Hyperparameters</vt:lpstr>
      <vt:lpstr>ML Results</vt:lpstr>
      <vt:lpstr>Training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Wong</dc:creator>
  <cp:lastModifiedBy>Le Huan</cp:lastModifiedBy>
  <dcterms:created xsi:type="dcterms:W3CDTF">2024-07-30T21:59:03Z</dcterms:created>
  <dcterms:modified xsi:type="dcterms:W3CDTF">2024-09-03T23:48:27Z</dcterms:modified>
</cp:coreProperties>
</file>