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2"/>
  </bookViews>
  <sheets>
    <sheet name="重点品牌品牌营销分析" sheetId="1" r:id="rId1"/>
    <sheet name="去年的品牌营销分析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FD8B8104AC354A478D8A7DC37E9E7EB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68640" y="3373120"/>
          <a:ext cx="10546080" cy="3101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FFB6904A3FD447419355DFC5ADC344B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68640" y="2560320"/>
          <a:ext cx="10736580" cy="3208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75C1ABE533AD4EC2B82D4E58ECBA27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39340" y="15021560"/>
          <a:ext cx="10424160" cy="609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BB36B0DD1F5B44F7AC3C4C001808905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380220" y="15021560"/>
          <a:ext cx="8061960" cy="6637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8E0AC7E0739A404491E182459EBFA4E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11040" y="23334980"/>
          <a:ext cx="4130040" cy="3032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9F0C67EF5E1246DF920486A843F7357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511040" y="23334980"/>
          <a:ext cx="4038600" cy="3101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BA25E1CEFED64760A5B336655AF82B2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281160" y="6370320"/>
          <a:ext cx="8214360" cy="6873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342CABB121EF45DAB135CA5DE353DD5A" descr="durex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939540" y="26235660"/>
          <a:ext cx="10053320" cy="2644140"/>
        </a:xfrm>
        <a:prstGeom prst="rect">
          <a:avLst/>
        </a:prstGeom>
      </xdr:spPr>
    </xdr:pic>
  </etc:cellImage>
  <etc:cellImage>
    <xdr:pic>
      <xdr:nvPicPr>
        <xdr:cNvPr id="31" name="ID_C4769BCFAA1C4BA58E4086661073AF3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406140" y="28543885"/>
          <a:ext cx="3322320" cy="4366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CE560CA7E02145FCBDF18F881D621E8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281160" y="9113520"/>
          <a:ext cx="8214360" cy="6964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745C4D77350E4F70AFA0BBF3960A6FF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406140" y="26207720"/>
          <a:ext cx="2750820" cy="394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EF8C1A5DE4224B15BF0D10BBFEF9DEE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730740" y="10866120"/>
          <a:ext cx="6286500" cy="69265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391972CF14F149B6A21D8A9FE74353E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468100" y="15148560"/>
          <a:ext cx="7147560" cy="7033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F0FED3DC0EEE48F0A91B9CD7E546900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715500" y="12809220"/>
          <a:ext cx="6469380" cy="6751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CFCD577EBDA64D079C4A0AD9B10E4B0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853940" y="26207720"/>
          <a:ext cx="3558540" cy="4351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4B246D25A604FA88402117D8E6B16FF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853940" y="28274645"/>
          <a:ext cx="6964680" cy="4358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27F21689A1B3411CB4C9085098262A8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406140" y="30439360"/>
          <a:ext cx="3002280" cy="4175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EE4B1B689FE94BFDACC773319D7007E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853940" y="30439360"/>
          <a:ext cx="7261860" cy="4450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A75423D648FB449B9E05C52DDEC3C85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406140" y="32444055"/>
          <a:ext cx="3398520" cy="405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0D5F4D54C9C0430FBA2442C9F16D6DBD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853940" y="32444055"/>
          <a:ext cx="7520940" cy="4411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090C6ED285C84D0783F52518218AAD9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406140" y="34166175"/>
          <a:ext cx="3261360" cy="3870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CDD886FD36CA442DBBF41342C540A68D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853940" y="34166175"/>
          <a:ext cx="7406640" cy="434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E74876F7AFB04DF886130A84ACE9E4BC" descr="lelo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413760" y="24940260"/>
          <a:ext cx="10060940" cy="2619375"/>
        </a:xfrm>
        <a:prstGeom prst="rect">
          <a:avLst/>
        </a:prstGeom>
      </xdr:spPr>
    </xdr:pic>
  </etc:cellImage>
  <etc:cellImage>
    <xdr:pic>
      <xdr:nvPicPr>
        <xdr:cNvPr id="23" name="ID_64EAB41734044A2E8DE44666A4E832BF" descr="lovens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939540" y="25196800"/>
          <a:ext cx="10053320" cy="2662555"/>
        </a:xfrm>
        <a:prstGeom prst="rect">
          <a:avLst/>
        </a:prstGeom>
      </xdr:spPr>
    </xdr:pic>
  </etc:cellImage>
  <etc:cellImage>
    <xdr:pic>
      <xdr:nvPicPr>
        <xdr:cNvPr id="6" name="ID_F80D297D337C4E29A5AB1846A5A58732" descr="lovehoney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954780" y="25793700"/>
          <a:ext cx="10055860" cy="2662555"/>
        </a:xfrm>
        <a:prstGeom prst="rect">
          <a:avLst/>
        </a:prstGeom>
      </xdr:spPr>
    </xdr:pic>
  </etc:cellImage>
  <etc:cellImage>
    <xdr:pic>
      <xdr:nvPicPr>
        <xdr:cNvPr id="25" name="ID_3D562C0540994F369794EC93FD931A10" descr="womanizer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939540" y="26756360"/>
          <a:ext cx="10058400" cy="265303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admin</author>
  </authors>
  <commentList>
    <comment ref="F7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同名乐队新闻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F4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F7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<sst xmlns="http://schemas.openxmlformats.org/spreadsheetml/2006/main" count="641" uniqueCount="369">
  <si>
    <t>目录：</t>
  </si>
  <si>
    <t>1、销售额、主营产品&amp;流量来源</t>
  </si>
  <si>
    <t>2、独立站搜索词</t>
  </si>
  <si>
    <t>3、品牌词月搜索量</t>
  </si>
  <si>
    <t>4、品牌词谷歌搜索趋势</t>
  </si>
  <si>
    <t>5、站外推广 20250401-20260331 （meltwater)</t>
  </si>
  <si>
    <t>6、社媒</t>
  </si>
  <si>
    <t>7、红人</t>
  </si>
  <si>
    <t>8、新闻媒体</t>
  </si>
  <si>
    <t>9、 其他渠道</t>
  </si>
  <si>
    <t>10、品牌事件</t>
  </si>
  <si>
    <t>11、独立站体系</t>
  </si>
  <si>
    <t>总结：</t>
  </si>
  <si>
    <r>
      <t xml:space="preserve">Tracy's Dog 的营销模式 以 </t>
    </r>
    <r>
      <rPr>
        <b/>
        <sz val="11"/>
        <color theme="1"/>
        <rFont val="宋体"/>
        <charset val="134"/>
        <scheme val="minor"/>
      </rPr>
      <t xml:space="preserve">TikTok 网红种草 </t>
    </r>
    <r>
      <rPr>
        <sz val="11"/>
        <color theme="1"/>
        <rFont val="宋体"/>
        <charset val="134"/>
        <scheme val="minor"/>
      </rPr>
      <t xml:space="preserve">为核心引擎，配合 </t>
    </r>
    <r>
      <rPr>
        <b/>
        <sz val="11"/>
        <color theme="1"/>
        <rFont val="宋体"/>
        <charset val="134"/>
        <scheme val="minor"/>
      </rPr>
      <t xml:space="preserve">品牌自有播客和博客 </t>
    </r>
    <r>
      <rPr>
        <sz val="11"/>
        <color theme="1"/>
        <rFont val="宋体"/>
        <charset val="134"/>
        <scheme val="minor"/>
      </rPr>
      <t xml:space="preserve">做长期内容资产，通过 </t>
    </r>
    <r>
      <rPr>
        <b/>
        <sz val="11"/>
        <color theme="1"/>
        <rFont val="宋体"/>
        <charset val="134"/>
        <scheme val="minor"/>
      </rPr>
      <t xml:space="preserve">多平台联盟营销 </t>
    </r>
    <r>
      <rPr>
        <sz val="11"/>
        <color theme="1"/>
        <rFont val="宋体"/>
        <charset val="134"/>
        <scheme val="minor"/>
      </rPr>
      <t>做分销裂变，辅以</t>
    </r>
    <r>
      <rPr>
        <b/>
        <sz val="11"/>
        <color theme="1"/>
        <rFont val="宋体"/>
        <charset val="134"/>
        <scheme val="minor"/>
      </rPr>
      <t xml:space="preserve"> AI新品发布 </t>
    </r>
    <r>
      <rPr>
        <sz val="11"/>
        <color theme="1"/>
        <rFont val="宋体"/>
        <charset val="134"/>
        <scheme val="minor"/>
      </rPr>
      <t>制造科技话题，参与</t>
    </r>
    <r>
      <rPr>
        <b/>
        <sz val="11"/>
        <color theme="1"/>
        <rFont val="宋体"/>
        <charset val="134"/>
        <scheme val="minor"/>
      </rPr>
      <t xml:space="preserve">线下科技/知识论坛， 曾尝试和亲密关系作家合作作为品牌大使。 </t>
    </r>
    <r>
      <rPr>
        <sz val="11"/>
        <color theme="1"/>
        <rFont val="宋体"/>
        <charset val="134"/>
        <scheme val="minor"/>
      </rPr>
      <t>整体偏线上数字营销，线下展会/Pop-Up等传统品牌营销动作偏少。</t>
    </r>
  </si>
  <si>
    <r>
      <t>Fun factory在被收购前以</t>
    </r>
    <r>
      <rPr>
        <b/>
        <sz val="11"/>
        <color theme="1"/>
        <rFont val="宋体"/>
        <charset val="134"/>
        <scheme val="minor"/>
      </rPr>
      <t>线下展会、线上PR</t>
    </r>
    <r>
      <rPr>
        <sz val="11"/>
        <color theme="1"/>
        <rFont val="宋体"/>
        <charset val="134"/>
        <scheme val="minor"/>
      </rPr>
      <t>为主要影响内容，走高端内容路线。</t>
    </r>
  </si>
  <si>
    <t>2品牌都在亚马逊和独立站销售。Tracy家头部产品是女性振动玩具，均价在$35-$40左右，价低，入驻各大零售店。 Fun factory家主要做男性自慰玩具其次振动棒也有一定份额。价位在$73-$118， 价高。</t>
  </si>
  <si>
    <t>品牌</t>
  </si>
  <si>
    <t>销售额-亚马逊</t>
  </si>
  <si>
    <t>主营产品&amp;价格</t>
  </si>
  <si>
    <t>流量-独立站</t>
  </si>
  <si>
    <t>独立站流量来源</t>
  </si>
  <si>
    <t>爆款产品参考</t>
  </si>
  <si>
    <t>创新技术</t>
  </si>
  <si>
    <t>其他零售渠道</t>
  </si>
  <si>
    <t>Tracy's dog</t>
  </si>
  <si>
    <t>$20.7M
+21.8%</t>
  </si>
  <si>
    <t>22%Vibrators &gt; Clitoral-$36
16%Vibrators &gt; Couple-$41
12%Vibrators &gt; G-Spot-$35</t>
  </si>
  <si>
    <t>2.2M</t>
  </si>
  <si>
    <t>*最近在推AI角色的功能</t>
  </si>
  <si>
    <t>• Walmart — Seller ID: 101183641
• Hustler Hollywood等分销商 — 入驻美国成人实体零售连锁
• NRN Specialties — 授权经销商合作
• Faire — 入驻B2B批发平台，拓展零售分销
• eBay — 官方店铺运营</t>
  </si>
  <si>
    <t>Fun factory</t>
  </si>
  <si>
    <t>$123.7K
-53.6%</t>
  </si>
  <si>
    <t>49% Male Masturbators-$109
27% Vibrators-$73
10% Vibrators &gt; Realistic-$118</t>
  </si>
  <si>
    <t>1.2M</t>
  </si>
  <si>
    <t>Stronic 系列 — 业界首创"脉冲推进"技术（不靠振动，模拟真实运动）</t>
  </si>
  <si>
    <t>•德国线下旗舰店
• Babeland、Good Vibrations 等美国高端女性向成人精品店 — 核心零售伙伴
• Amazon.com (http://amazon.com/) — 重要线上渠道
• Target.com (http://target.com/) — 有入驻记录
• 全球50+国家分销网络</t>
  </si>
  <si>
    <t>*24年被satisfiyer收购， 独立站已关闭重建中</t>
  </si>
  <si>
    <t>Funfactory</t>
  </si>
  <si>
    <t>1、 Tracy的品牌词搜索量占自然搜索量比重高达57%， 品牌认知度高/品类关联度高</t>
  </si>
  <si>
    <t>1、自然流量中非品牌流量占74%，品牌知名度较低。</t>
  </si>
  <si>
    <t>2、 Rose Toy在TikTok病毒式传播（2023-2025持续爆火），TRACYSDOG通过产品线布局+SEO优化，成功截取了这波品类红利</t>
  </si>
  <si>
    <t>2、blowjob占60%的份额，更依赖"内容色情化引流" 。</t>
  </si>
  <si>
    <t>3、内容营销策略：用"kamasutra positions"等高搜索量教育内容吸引潜在用户，再转化为产品购买—内容漏斗打法</t>
  </si>
  <si>
    <t>3、 "pegging" ↑117%、"penisring" ↑575% — 新品类SEO布局， 这两个词增长极快，说明FUN FACTORY在积极布局男性/双性向品类内容</t>
  </si>
  <si>
    <t>Fun factory在谷歌SEO上有更高的搜索量，Tracy's dog在亚马逊搜索量上更高。</t>
  </si>
  <si>
    <t>谷歌（similarweb SEO概括 美国)</t>
  </si>
  <si>
    <t>亚马逊 （similarweb）</t>
  </si>
  <si>
    <r>
      <t>有明显的季节性，</t>
    </r>
    <r>
      <rPr>
        <b/>
        <sz val="11"/>
        <color theme="1"/>
        <rFont val="宋体"/>
        <charset val="134"/>
        <scheme val="minor"/>
      </rPr>
      <t>Q4（感恩节/圣诞季）是旺季</t>
    </r>
  </si>
  <si>
    <r>
      <t>2024年之后Tracy's dog搜索量下降</t>
    </r>
    <r>
      <rPr>
        <sz val="11"/>
        <color theme="1"/>
        <rFont val="宋体"/>
        <charset val="134"/>
        <scheme val="minor"/>
      </rPr>
      <t>，2019和2022年分别有最高峰值。 Fun factory 是通用词，指代性不足。</t>
    </r>
  </si>
  <si>
    <t>多位网红和用户在X积极推广Tracy's Dog，通过大使折扣码提供10%的折扣来促进销售，重点宣传其隐秘的包装、丰富的产品功能以及可供单人或情侣使用的多种愉悦体验</t>
  </si>
  <si>
    <t>fun factory也在X上有推广帖子。</t>
  </si>
  <si>
    <t>X</t>
  </si>
  <si>
    <t>Reddit</t>
  </si>
  <si>
    <t>Bluesky</t>
  </si>
  <si>
    <t>博客</t>
  </si>
  <si>
    <t>新闻 - 在线</t>
  </si>
  <si>
    <t>论坛</t>
  </si>
  <si>
    <t>Pinterest</t>
  </si>
  <si>
    <t>Facebook</t>
  </si>
  <si>
    <t>LinkedIn</t>
  </si>
  <si>
    <t>YouTube</t>
  </si>
  <si>
    <t>ig</t>
  </si>
  <si>
    <t>tk</t>
  </si>
  <si>
    <t>yt</t>
  </si>
  <si>
    <t>12</t>
  </si>
  <si>
    <t>0</t>
  </si>
  <si>
    <t>1</t>
  </si>
  <si>
    <r>
      <t xml:space="preserve">tracy's dog曾经主要运营TK，曾在TTS带货（近2年不活跃）， </t>
    </r>
    <r>
      <rPr>
        <b/>
        <sz val="11"/>
        <color rgb="FFC00000"/>
        <rFont val="宋体"/>
        <charset val="134"/>
        <scheme val="minor"/>
      </rPr>
      <t>现活跃在FB和IG</t>
    </r>
    <r>
      <rPr>
        <b/>
        <sz val="11"/>
        <color theme="1"/>
        <rFont val="宋体"/>
        <charset val="134"/>
        <scheme val="minor"/>
      </rPr>
      <t>。 在其他平台均有官方账号，官媒不活跃</t>
    </r>
  </si>
  <si>
    <r>
      <rPr>
        <b/>
        <sz val="11"/>
        <color theme="1"/>
        <rFont val="宋体"/>
        <charset val="134"/>
        <scheme val="minor"/>
      </rPr>
      <t>FUN factory主要运营IG账号，</t>
    </r>
    <r>
      <rPr>
        <b/>
        <sz val="11"/>
        <color rgb="FFC00000"/>
        <rFont val="宋体"/>
        <charset val="134"/>
        <scheme val="minor"/>
      </rPr>
      <t>所有平台均不活跃</t>
    </r>
    <r>
      <rPr>
        <b/>
        <sz val="11"/>
        <color theme="1"/>
        <rFont val="宋体"/>
        <charset val="134"/>
        <scheme val="minor"/>
      </rPr>
      <t>， 其他平台均有官方账号。</t>
    </r>
  </si>
  <si>
    <t>账号矩阵： 分性别运营</t>
  </si>
  <si>
    <t>社媒道粉丝(万）</t>
  </si>
  <si>
    <t>SUM</t>
  </si>
  <si>
    <t>IG</t>
  </si>
  <si>
    <t>TK</t>
  </si>
  <si>
    <t>YT</t>
  </si>
  <si>
    <t>数据来源说明：</t>
  </si>
  <si>
    <t>Tracy's Dog</t>
  </si>
  <si>
    <t/>
  </si>
  <si>
    <t>IG: @tracysdog 4,510粉</t>
  </si>
  <si>
    <t>TK: @tracysdog 601 + @tracysdog_forher 31.9K + @tracysdog_boys 23.8K</t>
  </si>
  <si>
    <t>YT: tracysdog频道（待验证）</t>
  </si>
  <si>
    <t>FB: Tracysdog.Official 8,728 + TracysDogAdultToys 2,404</t>
  </si>
  <si>
    <t>X: @ilovetracysdog</t>
  </si>
  <si>
    <t>Fun Factory</t>
  </si>
  <si>
    <t>IG: @funfactory 47K + @funfactoryusa 17K</t>
  </si>
  <si>
    <t>TK: @funfactoryusa（待验证）</t>
  </si>
  <si>
    <t>YT: funfactorygmbh频道（待验证）</t>
  </si>
  <si>
    <t>FB: 官方页面（待确认）</t>
  </si>
  <si>
    <t>X: @funfactory_intl</t>
  </si>
  <si>
    <t>社媒官号每日发帖数</t>
  </si>
  <si>
    <t>1年前活跃</t>
  </si>
  <si>
    <t>2、3年前活跃</t>
  </si>
  <si>
    <t>5个月前活跃</t>
  </si>
  <si>
    <t>Tracy's dog 活跃在FB</t>
  </si>
  <si>
    <t>都不活跃</t>
  </si>
  <si>
    <t>Reddit运营策略</t>
  </si>
  <si>
    <r>
      <rPr>
        <b/>
        <sz val="11"/>
        <rFont val="宋体"/>
        <charset val="134"/>
        <scheme val="minor"/>
      </rPr>
      <t>Tracy's Dog的Reddit策略更主动（</t>
    </r>
    <r>
      <rPr>
        <b/>
        <sz val="11"/>
        <color rgb="FFC00000"/>
        <rFont val="宋体"/>
        <charset val="134"/>
        <scheme val="minor"/>
      </rPr>
      <t>品牌自建社区</t>
    </r>
    <r>
      <rPr>
        <b/>
        <sz val="11"/>
        <rFont val="宋体"/>
        <charset val="134"/>
        <scheme val="minor"/>
      </rPr>
      <t>），Fun Factory被动依赖第三方讨论</t>
    </r>
  </si>
  <si>
    <t>社群</t>
  </si>
  <si>
    <t>官方主持人数量</t>
  </si>
  <si>
    <t>创建日期</t>
  </si>
  <si>
    <t>社群粉丝数</t>
  </si>
  <si>
    <t>每周访客数</t>
  </si>
  <si>
    <t>主要内容</t>
  </si>
  <si>
    <t>r/TracysDog</t>
  </si>
  <si>
    <t>2021-06-08</t>
  </si>
  <si>
    <t>~818</t>
  </si>
  <si>
    <t>产品测评、用户评价、官方活动（测试员招募）、使用建议</t>
  </si>
  <si>
    <t>无专属subreddit，但在r/SexToys（96K+成员）被高频讨论</t>
  </si>
  <si>
    <t>社媒运营策略</t>
  </si>
  <si>
    <r>
      <t>只有tracy's dog活跃，发帖频率11/月，形式多以</t>
    </r>
    <r>
      <rPr>
        <b/>
        <sz val="11"/>
        <rFont val="宋体"/>
        <charset val="134"/>
        <scheme val="minor"/>
      </rPr>
      <t>产品氛围图</t>
    </r>
    <r>
      <rPr>
        <sz val="11"/>
        <rFont val="宋体"/>
        <charset val="134"/>
        <scheme val="minor"/>
      </rPr>
      <t>和短视频</t>
    </r>
    <r>
      <rPr>
        <b/>
        <sz val="11"/>
        <rFont val="宋体"/>
        <charset val="134"/>
        <scheme val="minor"/>
      </rPr>
      <t>教程</t>
    </r>
    <r>
      <rPr>
        <sz val="11"/>
        <rFont val="宋体"/>
        <charset val="134"/>
        <scheme val="minor"/>
      </rPr>
      <t>为主，文案注重</t>
    </r>
    <r>
      <rPr>
        <b/>
        <sz val="11"/>
        <rFont val="宋体"/>
        <charset val="134"/>
        <scheme val="minor"/>
      </rPr>
      <t>情感氛围表达</t>
    </r>
  </si>
  <si>
    <t>内容大多偏隐晦方式，以规避被审查。</t>
  </si>
  <si>
    <t>简介</t>
  </si>
  <si>
    <t>粉丝画像</t>
  </si>
  <si>
    <t>FB &amp;IG</t>
  </si>
  <si>
    <t>例如：年龄、性别、地域、兴趣爱好和消费习惯</t>
  </si>
  <si>
    <t>账号链接</t>
  </si>
  <si>
    <t>粉丝数量</t>
  </si>
  <si>
    <t>发帖频率</t>
  </si>
  <si>
    <t>文案策略</t>
  </si>
  <si>
    <t>NA</t>
  </si>
  <si>
    <t>https://www.facebook.com/Tracysdog.Official</t>
  </si>
  <si>
    <t>11/月</t>
  </si>
  <si>
    <r>
      <t>2品牌</t>
    </r>
    <r>
      <rPr>
        <b/>
        <sz val="11"/>
        <color theme="1"/>
        <rFont val="宋体"/>
        <charset val="134"/>
        <scheme val="minor"/>
      </rPr>
      <t>红人营销内容较少</t>
    </r>
    <r>
      <rPr>
        <sz val="11"/>
        <color theme="1"/>
        <rFont val="宋体"/>
        <charset val="134"/>
        <scheme val="minor"/>
      </rPr>
      <t>，Tracy'dog在TK因为“</t>
    </r>
    <r>
      <rPr>
        <b/>
        <sz val="11"/>
        <color theme="1"/>
        <rFont val="宋体"/>
        <charset val="134"/>
        <scheme val="minor"/>
      </rPr>
      <t>用户真实故事的评论”小爆</t>
    </r>
    <r>
      <rPr>
        <sz val="11"/>
        <color theme="1"/>
        <rFont val="宋体"/>
        <charset val="134"/>
        <scheme val="minor"/>
      </rPr>
      <t>，FUN FACTORY在美国地区基本没有红人投入。</t>
    </r>
  </si>
  <si>
    <r>
      <t xml:space="preserve">tracy's dog在IG使用4类画像红人（ </t>
    </r>
    <r>
      <rPr>
        <b/>
        <sz val="11"/>
        <color theme="1"/>
        <rFont val="宋体"/>
        <charset val="134"/>
        <scheme val="minor"/>
      </rPr>
      <t>色情博主、医生性知识、中年社区、夫妇CP</t>
    </r>
    <r>
      <rPr>
        <sz val="11"/>
        <color theme="1"/>
        <rFont val="宋体"/>
        <charset val="134"/>
        <scheme val="minor"/>
      </rPr>
      <t>）， 在TK因为趣味评论热点爆了、YT赞助情感咨询博主。</t>
    </r>
  </si>
  <si>
    <t>Instagram</t>
  </si>
  <si>
    <t>总网红数量</t>
  </si>
  <si>
    <t>发帖数量</t>
  </si>
  <si>
    <t>互动量</t>
  </si>
  <si>
    <t>总观看量</t>
  </si>
  <si>
    <t>11</t>
  </si>
  <si>
    <t>15</t>
  </si>
  <si>
    <t>6.0K</t>
  </si>
  <si>
    <t>31.8万</t>
  </si>
  <si>
    <t>微小红人种草（ 色情博主、医生性知识、中年社区、夫妇CP）</t>
  </si>
  <si>
    <t>9</t>
  </si>
  <si>
    <t>141</t>
  </si>
  <si>
    <t>3.5万</t>
  </si>
  <si>
    <t>Tiktok</t>
  </si>
  <si>
    <t>18</t>
  </si>
  <si>
    <t>10.5万</t>
  </si>
  <si>
    <t>125.0万</t>
  </si>
  <si>
    <r>
      <t>疑似UGC, 利用 Amazon 上的</t>
    </r>
    <r>
      <rPr>
        <b/>
        <sz val="11"/>
        <color theme="1"/>
        <rFont val="宋体"/>
        <charset val="134"/>
        <scheme val="minor"/>
      </rPr>
      <t>病毒式搞笑评论</t>
    </r>
    <r>
      <rPr>
        <sz val="11"/>
        <color theme="1"/>
        <rFont val="宋体"/>
        <charset val="134"/>
        <scheme val="minor"/>
      </rPr>
      <t>做二次传播</t>
    </r>
  </si>
  <si>
    <t>* 2024年开始tracy's dog就在做搞笑评论二次传播的内容了。</t>
  </si>
  <si>
    <t>181</t>
  </si>
  <si>
    <t>26.6万</t>
  </si>
  <si>
    <t>507.4万</t>
  </si>
  <si>
    <t>情感咨询博主长期内容赞助，做内容资产。</t>
  </si>
  <si>
    <t>1.3K</t>
  </si>
  <si>
    <r>
      <t>生活方式媒体和成人媒体多，内容主要围绕产品，</t>
    </r>
    <r>
      <rPr>
        <b/>
        <sz val="11"/>
        <color theme="1"/>
        <rFont val="宋体"/>
        <charset val="134"/>
        <scheme val="minor"/>
      </rPr>
      <t xml:space="preserve"> 测评、折扣、礼物推荐等。</t>
    </r>
  </si>
  <si>
    <t>新闻提及数</t>
  </si>
  <si>
    <t>主要媒体</t>
  </si>
  <si>
    <t>专题报道、视频演示、专家&amp;用户评论测评、折扣</t>
  </si>
  <si>
    <t xml:space="preserve">大量玩具测评，礼物推荐
</t>
  </si>
  <si>
    <t>Tracy's dog当前注重内容类的营销，通过自建博客和故事网站承接。</t>
  </si>
  <si>
    <r>
      <t>品牌播客</t>
    </r>
    <r>
      <rPr>
        <sz val="11"/>
        <color theme="1"/>
        <rFont val="宋体"/>
        <charset val="134"/>
        <scheme val="minor"/>
      </rPr>
      <t xml:space="preserve"> "Toy Storiezz"- 月访问游客325人
• 自建品牌播客，主播 Adrienne Hollister
• 上线于 Spotify / Apple Podcasts / iHeart / Amazon Music / YouTube
• 截至2025年已更新至 80+期（EP80 "What's in my Sock Drawer"）
• 定位：</t>
    </r>
    <r>
      <rPr>
        <b/>
        <sz val="11"/>
        <color theme="1"/>
        <rFont val="宋体"/>
        <charset val="134"/>
        <scheme val="minor"/>
      </rPr>
      <t>性教育+产品种草+用户故事分享</t>
    </r>
    <r>
      <rPr>
        <sz val="11"/>
        <color theme="1"/>
        <rFont val="宋体"/>
        <charset val="134"/>
        <scheme val="minor"/>
      </rPr>
      <t xml:space="preserve">
• 配套独立电商站 toystoriezz.com (http://toystoriezz.com/) 做内容转化</t>
    </r>
  </si>
  <si>
    <r>
      <t>2品牌都</t>
    </r>
    <r>
      <rPr>
        <b/>
        <sz val="11"/>
        <color theme="1"/>
        <rFont val="宋体"/>
        <charset val="134"/>
        <scheme val="minor"/>
      </rPr>
      <t>重视座谈会、展会等科技/知识类活动方式</t>
    </r>
    <r>
      <rPr>
        <sz val="11"/>
        <color theme="1"/>
        <rFont val="宋体"/>
        <charset val="134"/>
        <scheme val="minor"/>
      </rPr>
      <t>，营销自己的产品科技力和专业性。</t>
    </r>
  </si>
  <si>
    <r>
      <t>Tracy's dog更重促销，同时建联</t>
    </r>
    <r>
      <rPr>
        <b/>
        <sz val="11"/>
        <color theme="1"/>
        <rFont val="宋体"/>
        <charset val="134"/>
        <scheme val="minor"/>
      </rPr>
      <t>亲密关系博主</t>
    </r>
    <r>
      <rPr>
        <sz val="11"/>
        <color theme="1"/>
        <rFont val="宋体"/>
        <charset val="134"/>
        <scheme val="minor"/>
      </rPr>
      <t>达成品牌合作。</t>
    </r>
  </si>
  <si>
    <t>主要事件</t>
  </si>
  <si>
    <t>参考</t>
  </si>
  <si>
    <t>•2026年旧金山HealthTech Week,亲密关系专家苏珊·布拉顿展示了Tracy's Dog
•2025年下半年推出 Aiphy 智能App + AI系列产品：通过 App 学习用户偏好，AI角色，自动调整模式。配套大量博客内容营销（2025.11-2026.3 密集发布AI主题文章10+篇）
•2025年2月品牌大使：维纳斯·奥哈拉 （作者、亲密关系教练）
•复活节、妇女节、新年、圣诞、黑五促销&amp;giveaway</t>
  </si>
  <si>
    <t xml:space="preserve"> 欧洲展会活跃， 近年被收购，不活跃。
• eroFame（欧洲成人行业展，德国老家主场）— 长年参展
• Desire Summit — 2023年赞助欲望峰会，现场20+专业人士主题演讲
• ANME/XBIZ — 行业展会活跃参与
</t>
  </si>
  <si>
    <t>https://www.xbiz.com/news/271039/fun-factory-to-sponsor-desire-summit-event</t>
  </si>
  <si>
    <r>
      <t>Tracy's dog 利用</t>
    </r>
    <r>
      <rPr>
        <b/>
        <sz val="11"/>
        <color rgb="FFC00000"/>
        <rFont val="宋体"/>
        <charset val="134"/>
        <scheme val="minor"/>
      </rPr>
      <t>联盟+积分+博客</t>
    </r>
    <r>
      <rPr>
        <sz val="11"/>
        <color rgb="FFC00000"/>
        <rFont val="宋体"/>
        <charset val="134"/>
        <scheme val="minor"/>
      </rPr>
      <t>体系拓展影响力和忠诚度。独立站营销系统丰富。</t>
    </r>
  </si>
  <si>
    <t>6.1 Influencer Program + Affiliate体系</t>
  </si>
  <si>
    <r>
      <t xml:space="preserve">• 官网常设 </t>
    </r>
    <r>
      <rPr>
        <b/>
        <sz val="11"/>
        <color theme="1"/>
        <rFont val="宋体"/>
        <charset val="134"/>
        <scheme val="minor"/>
      </rPr>
      <t>Influencer Program 页面</t>
    </r>
    <r>
      <rPr>
        <sz val="11"/>
        <color theme="1"/>
        <rFont val="宋体"/>
        <charset val="134"/>
        <scheme val="minor"/>
      </rPr>
      <t>，拥有超过 2000 名联盟用户。 门槛：IG 300+平均赞 / YouTube 2000+播放 / TikTok 7000+播放 / Twitter 100+互动，15%佣金。</t>
    </r>
  </si>
  <si>
    <r>
      <t>• 官网设置</t>
    </r>
    <r>
      <rPr>
        <b/>
        <sz val="11"/>
        <color theme="1"/>
        <rFont val="宋体"/>
        <charset val="134"/>
        <scheme val="minor"/>
      </rPr>
      <t>测试员项目</t>
    </r>
    <r>
      <rPr>
        <sz val="11"/>
        <color theme="1"/>
        <rFont val="宋体"/>
        <charset val="134"/>
        <scheme val="minor"/>
      </rPr>
      <t>，免费获得产品，返视频形式的故事分享或对其他测评员故事的感想</t>
    </r>
  </si>
  <si>
    <r>
      <t>• 官网有</t>
    </r>
    <r>
      <rPr>
        <b/>
        <sz val="11"/>
        <color theme="1"/>
        <rFont val="宋体"/>
        <charset val="134"/>
        <scheme val="minor"/>
      </rPr>
      <t xml:space="preserve"> Sponsorship Event Application</t>
    </r>
    <r>
      <rPr>
        <sz val="11"/>
        <color theme="1"/>
        <rFont val="宋体"/>
        <charset val="134"/>
        <scheme val="minor"/>
      </rPr>
      <t xml:space="preserve"> 页面，接受活动赞助申请（联系人 peter@tracysdog.com）</t>
    </r>
  </si>
  <si>
    <t>6.2 促销体系</t>
  </si>
  <si>
    <r>
      <t>• 官网</t>
    </r>
    <r>
      <rPr>
        <b/>
        <sz val="11"/>
        <color theme="1"/>
        <rFont val="宋体"/>
        <charset val="134"/>
        <scheme val="minor"/>
      </rPr>
      <t>积分体系</t>
    </r>
    <r>
      <rPr>
        <sz val="11"/>
        <color theme="1"/>
        <rFont val="宋体"/>
        <charset val="134"/>
        <scheme val="minor"/>
      </rPr>
      <t>（下单$1=4积分，注册20积分，生日100积分）</t>
    </r>
  </si>
  <si>
    <t>• 常年使用折扣码体系（如 HONEY15 等），  新人40% OFF</t>
  </si>
  <si>
    <t>• Easter /妇女节/新年/圣诞/黑五网一/ Prime Day 等节点促销页面</t>
  </si>
  <si>
    <t>• 当前官网首页挂 🥚Easter Picks🐰 促销</t>
  </si>
  <si>
    <t>6.3 博客内容体系</t>
  </si>
  <si>
    <r>
      <t>• 官网</t>
    </r>
    <r>
      <rPr>
        <b/>
        <sz val="11"/>
        <color theme="1"/>
        <rFont val="宋体"/>
        <charset val="134"/>
        <scheme val="minor"/>
      </rPr>
      <t xml:space="preserve">博客 "Intimacy Hub" </t>
    </r>
    <r>
      <rPr>
        <sz val="11"/>
        <color theme="1"/>
        <rFont val="宋体"/>
        <charset val="134"/>
        <scheme val="minor"/>
      </rPr>
      <t>高频产出SEO内容（2025-2026年约30+篇深度文章）从产品测评到用户故事</t>
    </r>
  </si>
  <si>
    <r>
      <t>FUN FACTORY 曾利用</t>
    </r>
    <r>
      <rPr>
        <b/>
        <sz val="11"/>
        <color rgb="FFC00000"/>
        <rFont val="宋体"/>
        <charset val="134"/>
        <scheme val="minor"/>
      </rPr>
      <t>联盟佣金和专属折扣码</t>
    </r>
    <r>
      <rPr>
        <sz val="11"/>
        <color rgb="FFC00000"/>
        <rFont val="宋体"/>
        <charset val="134"/>
        <scheme val="minor"/>
      </rPr>
      <t>提高影响力。 无积分会员体系、常态化折扣码，走高端定位。</t>
    </r>
  </si>
  <si>
    <t>6.4 联盟体系（Affiliate Program）</t>
  </si>
  <si>
    <t>有官方联盟项目，通过第三方联盟平台运营
佣金率：21%（高于行业均值10-15%）</t>
  </si>
  <si>
    <t>https://blog.affiliates.one/en-US/blog/post/fun-factory-affiliate-program#:~:text=You%20are%20invited%20to%20join%20FUN%20FACTORY,offer%20detail%20for%20program%20requirements%20and%20specifications.</t>
  </si>
  <si>
    <t>6.5  无积分/会员体系（第三方优惠码平台明确标注"no loyalty or rewards program"）
符合高端品牌调性——不做积分绑定，靠品质做复购</t>
  </si>
  <si>
    <t>6.6 促销体系</t>
  </si>
  <si>
    <t>• 无常态化折扣码，主要通过affiliate reviewer派发专属码（符合高端定位，不滥发）</t>
  </si>
  <si>
    <t>• 历史折扣幅度：常见10%-20% off，节日最高50% off</t>
  </si>
  <si>
    <t>• 折扣节点：Black Friday / 节日季 / 换季</t>
  </si>
  <si>
    <t>https://www.commissionfactory.com/advertiser-directory/joujou-affiliate-program/70796</t>
  </si>
  <si>
    <t>6.7 博客内容体系</t>
  </si>
  <si>
    <r>
      <t>• 官网</t>
    </r>
    <r>
      <rPr>
        <b/>
        <sz val="11"/>
        <color theme="1"/>
        <rFont val="宋体"/>
        <charset val="134"/>
        <scheme val="minor"/>
      </rPr>
      <t>博客 "Learn" 也</t>
    </r>
    <r>
      <rPr>
        <sz val="11"/>
        <color theme="1"/>
        <rFont val="宋体"/>
        <charset val="134"/>
        <scheme val="minor"/>
      </rPr>
      <t>产出SEO内容，从产品测评到技巧</t>
    </r>
  </si>
  <si>
    <t>1、社媒</t>
  </si>
  <si>
    <t>2、红人</t>
  </si>
  <si>
    <t>3、新闻媒体</t>
  </si>
  <si>
    <t>4、品牌事件</t>
  </si>
  <si>
    <t>5、品牌词月搜索量</t>
  </si>
  <si>
    <t>6、品牌词谷歌搜索趋势</t>
  </si>
  <si>
    <t>7、广告</t>
  </si>
  <si>
    <t>独立站流量</t>
  </si>
  <si>
    <t>Durex自然流量高，Lovense直接流量高，LELO社交流量高</t>
  </si>
  <si>
    <r>
      <rPr>
        <sz val="11"/>
        <color theme="1"/>
        <rFont val="宋体"/>
        <charset val="134"/>
        <scheme val="minor"/>
      </rPr>
      <t>社交主要来源：</t>
    </r>
    <r>
      <rPr>
        <b/>
        <sz val="11"/>
        <color theme="1"/>
        <rFont val="宋体"/>
        <charset val="134"/>
        <scheme val="minor"/>
      </rPr>
      <t>Youtube和Reddit</t>
    </r>
  </si>
  <si>
    <r>
      <rPr>
        <sz val="11"/>
        <color theme="1"/>
        <rFont val="宋体"/>
        <charset val="134"/>
        <scheme val="minor"/>
      </rPr>
      <t>品牌基本会在</t>
    </r>
    <r>
      <rPr>
        <b/>
        <sz val="11"/>
        <color theme="1"/>
        <rFont val="宋体"/>
        <charset val="134"/>
        <scheme val="minor"/>
      </rPr>
      <t>IG、FB、YT和X</t>
    </r>
    <r>
      <rPr>
        <sz val="11"/>
        <color theme="1"/>
        <rFont val="宋体"/>
        <charset val="134"/>
        <scheme val="minor"/>
      </rPr>
      <t>有官号,主要发帖集中在</t>
    </r>
    <r>
      <rPr>
        <b/>
        <sz val="11"/>
        <color theme="1"/>
        <rFont val="宋体"/>
        <charset val="134"/>
        <scheme val="minor"/>
      </rPr>
      <t xml:space="preserve">IG和X </t>
    </r>
    <r>
      <rPr>
        <sz val="11"/>
        <color theme="1"/>
        <rFont val="宋体"/>
        <charset val="134"/>
        <scheme val="minor"/>
      </rPr>
      <t>（Lovense在X发帖频繁，LOVEHONEY和Womanizer在IG发帖频繁。）</t>
    </r>
  </si>
  <si>
    <r>
      <rPr>
        <b/>
        <sz val="11"/>
        <color theme="1"/>
        <rFont val="宋体"/>
        <charset val="134"/>
        <scheme val="minor"/>
      </rPr>
      <t xml:space="preserve">Reddit运营策略： 
</t>
    </r>
    <r>
      <rPr>
        <sz val="11"/>
        <color theme="1"/>
        <rFont val="宋体"/>
        <charset val="134"/>
        <scheme val="minor"/>
      </rPr>
      <t>①通过官方账号作为主持人，提供官方声音支持如产品答疑、品牌事件宣发、用户需求收集。 
②通过打造健康知识教育社区，去污名化社群搭建，如lelo/lovehoney/womanizer。
③打造成生活方式兴趣社群，如Lovense社群80%内容为寻找玩乐对象。</t>
    </r>
  </si>
  <si>
    <t>PIN</t>
  </si>
  <si>
    <t>补充渠道</t>
  </si>
  <si>
    <t>LELO</t>
  </si>
  <si>
    <t>Lovense</t>
  </si>
  <si>
    <t>Lovehoney</t>
  </si>
  <si>
    <t>Durex（总粉丝）</t>
  </si>
  <si>
    <t>Womanizer</t>
  </si>
  <si>
    <t>无</t>
  </si>
  <si>
    <t>2年前发帖</t>
  </si>
  <si>
    <t>-</t>
  </si>
  <si>
    <t>3个月前发帖</t>
  </si>
  <si>
    <t>Durex</t>
  </si>
  <si>
    <t>4年前</t>
  </si>
  <si>
    <t>一年前发帖</t>
  </si>
  <si>
    <t>社媒hashtag发帖数量</t>
  </si>
  <si>
    <t>LELO(和rapper重名）</t>
  </si>
  <si>
    <t>Durex (global/us）</t>
  </si>
  <si>
    <t>Womanizer（一个通用词）</t>
  </si>
  <si>
    <t>参考URL</t>
  </si>
  <si>
    <t>r/LELO_vibes</t>
  </si>
  <si>
    <r>
      <rPr>
        <sz val="11"/>
        <color theme="1"/>
        <rFont val="宋体"/>
        <charset val="134"/>
        <scheme val="minor"/>
      </rPr>
      <t xml:space="preserve">2025 </t>
    </r>
    <r>
      <rPr>
        <sz val="9"/>
        <color rgb="FF576F76"/>
        <rFont val="宋体"/>
        <charset val="134"/>
      </rPr>
      <t>年</t>
    </r>
    <r>
      <rPr>
        <sz val="9"/>
        <color rgb="FF576F76"/>
        <rFont val="Segoe UI"/>
        <charset val="134"/>
      </rPr>
      <t xml:space="preserve">  2 </t>
    </r>
    <r>
      <rPr>
        <sz val="9"/>
        <color rgb="FF576F76"/>
        <rFont val="宋体"/>
        <charset val="134"/>
      </rPr>
      <t>月</t>
    </r>
    <r>
      <rPr>
        <sz val="9"/>
        <color rgb="FF576F76"/>
        <rFont val="Segoe UI"/>
        <charset val="134"/>
      </rPr>
      <t xml:space="preserve"> 24 </t>
    </r>
    <r>
      <rPr>
        <sz val="9"/>
        <color rgb="FF576F76"/>
        <rFont val="宋体"/>
        <charset val="134"/>
      </rPr>
      <t>日</t>
    </r>
  </si>
  <si>
    <r>
      <rPr>
        <b/>
        <sz val="11"/>
        <color theme="1"/>
        <rFont val="宋体"/>
        <charset val="134"/>
        <scheme val="minor"/>
      </rPr>
      <t>1、官方每周REDDIT在线答疑3h；</t>
    </r>
    <r>
      <rPr>
        <sz val="11"/>
        <color theme="1"/>
        <rFont val="宋体"/>
        <charset val="134"/>
        <scheme val="minor"/>
      </rPr>
      <t xml:space="preserve">
2、性健康知识、自我关爱和性爱关系讨论；
3、产品疑问/推荐；
</t>
    </r>
    <r>
      <rPr>
        <b/>
        <sz val="11"/>
        <color theme="1"/>
        <rFont val="宋体"/>
        <charset val="134"/>
        <scheme val="minor"/>
      </rPr>
      <t>4、用户需求收集</t>
    </r>
  </si>
  <si>
    <t>https://www.reddit.com/r/LELO_vibes/comments/1nuidq8/ama_with_a_sexologist_drop_your_questions_in_the/</t>
  </si>
  <si>
    <t>r/lovense</t>
  </si>
  <si>
    <t>2014 年 10 月 28 日</t>
  </si>
  <si>
    <r>
      <rPr>
        <sz val="11"/>
        <color theme="1"/>
        <rFont val="宋体"/>
        <charset val="134"/>
        <scheme val="minor"/>
      </rPr>
      <t>1、</t>
    </r>
    <r>
      <rPr>
        <b/>
        <sz val="11"/>
        <color theme="1"/>
        <rFont val="宋体"/>
        <charset val="134"/>
        <scheme val="minor"/>
      </rPr>
      <t xml:space="preserve">用户寻找远程对象； </t>
    </r>
    <r>
      <rPr>
        <sz val="11"/>
        <color theme="1"/>
        <rFont val="宋体"/>
        <charset val="134"/>
        <scheme val="minor"/>
      </rPr>
      <t xml:space="preserve">
2、产品疑问/推荐； 
3、</t>
    </r>
    <r>
      <rPr>
        <b/>
        <sz val="11"/>
        <color theme="1"/>
        <rFont val="宋体"/>
        <charset val="134"/>
        <scheme val="minor"/>
      </rPr>
      <t>官方新品/活动发布</t>
    </r>
  </si>
  <si>
    <t>https://www.reddit.com/r/lovense/comments/1knea32/the_annual_lovense_orgy_will_take_place_on_may/</t>
  </si>
  <si>
    <t>r/LoveHoney</t>
  </si>
  <si>
    <t>2019 年 12 月 3 日</t>
  </si>
  <si>
    <t>1、产品问题/推荐；
2、性知识讨论</t>
  </si>
  <si>
    <t>https://www.reddit.com/r/LoveHoney/comments/1d9p07c/upset_about_policy/</t>
  </si>
  <si>
    <t>r/durex_commercials</t>
  </si>
  <si>
    <t>2022 年 9 月 17 日</t>
  </si>
  <si>
    <t>发布令人厌烦或破坏东西的愚蠢儿童的照片或视频，让人想起避孕套广告。</t>
  </si>
  <si>
    <t>https://www.reddit.com/r/durex_commercials/comments/13nv17i/transatlantic_flight_from_hell/</t>
  </si>
  <si>
    <t>r/womanizer</t>
  </si>
  <si>
    <t>2020 年 1 月 27 日</t>
  </si>
  <si>
    <t>https://www.reddit.com/r/womanizer/comments/1o98r1p/help_original_womanizer_premium_replacement/</t>
  </si>
  <si>
    <t>发帖频率0.3-2.5/天不等，形式多以创意图和短视频为主。</t>
  </si>
  <si>
    <t>内容大多偏隐晦、趣味MEMES方式，以规避被审查，如使用标点符号代替字母、使用暗示性的语言、漫画、人物肢体语言等形式。</t>
  </si>
  <si>
    <t>产品展示高级化科技化，适当的性知识科普类内容。</t>
  </si>
  <si>
    <t>FB</t>
  </si>
  <si>
    <t>文案特点</t>
  </si>
  <si>
    <t>视觉效果</t>
  </si>
  <si>
    <t>自拍素材/红人素材/创意素材占比</t>
  </si>
  <si>
    <t>图片类型</t>
  </si>
  <si>
    <t>视频类型</t>
  </si>
  <si>
    <t>点赞量</t>
  </si>
  <si>
    <r>
      <rPr>
        <sz val="11"/>
        <color theme="1"/>
        <rFont val="宋体"/>
        <charset val="134"/>
        <scheme val="minor"/>
      </rPr>
      <t>LELO（LELOi AB）是一家生产性玩具和按摩产品的瑞典公司，创立于</t>
    </r>
    <r>
      <rPr>
        <b/>
        <sz val="11"/>
        <color theme="1"/>
        <rFont val="宋体"/>
        <charset val="134"/>
        <scheme val="minor"/>
      </rPr>
      <t>2002年</t>
    </r>
    <r>
      <rPr>
        <sz val="11"/>
        <color theme="1"/>
        <rFont val="宋体"/>
        <charset val="134"/>
        <scheme val="minor"/>
      </rPr>
      <t>。定位</t>
    </r>
    <r>
      <rPr>
        <b/>
        <sz val="11"/>
        <color theme="1"/>
        <rFont val="宋体"/>
        <charset val="134"/>
        <scheme val="minor"/>
      </rPr>
      <t>奢华愉悦</t>
    </r>
    <r>
      <rPr>
        <sz val="11"/>
        <color theme="1"/>
        <rFont val="宋体"/>
        <charset val="134"/>
        <scheme val="minor"/>
      </rPr>
      <t>品牌，在设计、创新、技术和声誉方面引领市场。</t>
    </r>
  </si>
  <si>
    <t>25-34岁为主
女44.16， 男55.84%
美国，法国、加拿大、意大利、西班牙、英国
成人、社交网络和在线社区、银行信贷和贷款、电商购物</t>
  </si>
  <si>
    <t>https://www.facebook.com/LELO.Official</t>
  </si>
  <si>
    <t>59K</t>
  </si>
  <si>
    <t>0.2帖/天</t>
  </si>
  <si>
    <t>视频+观点和情境表达
内容：红人视频+教育性观点
内容形式：短视频+图片</t>
  </si>
  <si>
    <t>https://www.instagram.com/lelo_official/</t>
  </si>
  <si>
    <t>288K</t>
  </si>
  <si>
    <t>0.3帖/天</t>
  </si>
  <si>
    <t>长文案+情感传递 主打“self-care”</t>
  </si>
  <si>
    <t>创意图大片感
（单图+轮播图）</t>
  </si>
  <si>
    <t>短视频
（红人种草+品宣视频）</t>
  </si>
  <si>
    <t>50-3k
（几个帖子上千点赞）</t>
  </si>
  <si>
    <r>
      <rPr>
        <sz val="11"/>
        <color theme="1"/>
        <rFont val="宋体"/>
        <charset val="134"/>
        <scheme val="minor"/>
      </rPr>
      <t>Lovense 是一家总部位于新加坡的性爱科技公司，</t>
    </r>
    <r>
      <rPr>
        <b/>
        <sz val="11"/>
        <color theme="1"/>
        <rFont val="宋体"/>
        <charset val="134"/>
        <scheme val="minor"/>
      </rPr>
      <t xml:space="preserve"> 2010 年创立</t>
    </r>
    <r>
      <rPr>
        <sz val="11"/>
        <color theme="1"/>
        <rFont val="宋体"/>
        <charset val="134"/>
        <scheme val="minor"/>
      </rPr>
      <t>。该公司的灵感源自</t>
    </r>
    <r>
      <rPr>
        <b/>
        <sz val="11"/>
        <color theme="1"/>
        <rFont val="宋体"/>
        <charset val="134"/>
        <scheme val="minor"/>
      </rPr>
      <t>远程性爱和异地恋</t>
    </r>
    <r>
      <rPr>
        <sz val="11"/>
        <color theme="1"/>
        <rFont val="宋体"/>
        <charset val="134"/>
        <scheme val="minor"/>
      </rPr>
      <t>。专门开发远程控制的性玩具和情趣产品以及配套软件。</t>
    </r>
  </si>
  <si>
    <t>18-34岁为主
男77%，女23%
美国、哥伦比亚、俄罗斯、德国、英国、加拿大
成人、游戏和配件、计算机技术、新闻媒体、社交网络和在线社区</t>
  </si>
  <si>
    <t>https://www.facebook.com/lovensetoys</t>
  </si>
  <si>
    <t>16k</t>
  </si>
  <si>
    <t>1帖/天</t>
  </si>
  <si>
    <t>产品视频+短文案介绍产品卖点
图片+促销信息/产品使用科普</t>
  </si>
  <si>
    <t>https://www.instagram.com/lovensetoys/</t>
  </si>
  <si>
    <t>0.1帖/天</t>
  </si>
  <si>
    <t>产品图+创意图（单图+轮播图）
较多漫画</t>
  </si>
  <si>
    <t>短视频
（红人种草视频、社死/情趣视频）</t>
  </si>
  <si>
    <t>50-2K</t>
  </si>
  <si>
    <r>
      <rPr>
        <b/>
        <sz val="12"/>
        <color rgb="FF202122"/>
        <rFont val="Arial"/>
        <charset val="134"/>
      </rPr>
      <t>Lovehoney</t>
    </r>
    <r>
      <rPr>
        <sz val="12"/>
        <color rgb="FF202122"/>
        <rFont val="宋体"/>
        <charset val="134"/>
      </rPr>
      <t>是一家英国公司，</t>
    </r>
    <r>
      <rPr>
        <b/>
        <sz val="12"/>
        <color rgb="FF202122"/>
        <rFont val="Arial"/>
        <charset val="134"/>
      </rPr>
      <t xml:space="preserve">2002 </t>
    </r>
    <r>
      <rPr>
        <b/>
        <sz val="12"/>
        <color rgb="FF202122"/>
        <rFont val="宋体"/>
        <charset val="134"/>
      </rPr>
      <t>年</t>
    </r>
    <r>
      <rPr>
        <sz val="12"/>
        <color rgb="FF202122"/>
        <rFont val="宋体"/>
        <charset val="134"/>
      </rPr>
      <t>成立，通过互联网销售</t>
    </r>
    <r>
      <rPr>
        <sz val="12"/>
        <rFont val="宋体"/>
        <charset val="134"/>
      </rPr>
      <t>性玩具、内衣和情趣礼品。他们的口号是</t>
    </r>
    <r>
      <rPr>
        <sz val="12"/>
        <rFont val="Arial"/>
        <charset val="134"/>
      </rPr>
      <t>“</t>
    </r>
    <r>
      <rPr>
        <sz val="12"/>
        <rFont val="宋体"/>
        <charset val="134"/>
      </rPr>
      <t>性爱快乐人士</t>
    </r>
    <r>
      <rPr>
        <sz val="12"/>
        <rFont val="Arial"/>
        <charset val="134"/>
      </rPr>
      <t>”</t>
    </r>
    <r>
      <rPr>
        <sz val="12"/>
        <rFont val="宋体"/>
        <charset val="134"/>
      </rPr>
      <t>。有多个自营品牌。</t>
    </r>
  </si>
  <si>
    <t>25-34岁为主
女41%， 男59%
美国，法国、加拿大、意大利、西班牙、英国
成人、社交网络和在线社区、银行信贷和贷款、电商购物</t>
  </si>
  <si>
    <t>https://www.facebook.com/LovehoneyOfficial</t>
  </si>
  <si>
    <t>73K</t>
  </si>
  <si>
    <t>3个月前发帖，0.4贴/天</t>
  </si>
  <si>
    <t>短文本+视频+观点互动
偏隐晦、有趣玩梗</t>
  </si>
  <si>
    <t>https://www.instagram.com/lovehoneyofficial/</t>
  </si>
  <si>
    <t>344K</t>
  </si>
  <si>
    <t>2.4贴/天</t>
  </si>
  <si>
    <t>简短、趣味性</t>
  </si>
  <si>
    <t>创意图为主</t>
  </si>
  <si>
    <t>短视频
（创意POV视频）</t>
  </si>
  <si>
    <t>100-4K （少数达到上千）</t>
  </si>
  <si>
    <r>
      <rPr>
        <sz val="11"/>
        <color theme="1"/>
        <rFont val="宋体"/>
        <charset val="134"/>
        <scheme val="minor"/>
      </rPr>
      <t>杜蕾斯是英国利洁时公司旗下的一个避孕套和个人润滑剂品牌。蕾杜蕾斯品牌（“耐用、可靠、卓越”）于</t>
    </r>
    <r>
      <rPr>
        <b/>
        <sz val="11"/>
        <color theme="1"/>
        <rFont val="宋体"/>
        <charset val="134"/>
        <scheme val="minor"/>
      </rPr>
      <t xml:space="preserve"> 1929 年</t>
    </r>
    <r>
      <rPr>
        <sz val="11"/>
        <color theme="1"/>
        <rFont val="宋体"/>
        <charset val="134"/>
        <scheme val="minor"/>
      </rPr>
      <t>推出。</t>
    </r>
  </si>
  <si>
    <t>25-34岁为主
男性65%，女性35%
美国、印度、英国
社交网络和在线社区、电商购物、搜索引擎、电视电影流媒体、电子邮件</t>
  </si>
  <si>
    <t>https://www.facebook.com/durexUSA</t>
  </si>
  <si>
    <t>11660K</t>
  </si>
  <si>
    <t>短文本+视频+观点互动
内容：产品展示+ 谚语、观点</t>
  </si>
  <si>
    <t>https://www.instagram.com/durex/</t>
  </si>
  <si>
    <t>70.6K</t>
  </si>
  <si>
    <t>0.5贴/天</t>
  </si>
  <si>
    <t>长文案价值观传递，展示产品包装美学</t>
  </si>
  <si>
    <t>产品图+创意图（单图+轮播图）</t>
  </si>
  <si>
    <t>短视频
（产品包装展示、品宣视频）</t>
  </si>
  <si>
    <t>200-4K（少数达到上千）</t>
  </si>
  <si>
    <r>
      <rPr>
        <sz val="11"/>
        <color theme="1"/>
        <rFont val="宋体"/>
        <charset val="134"/>
        <scheme val="minor"/>
      </rPr>
      <t>Womanizer</t>
    </r>
    <r>
      <rPr>
        <b/>
        <sz val="11"/>
        <color theme="1"/>
        <rFont val="宋体"/>
        <charset val="134"/>
        <scheme val="minor"/>
      </rPr>
      <t xml:space="preserve"> 2014年</t>
    </r>
    <r>
      <rPr>
        <sz val="11"/>
        <color theme="1"/>
        <rFont val="宋体"/>
        <charset val="134"/>
        <scheme val="minor"/>
      </rPr>
      <t>诞生销售振动器形式的性玩具，以专利的“Pleasure Air 技术”为基础，生产情趣产品。2021年成为lovehoney旗下品牌。</t>
    </r>
  </si>
  <si>
    <t>25-34岁为主
男性48%，女性52%
美国、法国、日本、英国、德国
社交网络和在线社区、成人、电商购物、搜索引擎</t>
  </si>
  <si>
    <t>https://www.instagram.com/womanizerglobal/</t>
  </si>
  <si>
    <t>152K</t>
  </si>
  <si>
    <t>1.6贴/天</t>
  </si>
  <si>
    <t>短情绪文案+每周赠送产品</t>
  </si>
  <si>
    <t>创意图产品&amp;MEMES
（单图+轮播图）
桃子外形产品</t>
  </si>
  <si>
    <t>短视频（隐喻+文字描述情境/观点）
内容：教育、情感观点</t>
  </si>
  <si>
    <t>20-2K（少数突破1000）</t>
  </si>
  <si>
    <t>使用字符规避审查，如m4sturb4t!0n</t>
  </si>
  <si>
    <t>Lovehoney和duerex使用的红人较多，娱乐性和时尚型红人居多。</t>
  </si>
  <si>
    <t>常规内容：IG和TK多情侣关系、提升愉悦感、氛围感情景等。 YOUTUBE多产品review、性教育等内容。</t>
  </si>
  <si>
    <t>亮点内容：和原创情色漫画师合作，打入垂类兴趣社群。</t>
  </si>
  <si>
    <t>评论数</t>
  </si>
  <si>
    <t>红人矩阵</t>
  </si>
  <si>
    <t>内容</t>
  </si>
  <si>
    <t>查不到 每天2篇左右</t>
  </si>
  <si>
    <t>14.82万</t>
  </si>
  <si>
    <t>303.78万</t>
  </si>
  <si>
    <t>娱乐、50K-500K</t>
  </si>
  <si>
    <t>多个漫画合作、GIVEAWAY、产品使用</t>
  </si>
  <si>
    <t>247.86万</t>
  </si>
  <si>
    <t>12.2万</t>
  </si>
  <si>
    <t>6966.07万</t>
  </si>
  <si>
    <t>时尚、10K-50K</t>
  </si>
  <si>
    <t>短剧创意视频、“发给你的另一半暗示”、性感打扮</t>
  </si>
  <si>
    <t>317.38万</t>
  </si>
  <si>
    <t>6.43万</t>
  </si>
  <si>
    <t>1.5亿</t>
  </si>
  <si>
    <t>地区明星合作的短片、GP3赛事赞助等高端合作</t>
  </si>
  <si>
    <t>53.23万</t>
  </si>
  <si>
    <t>1.64万</t>
  </si>
  <si>
    <t>1400.53万</t>
  </si>
  <si>
    <t>时尚、50K-500K</t>
  </si>
  <si>
    <t>渡边直美联名、年长女性自爱/提升愉悦感种草、CP关系小tips</t>
  </si>
  <si>
    <t>14.52万</t>
  </si>
  <si>
    <t>247.23万</t>
  </si>
  <si>
    <t>娱乐、10K-50K</t>
  </si>
  <si>
    <t>展会高科技、另类逗猫棒、直播tips</t>
  </si>
  <si>
    <t>44.01万</t>
  </si>
  <si>
    <t>1.52万</t>
  </si>
  <si>
    <t>1211.67万</t>
  </si>
  <si>
    <t>时尚、10K-50K、</t>
  </si>
  <si>
    <t>街采、性感打扮、产品展示、周六夜晚氛围、电梯社死挑战</t>
  </si>
  <si>
    <t>335.64万</t>
  </si>
  <si>
    <t>10.23万</t>
  </si>
  <si>
    <t>3.3亿</t>
  </si>
  <si>
    <t>娱乐、0-10K</t>
  </si>
  <si>
    <t>性知识、情侣问答、寻求激情建议</t>
  </si>
  <si>
    <t>19.02万</t>
  </si>
  <si>
    <t>健康、50K-500K</t>
  </si>
  <si>
    <t>产品review, 健康教育</t>
  </si>
  <si>
    <t>4.39万</t>
  </si>
  <si>
    <t>133.83万</t>
  </si>
  <si>
    <t>测评、游戏视频植入、医生性教育</t>
  </si>
  <si>
    <t>16.24万</t>
  </si>
  <si>
    <t>1.45万</t>
  </si>
  <si>
    <t>615.05万</t>
  </si>
  <si>
    <t>产品功能展示/测评博主、情侣博主日常内容植入、浪漫电影解读博主</t>
  </si>
  <si>
    <t>19.86万</t>
  </si>
  <si>
    <t>1628.73万</t>
  </si>
  <si>
    <t>性知识类</t>
  </si>
  <si>
    <t>科学与技术、10K-50K</t>
  </si>
  <si>
    <t>产品介绍展示</t>
  </si>
  <si>
    <t>生活方式媒体和成人媒体多，内容涵盖性教育、家庭伴侣关系、购物营销内容</t>
  </si>
  <si>
    <r>
      <rPr>
        <sz val="11"/>
        <color theme="1"/>
        <rFont val="宋体"/>
        <charset val="134"/>
        <scheme val="minor"/>
      </rPr>
      <t>Lovense和lovehoney聚焦做</t>
    </r>
    <r>
      <rPr>
        <b/>
        <sz val="11"/>
        <color theme="1"/>
        <rFont val="宋体"/>
        <charset val="134"/>
        <scheme val="minor"/>
      </rPr>
      <t>兴趣社群</t>
    </r>
    <r>
      <rPr>
        <sz val="11"/>
        <color theme="1"/>
        <rFont val="宋体"/>
        <charset val="134"/>
        <scheme val="minor"/>
      </rPr>
      <t>（情色游戏、动画、直播等内容创作）， LELO聚焦做</t>
    </r>
    <r>
      <rPr>
        <b/>
        <sz val="11"/>
        <color theme="1"/>
        <rFont val="宋体"/>
        <charset val="134"/>
        <scheme val="minor"/>
      </rPr>
      <t>健康营销</t>
    </r>
    <r>
      <rPr>
        <sz val="11"/>
        <color theme="1"/>
        <rFont val="宋体"/>
        <charset val="134"/>
        <scheme val="minor"/>
      </rPr>
      <t>传递self-care，Durex主做更</t>
    </r>
    <r>
      <rPr>
        <b/>
        <sz val="11"/>
        <color theme="1"/>
        <rFont val="宋体"/>
        <charset val="134"/>
        <scheme val="minor"/>
      </rPr>
      <t>大型的游戏赛事和体育</t>
    </r>
    <r>
      <rPr>
        <sz val="11"/>
        <color theme="1"/>
        <rFont val="宋体"/>
        <charset val="134"/>
        <scheme val="minor"/>
      </rPr>
      <t>，Womanizer则</t>
    </r>
    <r>
      <rPr>
        <b/>
        <sz val="11"/>
        <color theme="1"/>
        <rFont val="宋体"/>
        <charset val="134"/>
        <scheme val="minor"/>
      </rPr>
      <t>明星+线下POPUP</t>
    </r>
    <r>
      <rPr>
        <sz val="11"/>
        <color theme="1"/>
        <rFont val="宋体"/>
        <charset val="134"/>
        <scheme val="minor"/>
      </rPr>
      <t>并行。</t>
    </r>
  </si>
  <si>
    <r>
      <rPr>
        <sz val="11"/>
        <color theme="1"/>
        <rFont val="宋体"/>
        <charset val="134"/>
        <scheme val="minor"/>
      </rPr>
      <t>线上为主，①频繁联名护理品牌、香水品牌做GIVEAWAY/满赠 ②定期举办REDDIT答疑会 ③联合调研机构推出性健康报告脱离低级营销,传递</t>
    </r>
    <r>
      <rPr>
        <sz val="11"/>
        <color rgb="FFFF0000"/>
        <rFont val="宋体"/>
        <charset val="134"/>
        <scheme val="minor"/>
      </rPr>
      <t>"self-care”</t>
    </r>
  </si>
  <si>
    <t>线上为主，①联合大量情色游戏，实现游戏兼容。 ②在X上和较多色情主播/动画创作者合作。③社媒打卡活动，邀请UGC</t>
  </si>
  <si>
    <t>线上为主，①营销节点的折扣优惠 ②X上和成人创作者合作发大量折扣码 ③推出日历礼盒</t>
  </si>
  <si>
    <r>
      <rPr>
        <sz val="11"/>
        <color theme="1"/>
        <rFont val="宋体"/>
        <charset val="134"/>
        <scheme val="minor"/>
      </rPr>
      <t>线上线下，①赞助游戏比赛如cs,lol ②明星、IP合作推出限定系列 ③线上持续通过创意广告引发讨论 ④赞助地区（印度）板球赛。 传递</t>
    </r>
    <r>
      <rPr>
        <sz val="11"/>
        <color rgb="FFFF0000"/>
        <rFont val="宋体"/>
        <charset val="134"/>
        <scheme val="minor"/>
      </rPr>
      <t>"safe"概念</t>
    </r>
  </si>
  <si>
    <r>
      <rPr>
        <sz val="11"/>
        <color theme="1"/>
        <rFont val="宋体"/>
        <charset val="134"/>
        <scheme val="minor"/>
      </rPr>
      <t>线上线下，①推出明星联名系列 ②和研究性机构合作助力性健康去污名化 ③ 欧洲线下POPUP活动。 传递</t>
    </r>
    <r>
      <rPr>
        <sz val="11"/>
        <color rgb="FFFF0000"/>
        <rFont val="宋体"/>
        <charset val="134"/>
        <scheme val="minor"/>
      </rPr>
      <t>"pleasure"</t>
    </r>
    <r>
      <rPr>
        <sz val="11"/>
        <color theme="1"/>
        <rFont val="宋体"/>
        <charset val="134"/>
        <scheme val="minor"/>
      </rPr>
      <t>概念</t>
    </r>
  </si>
  <si>
    <t>LOVENSE和lovehoney谷歌搜索量高，Durex、lovense、LELO亚马逊搜索量更高</t>
  </si>
  <si>
    <t>亚马逊在售</t>
  </si>
  <si>
    <t>2016年后LOVENSE成为最高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</si>
</sst>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 * #,##0.0_ ;_ * \-#,##0.0_ ;_ * &quot;-&quot;??.0_ ;_ @_ "/>
    <numFmt numFmtId="178" formatCode="_ * #,##0.00_ ;_ * \-#,##0.00_ ;_ * &quot;-&quot;??.00_ ;_ @_ "/>
  </numFmts>
  <fonts count="4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  <scheme val="minor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12"/>
      <color rgb="FF202122"/>
      <name val="Arial"/>
      <charset val="134"/>
    </font>
    <font>
      <b/>
      <sz val="1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.5"/>
      <color rgb="FF3A5166"/>
      <name val="Tahoma"/>
      <charset val="134"/>
    </font>
    <font>
      <sz val="11"/>
      <color rgb="FFC00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202122"/>
      <name val="宋体"/>
      <charset val="134"/>
    </font>
    <font>
      <b/>
      <sz val="12"/>
      <color rgb="FF202122"/>
      <name val="宋体"/>
      <charset val="134"/>
    </font>
    <font>
      <sz val="12"/>
      <name val="宋体"/>
      <charset val="134"/>
    </font>
    <font>
      <sz val="12"/>
      <name val="Arial"/>
      <charset val="134"/>
    </font>
    <font>
      <sz val="11"/>
      <color rgb="FFFF0000"/>
      <name val="宋体"/>
      <charset val="134"/>
      <scheme val="minor"/>
    </font>
    <font>
      <sz val="9"/>
      <color rgb="FF576F76"/>
      <name val="宋体"/>
      <charset val="134"/>
    </font>
    <font>
      <sz val="9"/>
      <color rgb="FF576F76"/>
      <name val="Segoe UI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rgb="FFC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3" fillId="0" borderId="1" xfId="6" applyBorder="1" applyAlignment="1">
      <alignment vertical="center"/>
    </xf>
    <xf numFmtId="0" fontId="0" fillId="0" borderId="1" xfId="0" applyFont="1" applyBorder="1" applyAlignment="1">
      <alignment vertical="center" wrapText="1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4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9" fontId="0" fillId="0" borderId="1" xfId="0" applyNumberFormat="1" applyBorder="1">
      <alignment vertical="center"/>
    </xf>
    <xf numFmtId="0" fontId="3" fillId="0" borderId="1" xfId="6" applyBorder="1">
      <alignment vertical="center"/>
    </xf>
    <xf numFmtId="0" fontId="7" fillId="0" borderId="0" xfId="0" applyFont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1" xfId="3" applyBorder="1">
      <alignment vertical="center"/>
    </xf>
    <xf numFmtId="0" fontId="2" fillId="0" borderId="0" xfId="0" applyFon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176" fontId="0" fillId="0" borderId="1" xfId="0" applyNumberFormat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horizontal="right" vertical="center"/>
    </xf>
    <xf numFmtId="0" fontId="0" fillId="0" borderId="1" xfId="0" applyNumberFormat="1" applyBorder="1" applyAlignment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4" borderId="1" xfId="0" applyFont="1" applyFill="1" applyBorder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10" fillId="4" borderId="0" xfId="0" applyFont="1" applyFill="1">
      <alignment vertical="center"/>
    </xf>
    <xf numFmtId="0" fontId="11" fillId="0" borderId="1" xfId="0" applyFont="1" applyBorder="1">
      <alignment vertical="center"/>
    </xf>
    <xf numFmtId="0" fontId="0" fillId="0" borderId="6" xfId="0" applyBorder="1">
      <alignment vertical="center"/>
    </xf>
    <xf numFmtId="0" fontId="0" fillId="0" borderId="1" xfId="0" applyBorder="1" applyAlignment="1">
      <alignment vertical="center" wrapText="1"/>
    </xf>
    <xf numFmtId="0" fontId="0" fillId="5" borderId="0" xfId="0" applyFill="1">
      <alignment vertical="center"/>
    </xf>
    <xf numFmtId="0" fontId="0" fillId="0" borderId="0" xfId="0" applyAlignment="1">
      <alignment vertical="center"/>
    </xf>
    <xf numFmtId="0" fontId="10" fillId="4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NumberFormat="1" applyBorder="1">
      <alignment vertical="center"/>
    </xf>
    <xf numFmtId="0" fontId="0" fillId="5" borderId="1" xfId="0" applyNumberFormat="1" applyFill="1" applyBorder="1">
      <alignment vertical="center"/>
    </xf>
    <xf numFmtId="0" fontId="0" fillId="0" borderId="0" xfId="0" applyFont="1" applyFill="1" applyAlignment="1"/>
    <xf numFmtId="0" fontId="0" fillId="0" borderId="1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3" fontId="0" fillId="0" borderId="1" xfId="0" applyNumberFormat="1" applyBorder="1">
      <alignment vertical="center"/>
    </xf>
    <xf numFmtId="0" fontId="13" fillId="6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5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4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0" xfId="0" applyFont="1">
      <alignment vertical="center"/>
    </xf>
    <xf numFmtId="0" fontId="0" fillId="0" borderId="0" xfId="0" applyAlignment="1">
      <alignment vertical="center"/>
    </xf>
    <xf numFmtId="0" fontId="3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38.png"/><Relationship Id="rId8" Type="http://schemas.openxmlformats.org/officeDocument/2006/relationships/image" Target="media/image37.png"/><Relationship Id="rId7" Type="http://schemas.openxmlformats.org/officeDocument/2006/relationships/image" Target="media/image36.png"/><Relationship Id="rId6" Type="http://schemas.openxmlformats.org/officeDocument/2006/relationships/image" Target="media/image35.png"/><Relationship Id="rId5" Type="http://schemas.openxmlformats.org/officeDocument/2006/relationships/image" Target="media/image34.png"/><Relationship Id="rId4" Type="http://schemas.openxmlformats.org/officeDocument/2006/relationships/image" Target="media/image33.png"/><Relationship Id="rId3" Type="http://schemas.openxmlformats.org/officeDocument/2006/relationships/image" Target="media/image32.png"/><Relationship Id="rId26" Type="http://schemas.openxmlformats.org/officeDocument/2006/relationships/image" Target="media/image55.png"/><Relationship Id="rId25" Type="http://schemas.openxmlformats.org/officeDocument/2006/relationships/image" Target="media/image54.png"/><Relationship Id="rId24" Type="http://schemas.openxmlformats.org/officeDocument/2006/relationships/image" Target="media/image53.png"/><Relationship Id="rId23" Type="http://schemas.openxmlformats.org/officeDocument/2006/relationships/image" Target="media/image52.png"/><Relationship Id="rId22" Type="http://schemas.openxmlformats.org/officeDocument/2006/relationships/image" Target="media/image51.png"/><Relationship Id="rId21" Type="http://schemas.openxmlformats.org/officeDocument/2006/relationships/image" Target="media/image50.png"/><Relationship Id="rId20" Type="http://schemas.openxmlformats.org/officeDocument/2006/relationships/image" Target="media/image49.png"/><Relationship Id="rId2" Type="http://schemas.openxmlformats.org/officeDocument/2006/relationships/image" Target="media/image31.png"/><Relationship Id="rId19" Type="http://schemas.openxmlformats.org/officeDocument/2006/relationships/image" Target="media/image48.png"/><Relationship Id="rId18" Type="http://schemas.openxmlformats.org/officeDocument/2006/relationships/image" Target="media/image47.png"/><Relationship Id="rId17" Type="http://schemas.openxmlformats.org/officeDocument/2006/relationships/image" Target="media/image46.png"/><Relationship Id="rId16" Type="http://schemas.openxmlformats.org/officeDocument/2006/relationships/image" Target="media/image45.png"/><Relationship Id="rId15" Type="http://schemas.openxmlformats.org/officeDocument/2006/relationships/image" Target="media/image44.png"/><Relationship Id="rId14" Type="http://schemas.openxmlformats.org/officeDocument/2006/relationships/image" Target="media/image43.png"/><Relationship Id="rId13" Type="http://schemas.openxmlformats.org/officeDocument/2006/relationships/image" Target="media/image42.png"/><Relationship Id="rId12" Type="http://schemas.openxmlformats.org/officeDocument/2006/relationships/image" Target="media/image41.png"/><Relationship Id="rId11" Type="http://schemas.openxmlformats.org/officeDocument/2006/relationships/image" Target="media/image40.png"/><Relationship Id="rId10" Type="http://schemas.openxmlformats.org/officeDocument/2006/relationships/image" Target="media/image39.png"/><Relationship Id="rId1" Type="http://schemas.openxmlformats.org/officeDocument/2006/relationships/image" Target="media/image30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106680</xdr:colOff>
      <xdr:row>22</xdr:row>
      <xdr:rowOff>45720</xdr:rowOff>
    </xdr:from>
    <xdr:to>
      <xdr:col>6</xdr:col>
      <xdr:colOff>1321435</xdr:colOff>
      <xdr:row>22</xdr:row>
      <xdr:rowOff>1276985</xdr:rowOff>
    </xdr:to>
    <xdr:grpSp>
      <xdr:nvGrpSpPr>
        <xdr:cNvPr id="7" name="组合 6"/>
        <xdr:cNvGrpSpPr/>
      </xdr:nvGrpSpPr>
      <xdr:grpSpPr>
        <a:xfrm>
          <a:off x="10035540" y="4069080"/>
          <a:ext cx="2372995" cy="1231265"/>
          <a:chOff x="16440" y="3936"/>
          <a:chExt cx="3352" cy="1914"/>
        </a:xfrm>
      </xdr:grpSpPr>
      <xdr:pic>
        <xdr:nvPicPr>
          <xdr:cNvPr id="5" name="图片 4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16440" y="4020"/>
            <a:ext cx="1404" cy="1831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" name="图片 5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17940" y="3936"/>
            <a:ext cx="1852" cy="185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5</xdr:col>
      <xdr:colOff>30480</xdr:colOff>
      <xdr:row>23</xdr:row>
      <xdr:rowOff>20320</xdr:rowOff>
    </xdr:from>
    <xdr:to>
      <xdr:col>6</xdr:col>
      <xdr:colOff>1277620</xdr:colOff>
      <xdr:row>23</xdr:row>
      <xdr:rowOff>1071245</xdr:rowOff>
    </xdr:to>
    <xdr:grpSp>
      <xdr:nvGrpSpPr>
        <xdr:cNvPr id="10" name="组合 9"/>
        <xdr:cNvGrpSpPr/>
      </xdr:nvGrpSpPr>
      <xdr:grpSpPr>
        <a:xfrm>
          <a:off x="9959340" y="5529580"/>
          <a:ext cx="2405380" cy="1050925"/>
          <a:chOff x="15096" y="5324"/>
          <a:chExt cx="2480" cy="1296"/>
        </a:xfrm>
      </xdr:grpSpPr>
      <xdr:pic>
        <xdr:nvPicPr>
          <xdr:cNvPr id="8" name="图片 7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15096" y="5360"/>
            <a:ext cx="1253" cy="1261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9" name="图片 8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16236" y="5324"/>
            <a:ext cx="1341" cy="1267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0</xdr:col>
      <xdr:colOff>635</xdr:colOff>
      <xdr:row>31</xdr:row>
      <xdr:rowOff>178435</xdr:rowOff>
    </xdr:from>
    <xdr:to>
      <xdr:col>2</xdr:col>
      <xdr:colOff>1158240</xdr:colOff>
      <xdr:row>43</xdr:row>
      <xdr:rowOff>76200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5" y="8695055"/>
          <a:ext cx="6704965" cy="2092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1301115</xdr:colOff>
      <xdr:row>31</xdr:row>
      <xdr:rowOff>76200</xdr:rowOff>
    </xdr:from>
    <xdr:to>
      <xdr:col>8</xdr:col>
      <xdr:colOff>2613660</xdr:colOff>
      <xdr:row>43</xdr:row>
      <xdr:rowOff>121285</xdr:rowOff>
    </xdr:to>
    <xdr:pic>
      <xdr:nvPicPr>
        <xdr:cNvPr id="16" name="图片 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578215" y="8592820"/>
          <a:ext cx="7728585" cy="2239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30480</xdr:colOff>
      <xdr:row>122</xdr:row>
      <xdr:rowOff>670560</xdr:rowOff>
    </xdr:from>
    <xdr:to>
      <xdr:col>8</xdr:col>
      <xdr:colOff>180340</xdr:colOff>
      <xdr:row>125</xdr:row>
      <xdr:rowOff>114300</xdr:rowOff>
    </xdr:to>
    <xdr:pic>
      <xdr:nvPicPr>
        <xdr:cNvPr id="18" name="图片 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626340" y="28077160"/>
          <a:ext cx="1247140" cy="906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76200</xdr:colOff>
      <xdr:row>126</xdr:row>
      <xdr:rowOff>99060</xdr:rowOff>
    </xdr:from>
    <xdr:to>
      <xdr:col>8</xdr:col>
      <xdr:colOff>521335</xdr:colOff>
      <xdr:row>128</xdr:row>
      <xdr:rowOff>406400</xdr:rowOff>
    </xdr:to>
    <xdr:pic>
      <xdr:nvPicPr>
        <xdr:cNvPr id="19" name="图片 1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672060" y="29151580"/>
          <a:ext cx="1542415" cy="1290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1493520</xdr:colOff>
      <xdr:row>121</xdr:row>
      <xdr:rowOff>15240</xdr:rowOff>
    </xdr:from>
    <xdr:to>
      <xdr:col>8</xdr:col>
      <xdr:colOff>501015</xdr:colOff>
      <xdr:row>122</xdr:row>
      <xdr:rowOff>674370</xdr:rowOff>
    </xdr:to>
    <xdr:pic>
      <xdr:nvPicPr>
        <xdr:cNvPr id="20" name="图片 1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580620" y="27238960"/>
          <a:ext cx="1613535" cy="842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754380</xdr:colOff>
      <xdr:row>41</xdr:row>
      <xdr:rowOff>167640</xdr:rowOff>
    </xdr:from>
    <xdr:to>
      <xdr:col>7</xdr:col>
      <xdr:colOff>632460</xdr:colOff>
      <xdr:row>46</xdr:row>
      <xdr:rowOff>189865</xdr:rowOff>
    </xdr:to>
    <xdr:pic>
      <xdr:nvPicPr>
        <xdr:cNvPr id="2" name="图片 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683240" y="10513060"/>
          <a:ext cx="2545080" cy="1071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289560</xdr:colOff>
      <xdr:row>134</xdr:row>
      <xdr:rowOff>129540</xdr:rowOff>
    </xdr:from>
    <xdr:to>
      <xdr:col>6</xdr:col>
      <xdr:colOff>327660</xdr:colOff>
      <xdr:row>136</xdr:row>
      <xdr:rowOff>26035</xdr:rowOff>
    </xdr:to>
    <xdr:pic>
      <xdr:nvPicPr>
        <xdr:cNvPr id="4" name="图片 3"/>
        <xdr:cNvPicPr>
          <a:picLocks noChangeAspect="1"/>
        </xdr:cNvPicPr>
      </xdr:nvPicPr>
      <xdr:blipFill>
        <a:blip r:embed="rId11"/>
        <a:srcRect b="43077"/>
        <a:stretch>
          <a:fillRect/>
        </a:stretch>
      </xdr:blipFill>
      <xdr:spPr>
        <a:xfrm>
          <a:off x="9189720" y="32044640"/>
          <a:ext cx="2225040" cy="141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241935</xdr:colOff>
      <xdr:row>136</xdr:row>
      <xdr:rowOff>45720</xdr:rowOff>
    </xdr:from>
    <xdr:to>
      <xdr:col>6</xdr:col>
      <xdr:colOff>707390</xdr:colOff>
      <xdr:row>136</xdr:row>
      <xdr:rowOff>1270000</xdr:rowOff>
    </xdr:to>
    <xdr:pic>
      <xdr:nvPicPr>
        <xdr:cNvPr id="11" name="图片 1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142095" y="33477200"/>
          <a:ext cx="2652395" cy="1224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175260</xdr:colOff>
      <xdr:row>134</xdr:row>
      <xdr:rowOff>15240</xdr:rowOff>
    </xdr:from>
    <xdr:to>
      <xdr:col>8</xdr:col>
      <xdr:colOff>332740</xdr:colOff>
      <xdr:row>135</xdr:row>
      <xdr:rowOff>1154430</xdr:rowOff>
    </xdr:to>
    <xdr:pic>
      <xdr:nvPicPr>
        <xdr:cNvPr id="12" name="图片 11"/>
        <xdr:cNvPicPr>
          <a:picLocks noChangeAspect="1"/>
        </xdr:cNvPicPr>
      </xdr:nvPicPr>
      <xdr:blipFill>
        <a:blip r:embed="rId13"/>
        <a:srcRect t="57941"/>
        <a:stretch>
          <a:fillRect/>
        </a:stretch>
      </xdr:blipFill>
      <xdr:spPr>
        <a:xfrm>
          <a:off x="11262360" y="31930340"/>
          <a:ext cx="2763520" cy="1322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62230</xdr:colOff>
      <xdr:row>141</xdr:row>
      <xdr:rowOff>15240</xdr:rowOff>
    </xdr:from>
    <xdr:to>
      <xdr:col>6</xdr:col>
      <xdr:colOff>701675</xdr:colOff>
      <xdr:row>142</xdr:row>
      <xdr:rowOff>129540</xdr:rowOff>
    </xdr:to>
    <xdr:grpSp>
      <xdr:nvGrpSpPr>
        <xdr:cNvPr id="21" name="组合 20"/>
        <xdr:cNvGrpSpPr/>
      </xdr:nvGrpSpPr>
      <xdr:grpSpPr>
        <a:xfrm>
          <a:off x="3064510" y="35453955"/>
          <a:ext cx="8724265" cy="1943100"/>
          <a:chOff x="3902" y="44328"/>
          <a:chExt cx="16294" cy="3636"/>
        </a:xfrm>
      </xdr:grpSpPr>
      <xdr:pic>
        <xdr:nvPicPr>
          <xdr:cNvPr id="13" name="图片 12"/>
          <xdr:cNvPicPr>
            <a:picLocks noChangeAspect="1"/>
          </xdr:cNvPicPr>
        </xdr:nvPicPr>
        <xdr:blipFill>
          <a:blip r:embed="rId14"/>
          <a:stretch>
            <a:fillRect/>
          </a:stretch>
        </xdr:blipFill>
        <xdr:spPr>
          <a:xfrm>
            <a:off x="3902" y="44568"/>
            <a:ext cx="8985" cy="3396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" name="图片 13"/>
          <xdr:cNvPicPr>
            <a:picLocks noChangeAspect="1"/>
          </xdr:cNvPicPr>
        </xdr:nvPicPr>
        <xdr:blipFill>
          <a:blip r:embed="rId15"/>
          <a:stretch>
            <a:fillRect/>
          </a:stretch>
        </xdr:blipFill>
        <xdr:spPr>
          <a:xfrm>
            <a:off x="7188" y="44376"/>
            <a:ext cx="6649" cy="3226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7" name="图片 16"/>
          <xdr:cNvPicPr>
            <a:picLocks noChangeAspect="1"/>
          </xdr:cNvPicPr>
        </xdr:nvPicPr>
        <xdr:blipFill>
          <a:blip r:embed="rId16"/>
          <a:stretch>
            <a:fillRect/>
          </a:stretch>
        </xdr:blipFill>
        <xdr:spPr>
          <a:xfrm>
            <a:off x="13308" y="44328"/>
            <a:ext cx="6888" cy="3171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0</xdr:col>
      <xdr:colOff>45720</xdr:colOff>
      <xdr:row>142</xdr:row>
      <xdr:rowOff>134620</xdr:rowOff>
    </xdr:from>
    <xdr:to>
      <xdr:col>2</xdr:col>
      <xdr:colOff>1480820</xdr:colOff>
      <xdr:row>153</xdr:row>
      <xdr:rowOff>53975</xdr:rowOff>
    </xdr:to>
    <xdr:grpSp>
      <xdr:nvGrpSpPr>
        <xdr:cNvPr id="23" name="组合 22"/>
        <xdr:cNvGrpSpPr/>
      </xdr:nvGrpSpPr>
      <xdr:grpSpPr>
        <a:xfrm>
          <a:off x="45720" y="37402135"/>
          <a:ext cx="6982460" cy="1931035"/>
          <a:chOff x="3996" y="41096"/>
          <a:chExt cx="13300" cy="3448"/>
        </a:xfrm>
      </xdr:grpSpPr>
      <xdr:pic>
        <xdr:nvPicPr>
          <xdr:cNvPr id="3" name="图片 2"/>
          <xdr:cNvPicPr>
            <a:picLocks noChangeAspect="1"/>
          </xdr:cNvPicPr>
        </xdr:nvPicPr>
        <xdr:blipFill>
          <a:blip r:embed="rId17"/>
          <a:stretch>
            <a:fillRect/>
          </a:stretch>
        </xdr:blipFill>
        <xdr:spPr>
          <a:xfrm>
            <a:off x="3996" y="41096"/>
            <a:ext cx="8633" cy="3449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" name="图片 21"/>
          <xdr:cNvPicPr>
            <a:picLocks noChangeAspect="1"/>
          </xdr:cNvPicPr>
        </xdr:nvPicPr>
        <xdr:blipFill>
          <a:blip r:embed="rId18"/>
          <a:stretch>
            <a:fillRect/>
          </a:stretch>
        </xdr:blipFill>
        <xdr:spPr>
          <a:xfrm>
            <a:off x="12348" y="41232"/>
            <a:ext cx="4949" cy="294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</xdr:col>
      <xdr:colOff>1546225</xdr:colOff>
      <xdr:row>172</xdr:row>
      <xdr:rowOff>75565</xdr:rowOff>
    </xdr:from>
    <xdr:to>
      <xdr:col>2</xdr:col>
      <xdr:colOff>838200</xdr:colOff>
      <xdr:row>179</xdr:row>
      <xdr:rowOff>0</xdr:rowOff>
    </xdr:to>
    <xdr:pic>
      <xdr:nvPicPr>
        <xdr:cNvPr id="24" name="图片 2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548505" y="46235620"/>
          <a:ext cx="1837055" cy="1204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1158240</xdr:colOff>
      <xdr:row>179</xdr:row>
      <xdr:rowOff>15240</xdr:rowOff>
    </xdr:from>
    <xdr:to>
      <xdr:col>3</xdr:col>
      <xdr:colOff>1242060</xdr:colOff>
      <xdr:row>183</xdr:row>
      <xdr:rowOff>107950</xdr:rowOff>
    </xdr:to>
    <xdr:pic>
      <xdr:nvPicPr>
        <xdr:cNvPr id="26" name="图片 2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705600" y="47455455"/>
          <a:ext cx="1813560" cy="824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38100</xdr:colOff>
      <xdr:row>16</xdr:row>
      <xdr:rowOff>111125</xdr:rowOff>
    </xdr:from>
    <xdr:to>
      <xdr:col>14</xdr:col>
      <xdr:colOff>464820</xdr:colOff>
      <xdr:row>22</xdr:row>
      <xdr:rowOff>510540</xdr:rowOff>
    </xdr:to>
    <xdr:pic>
      <xdr:nvPicPr>
        <xdr:cNvPr id="27" name="图片 2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7647920" y="3037205"/>
          <a:ext cx="3352800" cy="1496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1050925</xdr:colOff>
      <xdr:row>167</xdr:row>
      <xdr:rowOff>5080</xdr:rowOff>
    </xdr:from>
    <xdr:to>
      <xdr:col>7</xdr:col>
      <xdr:colOff>408305</xdr:colOff>
      <xdr:row>177</xdr:row>
      <xdr:rowOff>114300</xdr:rowOff>
    </xdr:to>
    <xdr:grpSp>
      <xdr:nvGrpSpPr>
        <xdr:cNvPr id="29" name="组合 28"/>
        <xdr:cNvGrpSpPr/>
      </xdr:nvGrpSpPr>
      <xdr:grpSpPr>
        <a:xfrm>
          <a:off x="10979785" y="45250735"/>
          <a:ext cx="2024380" cy="1938020"/>
          <a:chOff x="16691" y="57140"/>
          <a:chExt cx="3188" cy="3052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2"/>
          <a:stretch>
            <a:fillRect/>
          </a:stretch>
        </xdr:blipFill>
        <xdr:spPr>
          <a:xfrm>
            <a:off x="16691" y="57140"/>
            <a:ext cx="3189" cy="163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" name="图片 27"/>
          <xdr:cNvPicPr>
            <a:picLocks noChangeAspect="1"/>
          </xdr:cNvPicPr>
        </xdr:nvPicPr>
        <xdr:blipFill>
          <a:blip r:embed="rId23"/>
          <a:srcRect r="30543"/>
          <a:stretch>
            <a:fillRect/>
          </a:stretch>
        </xdr:blipFill>
        <xdr:spPr>
          <a:xfrm>
            <a:off x="16733" y="58776"/>
            <a:ext cx="2995" cy="1416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0</xdr:col>
      <xdr:colOff>1270</xdr:colOff>
      <xdr:row>55</xdr:row>
      <xdr:rowOff>116840</xdr:rowOff>
    </xdr:from>
    <xdr:to>
      <xdr:col>2</xdr:col>
      <xdr:colOff>110490</xdr:colOff>
      <xdr:row>68</xdr:row>
      <xdr:rowOff>121920</xdr:rowOff>
    </xdr:to>
    <xdr:pic>
      <xdr:nvPicPr>
        <xdr:cNvPr id="30" name="图片 2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70" y="13312140"/>
          <a:ext cx="5656580" cy="2382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53340</xdr:colOff>
      <xdr:row>161</xdr:row>
      <xdr:rowOff>22860</xdr:rowOff>
    </xdr:from>
    <xdr:to>
      <xdr:col>5</xdr:col>
      <xdr:colOff>184785</xdr:colOff>
      <xdr:row>161</xdr:row>
      <xdr:rowOff>1937385</xdr:rowOff>
    </xdr:to>
    <xdr:pic>
      <xdr:nvPicPr>
        <xdr:cNvPr id="31" name="图片 3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600700" y="40765095"/>
          <a:ext cx="4512945" cy="191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510540</xdr:colOff>
      <xdr:row>45</xdr:row>
      <xdr:rowOff>152400</xdr:rowOff>
    </xdr:from>
    <xdr:to>
      <xdr:col>4</xdr:col>
      <xdr:colOff>561340</xdr:colOff>
      <xdr:row>53</xdr:row>
      <xdr:rowOff>86360</xdr:rowOff>
    </xdr:to>
    <xdr:pic>
      <xdr:nvPicPr>
        <xdr:cNvPr id="32" name="图片 3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057900" y="11229340"/>
          <a:ext cx="3403600" cy="1686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146</xdr:row>
      <xdr:rowOff>30480</xdr:rowOff>
    </xdr:from>
    <xdr:to>
      <xdr:col>2</xdr:col>
      <xdr:colOff>1913890</xdr:colOff>
      <xdr:row>165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0171965"/>
          <a:ext cx="6424295" cy="359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12</xdr:row>
      <xdr:rowOff>54610</xdr:rowOff>
    </xdr:from>
    <xdr:to>
      <xdr:col>3</xdr:col>
      <xdr:colOff>1073150</xdr:colOff>
      <xdr:row>26</xdr:row>
      <xdr:rowOff>83820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249170"/>
          <a:ext cx="7778115" cy="2589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1463040</xdr:colOff>
      <xdr:row>11</xdr:row>
      <xdr:rowOff>156210</xdr:rowOff>
    </xdr:from>
    <xdr:to>
      <xdr:col>11</xdr:col>
      <xdr:colOff>199390</xdr:colOff>
      <xdr:row>26</xdr:row>
      <xdr:rowOff>60960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68640" y="2167890"/>
          <a:ext cx="8428990" cy="2647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commissionfactory.com/advertiser-directory/joujou-affiliate-program/70796" TargetMode="External"/><Relationship Id="rId5" Type="http://schemas.openxmlformats.org/officeDocument/2006/relationships/hyperlink" Target="https://www.xbiz.com/news/271039/fun-factory-to-sponsor-desire-summit-event" TargetMode="External"/><Relationship Id="rId4" Type="http://schemas.openxmlformats.org/officeDocument/2006/relationships/hyperlink" Target="https://www.facebook.com/Tracysdog.Official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reddit.com/r/LELO_vibes/comments/1nuidq8/ama_with_a_sexologist_drop_your_questions_in_the/" TargetMode="External"/><Relationship Id="rId8" Type="http://schemas.openxmlformats.org/officeDocument/2006/relationships/hyperlink" Target="https://www.instagram.com/womanizerglobal/" TargetMode="External"/><Relationship Id="rId7" Type="http://schemas.openxmlformats.org/officeDocument/2006/relationships/hyperlink" Target="https://www.instagram.com/durex/" TargetMode="External"/><Relationship Id="rId6" Type="http://schemas.openxmlformats.org/officeDocument/2006/relationships/hyperlink" Target="https://www.instagram.com/lovehoneyofficial/" TargetMode="External"/><Relationship Id="rId5" Type="http://schemas.openxmlformats.org/officeDocument/2006/relationships/hyperlink" Target="https://www.facebook.com/LovehoneyOfficial" TargetMode="External"/><Relationship Id="rId4" Type="http://schemas.openxmlformats.org/officeDocument/2006/relationships/hyperlink" Target="https://www.facebook.com/lovensetoys" TargetMode="Externa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3" Type="http://schemas.openxmlformats.org/officeDocument/2006/relationships/hyperlink" Target="https://www.reddit.com/r/womanizer/comments/1o98r1p/help_original_womanizer_premium_replacement/" TargetMode="External"/><Relationship Id="rId12" Type="http://schemas.openxmlformats.org/officeDocument/2006/relationships/hyperlink" Target="https://www.reddit.com/r/durex_commercials/comments/13nv17i/transatlantic_flight_from_hell/" TargetMode="External"/><Relationship Id="rId11" Type="http://schemas.openxmlformats.org/officeDocument/2006/relationships/hyperlink" Target="https://www.reddit.com/r/LoveHoney/comments/1d9p07c/upset_about_policy/" TargetMode="External"/><Relationship Id="rId10" Type="http://schemas.openxmlformats.org/officeDocument/2006/relationships/hyperlink" Target="https://www.reddit.com/r/lovense/comments/1knea32/the_annual_lovense_orgy_will_take_place_on_may/" TargetMode="Externa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1"/>
  <sheetViews>
    <sheetView tabSelected="1" workbookViewId="0">
      <selection activeCell="A13" sqref="A13"/>
    </sheetView>
  </sheetViews>
  <sheetFormatPr defaultColWidth="8.88888888888889" defaultRowHeight="14.4"/>
  <cols>
    <col min="1" max="1" width="43.7777777777778" customWidth="1"/>
    <col min="2" max="2" width="37.1111111111111" customWidth="1"/>
    <col min="3" max="3" width="25.2222222222222" customWidth="1"/>
    <col min="4" max="4" width="23.6666666666667" customWidth="1"/>
    <col min="5" max="5" width="15" customWidth="1"/>
    <col min="6" max="6" width="16.8888888888889" customWidth="1"/>
    <col min="7" max="7" width="22" customWidth="1"/>
    <col min="8" max="8" width="16" customWidth="1"/>
    <col min="9" max="9" width="41.1111111111111" customWidth="1"/>
    <col min="10" max="11" width="16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5" spans="1:1">
      <c r="A15" s="51" t="s">
        <v>12</v>
      </c>
    </row>
    <row r="16" spans="1:1">
      <c r="A16" s="2" t="s">
        <v>13</v>
      </c>
    </row>
    <row r="17" spans="1:9">
      <c r="A17" s="2" t="s">
        <v>14</v>
      </c>
    </row>
    <row r="20" spans="1:9">
      <c r="A20" s="1" t="s">
        <v>1</v>
      </c>
    </row>
    <row r="21" spans="1:9">
      <c r="A21" t="s">
        <v>15</v>
      </c>
    </row>
    <row r="22" spans="1:9">
      <c r="A22" s="52" t="s">
        <v>16</v>
      </c>
      <c r="B22" s="52" t="s">
        <v>17</v>
      </c>
      <c r="C22" s="52" t="s">
        <v>18</v>
      </c>
      <c r="D22" s="52" t="s">
        <v>19</v>
      </c>
      <c r="E22" s="52" t="s">
        <v>20</v>
      </c>
      <c r="F22" s="53" t="s">
        <v>21</v>
      </c>
      <c r="G22" s="54"/>
      <c r="H22" s="55" t="s">
        <v>22</v>
      </c>
      <c r="I22" s="56" t="s">
        <v>23</v>
      </c>
    </row>
    <row r="23" ht="117" customHeight="1" spans="1:9">
      <c r="A23" s="4" t="s">
        <v>24</v>
      </c>
      <c r="B23" s="15" t="s">
        <v>25</v>
      </c>
      <c r="C23" s="15" t="s">
        <v>26</v>
      </c>
      <c r="D23" s="57" t="s">
        <v>27</v>
      </c>
      <c r="E23" s="4" t="str">
        <f>_xlfn.DISPIMG("ID_FFB6904A3FD447419355DFC5ADC344BD",1)</f>
        <v>=DISPIMG("ID_FFB6904A3FD447419355DFC5ADC344BD",1)</v>
      </c>
      <c r="F23" s="58"/>
      <c r="G23" s="58"/>
      <c r="H23" s="59" t="s">
        <v>28</v>
      </c>
      <c r="I23" s="59" t="s">
        <v>29</v>
      </c>
    </row>
    <row r="24" ht="136" customHeight="1" spans="1:9">
      <c r="A24" s="4" t="s">
        <v>30</v>
      </c>
      <c r="B24" s="15" t="s">
        <v>31</v>
      </c>
      <c r="C24" s="15" t="s">
        <v>32</v>
      </c>
      <c r="D24" s="4" t="s">
        <v>33</v>
      </c>
      <c r="E24" s="4" t="str">
        <f>_xlfn.DISPIMG("ID_FD8B8104AC354A478D8A7DC37E9E7EB0",1)</f>
        <v>=DISPIMG("ID_FD8B8104AC354A478D8A7DC37E9E7EB0",1)</v>
      </c>
      <c r="F24" s="4"/>
      <c r="G24" s="4"/>
      <c r="H24" s="59" t="s">
        <v>34</v>
      </c>
      <c r="I24" s="59" t="s">
        <v>35</v>
      </c>
    </row>
    <row r="25" spans="1:9">
      <c r="D25" s="60" t="s">
        <v>36</v>
      </c>
    </row>
    <row r="27" spans="1:9">
      <c r="A27" s="1" t="s">
        <v>2</v>
      </c>
    </row>
    <row r="28" spans="1:9">
      <c r="A28" t="s">
        <v>24</v>
      </c>
      <c r="E28" t="s">
        <v>37</v>
      </c>
    </row>
    <row r="29" spans="1:9">
      <c r="A29" t="s">
        <v>38</v>
      </c>
      <c r="E29" t="s">
        <v>39</v>
      </c>
    </row>
    <row r="30" spans="1:9">
      <c r="A30" s="61" t="s">
        <v>40</v>
      </c>
      <c r="E30" t="s">
        <v>41</v>
      </c>
    </row>
    <row r="31" spans="1:9">
      <c r="A31" s="61" t="s">
        <v>42</v>
      </c>
      <c r="E31" t="s">
        <v>43</v>
      </c>
    </row>
    <row r="46" ht="25" customHeight="1" spans="1:6">
      <c r="A46" s="1" t="s">
        <v>3</v>
      </c>
      <c r="F46" s="49"/>
    </row>
    <row r="47" ht="25" customHeight="1" spans="1:6">
      <c r="A47" s="50" t="s">
        <v>44</v>
      </c>
      <c r="F47" s="49"/>
    </row>
    <row r="48" spans="1:6">
      <c r="A48" s="4"/>
      <c r="B48" s="4" t="s">
        <v>45</v>
      </c>
      <c r="C48" s="4" t="s">
        <v>46</v>
      </c>
    </row>
    <row r="49" spans="1:3">
      <c r="A49" s="4" t="s">
        <v>24</v>
      </c>
      <c r="B49" s="16">
        <v>17210</v>
      </c>
      <c r="C49" s="6">
        <f>115.4*1000/12</f>
        <v>9616.66666666667</v>
      </c>
    </row>
    <row r="50" spans="1:3">
      <c r="A50" s="4" t="s">
        <v>30</v>
      </c>
      <c r="B50" s="6">
        <v>121410</v>
      </c>
      <c r="C50" s="6">
        <f>6000/12</f>
        <v>500</v>
      </c>
    </row>
    <row r="53" ht="16" customHeight="1" spans="1:3">
      <c r="A53" s="1" t="s">
        <v>4</v>
      </c>
    </row>
    <row r="54" spans="1:3">
      <c r="A54" s="2" t="s">
        <v>47</v>
      </c>
    </row>
    <row r="55" spans="1:3">
      <c r="A55" s="39" t="s">
        <v>48</v>
      </c>
    </row>
    <row r="72" spans="1:14">
      <c r="A72" s="39" t="s">
        <v>5</v>
      </c>
    </row>
    <row r="73" spans="1:14">
      <c r="A73" t="s">
        <v>49</v>
      </c>
    </row>
    <row r="74" spans="1:14">
      <c r="A74" t="s">
        <v>50</v>
      </c>
    </row>
    <row r="75" spans="1:14">
      <c r="A75" s="62"/>
      <c r="B75" s="62" t="s">
        <v>51</v>
      </c>
      <c r="C75" s="62" t="s">
        <v>52</v>
      </c>
      <c r="D75" s="62" t="s">
        <v>53</v>
      </c>
      <c r="E75" s="62" t="s">
        <v>54</v>
      </c>
      <c r="F75" s="62" t="s">
        <v>55</v>
      </c>
      <c r="G75" s="62" t="s">
        <v>56</v>
      </c>
      <c r="H75" s="62" t="s">
        <v>57</v>
      </c>
      <c r="I75" s="62" t="s">
        <v>58</v>
      </c>
      <c r="J75" s="62" t="s">
        <v>59</v>
      </c>
      <c r="K75" s="62" t="s">
        <v>60</v>
      </c>
      <c r="L75" s="52" t="s">
        <v>61</v>
      </c>
      <c r="M75" s="52" t="s">
        <v>62</v>
      </c>
      <c r="N75" s="52" t="s">
        <v>63</v>
      </c>
    </row>
    <row r="76" spans="1:14">
      <c r="A76" s="63" t="s">
        <v>24</v>
      </c>
      <c r="B76" s="64">
        <v>429</v>
      </c>
      <c r="C76" s="63">
        <v>107</v>
      </c>
      <c r="D76" s="63">
        <v>35</v>
      </c>
      <c r="E76" s="63">
        <v>8</v>
      </c>
      <c r="F76" s="63">
        <v>318</v>
      </c>
      <c r="G76" s="63">
        <v>7</v>
      </c>
      <c r="H76" s="63">
        <v>10</v>
      </c>
      <c r="I76" s="63">
        <v>1</v>
      </c>
      <c r="J76" s="63">
        <v>1</v>
      </c>
      <c r="K76" s="63">
        <v>11</v>
      </c>
      <c r="L76" s="4" t="str">
        <f>D119</f>
        <v>15</v>
      </c>
      <c r="M76" s="4" t="str">
        <f>D123</f>
        <v>18</v>
      </c>
      <c r="N76" s="4" t="str">
        <f>D128</f>
        <v>181</v>
      </c>
    </row>
    <row r="77" spans="1:14">
      <c r="A77" s="4" t="s">
        <v>30</v>
      </c>
      <c r="B77" s="65">
        <v>121</v>
      </c>
      <c r="C77" s="4">
        <v>57</v>
      </c>
      <c r="D77" s="4">
        <v>13</v>
      </c>
      <c r="E77" s="4">
        <v>5</v>
      </c>
      <c r="F77" s="66">
        <v>267</v>
      </c>
      <c r="G77" s="4">
        <v>64</v>
      </c>
      <c r="H77" s="4">
        <v>9</v>
      </c>
      <c r="I77" s="4">
        <v>2</v>
      </c>
      <c r="J77" s="4">
        <v>6</v>
      </c>
      <c r="K77" s="4">
        <v>55</v>
      </c>
      <c r="L77" s="4" t="s">
        <v>64</v>
      </c>
      <c r="M77" s="4" t="s">
        <v>65</v>
      </c>
      <c r="N77" s="4" t="s">
        <v>66</v>
      </c>
    </row>
    <row r="79" spans="1:14">
      <c r="A79" s="1" t="s">
        <v>6</v>
      </c>
    </row>
    <row r="80" spans="1:14">
      <c r="A80" s="3" t="s">
        <v>67</v>
      </c>
      <c r="B80" s="3"/>
      <c r="C80" s="3"/>
      <c r="D80" s="3"/>
      <c r="E80" s="3"/>
    </row>
    <row r="81" spans="1:7">
      <c r="A81" s="3" t="s">
        <v>68</v>
      </c>
      <c r="B81" s="3"/>
      <c r="C81" s="3"/>
      <c r="D81" s="3"/>
      <c r="E81" s="3"/>
    </row>
    <row r="82" spans="1:7">
      <c r="A82" t="s">
        <v>69</v>
      </c>
    </row>
    <row r="84" spans="1:7">
      <c r="A84" s="1" t="s">
        <v>70</v>
      </c>
    </row>
    <row r="85" spans="1:7">
      <c r="A85" s="4"/>
      <c r="B85" s="4" t="s">
        <v>71</v>
      </c>
      <c r="C85" s="4" t="s">
        <v>72</v>
      </c>
      <c r="D85" s="4" t="s">
        <v>73</v>
      </c>
      <c r="E85" s="4" t="s">
        <v>74</v>
      </c>
      <c r="F85" s="4" t="s">
        <v>58</v>
      </c>
      <c r="G85" s="5" t="s">
        <v>51</v>
      </c>
    </row>
    <row r="86" spans="1:7">
      <c r="A86" s="4" t="s">
        <v>24</v>
      </c>
      <c r="B86" s="67">
        <v>7.44</v>
      </c>
      <c r="C86" s="67">
        <v>0.45</v>
      </c>
      <c r="D86" s="68">
        <v>5.63</v>
      </c>
      <c r="E86" s="67">
        <v>0.1</v>
      </c>
      <c r="F86" s="67">
        <v>1.11</v>
      </c>
      <c r="G86" s="67">
        <v>0.2</v>
      </c>
    </row>
    <row r="87" spans="1:7">
      <c r="A87" s="4" t="s">
        <v>30</v>
      </c>
      <c r="B87" s="67">
        <v>7.9</v>
      </c>
      <c r="C87" s="68">
        <v>6.4</v>
      </c>
      <c r="D87" s="67">
        <v>0.1</v>
      </c>
      <c r="E87" s="67">
        <v>0.3</v>
      </c>
      <c r="F87" s="67">
        <v>0.5</v>
      </c>
      <c r="G87" s="67">
        <v>2.5</v>
      </c>
    </row>
    <row r="88" spans="1:7">
      <c r="A88" s="69" t="s">
        <v>75</v>
      </c>
      <c r="B88" s="69"/>
      <c r="C88" s="69"/>
      <c r="D88" s="69"/>
      <c r="E88" s="69"/>
      <c r="F88" s="69"/>
      <c r="G88" s="69"/>
    </row>
    <row r="89" spans="1:7">
      <c r="A89" s="69" t="s">
        <v>76</v>
      </c>
      <c r="B89" s="69" t="s">
        <v>77</v>
      </c>
      <c r="C89" s="69" t="s">
        <v>78</v>
      </c>
      <c r="D89" s="69" t="s">
        <v>79</v>
      </c>
      <c r="E89" s="69" t="s">
        <v>80</v>
      </c>
      <c r="F89" s="69" t="s">
        <v>81</v>
      </c>
      <c r="G89" s="69" t="s">
        <v>82</v>
      </c>
    </row>
    <row r="90" spans="1:7">
      <c r="A90" s="69" t="s">
        <v>83</v>
      </c>
      <c r="B90" s="69" t="s">
        <v>77</v>
      </c>
      <c r="C90" s="69" t="s">
        <v>84</v>
      </c>
      <c r="D90" s="69" t="s">
        <v>85</v>
      </c>
      <c r="E90" s="69" t="s">
        <v>86</v>
      </c>
      <c r="F90" s="69" t="s">
        <v>87</v>
      </c>
      <c r="G90" s="69" t="s">
        <v>88</v>
      </c>
    </row>
    <row r="91" spans="1:7">
      <c r="A91" s="69"/>
      <c r="B91" s="69"/>
      <c r="C91" s="69"/>
      <c r="D91" s="69"/>
      <c r="E91" s="69"/>
      <c r="F91" s="69"/>
      <c r="G91" s="69"/>
    </row>
    <row r="92" spans="1:7">
      <c r="A92" s="1" t="s">
        <v>89</v>
      </c>
    </row>
    <row r="93" spans="1:7">
      <c r="A93" s="4"/>
      <c r="B93" s="4" t="s">
        <v>71</v>
      </c>
      <c r="C93" s="4" t="s">
        <v>72</v>
      </c>
      <c r="D93" s="4" t="s">
        <v>73</v>
      </c>
      <c r="E93" s="4" t="s">
        <v>74</v>
      </c>
      <c r="F93" s="4" t="s">
        <v>58</v>
      </c>
      <c r="G93" s="5" t="s">
        <v>51</v>
      </c>
    </row>
    <row r="94" spans="1:7">
      <c r="A94" s="4" t="s">
        <v>24</v>
      </c>
      <c r="B94" s="7">
        <f>SUM(C94:G94)</f>
        <v>0.733333333333333</v>
      </c>
      <c r="C94" s="8">
        <f>11/30</f>
        <v>0.366666666666667</v>
      </c>
      <c r="D94" s="8">
        <v>0</v>
      </c>
      <c r="E94" s="8">
        <v>0</v>
      </c>
      <c r="F94" s="8">
        <f>11/30</f>
        <v>0.366666666666667</v>
      </c>
      <c r="G94" s="8">
        <v>0</v>
      </c>
    </row>
    <row r="95" spans="1:7">
      <c r="A95" s="4" t="s">
        <v>30</v>
      </c>
      <c r="B95" s="7">
        <f>SUM(C95:G95)</f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</row>
    <row r="96" spans="1:7">
      <c r="A96" s="1"/>
      <c r="C96" t="s">
        <v>90</v>
      </c>
      <c r="D96" t="s">
        <v>91</v>
      </c>
      <c r="E96" t="s">
        <v>92</v>
      </c>
      <c r="F96" t="s">
        <v>93</v>
      </c>
      <c r="G96" t="s">
        <v>94</v>
      </c>
    </row>
    <row r="97" spans="1:9">
      <c r="A97" s="1"/>
    </row>
    <row r="98" spans="1:9">
      <c r="A98" s="1" t="s">
        <v>95</v>
      </c>
    </row>
    <row r="99" spans="1:9">
      <c r="A99" s="50" t="s">
        <v>96</v>
      </c>
    </row>
    <row r="100" spans="1:9">
      <c r="A100" s="4" t="s">
        <v>16</v>
      </c>
      <c r="B100" s="4" t="s">
        <v>97</v>
      </c>
      <c r="C100" s="4" t="s">
        <v>98</v>
      </c>
      <c r="D100" s="4" t="s">
        <v>99</v>
      </c>
      <c r="E100" s="4" t="s">
        <v>100</v>
      </c>
      <c r="F100" s="4" t="s">
        <v>101</v>
      </c>
      <c r="G100" s="4" t="s">
        <v>102</v>
      </c>
    </row>
    <row r="101" ht="54" customHeight="1" spans="1:9">
      <c r="A101" s="4" t="s">
        <v>24</v>
      </c>
      <c r="B101" s="70" t="s">
        <v>103</v>
      </c>
      <c r="C101" s="70">
        <v>1</v>
      </c>
      <c r="D101" s="70" t="s">
        <v>104</v>
      </c>
      <c r="E101" s="70" t="s">
        <v>105</v>
      </c>
      <c r="F101" s="71">
        <v>186</v>
      </c>
      <c r="G101" s="70" t="s">
        <v>106</v>
      </c>
    </row>
    <row r="102" ht="19" customHeight="1" spans="1:9">
      <c r="A102" s="4" t="s">
        <v>30</v>
      </c>
      <c r="B102" s="4" t="s">
        <v>107</v>
      </c>
      <c r="C102" s="6">
        <v>0</v>
      </c>
      <c r="D102" s="6">
        <v>0</v>
      </c>
      <c r="E102" s="6">
        <v>0</v>
      </c>
      <c r="F102" s="6">
        <v>0</v>
      </c>
      <c r="G102" s="13">
        <v>0</v>
      </c>
    </row>
    <row r="103" spans="1:9">
      <c r="A103" s="1"/>
    </row>
    <row r="104" spans="1:9">
      <c r="A104" s="1"/>
    </row>
    <row r="105" spans="1:9">
      <c r="A105" s="1" t="s">
        <v>108</v>
      </c>
    </row>
    <row r="106" spans="1:9">
      <c r="A106" s="17" t="s">
        <v>109</v>
      </c>
    </row>
    <row r="107" spans="1:9">
      <c r="A107" s="17" t="s">
        <v>110</v>
      </c>
    </row>
    <row r="108" spans="1:9">
      <c r="A108" s="17"/>
    </row>
    <row r="109" spans="1:9">
      <c r="A109" s="18" t="s">
        <v>16</v>
      </c>
      <c r="B109" s="19" t="s">
        <v>111</v>
      </c>
      <c r="C109" s="20" t="s">
        <v>112</v>
      </c>
      <c r="D109" s="21" t="s">
        <v>113</v>
      </c>
      <c r="E109" s="21"/>
      <c r="F109" s="21"/>
      <c r="G109" s="22"/>
      <c r="H109" s="20"/>
      <c r="I109" s="20"/>
    </row>
    <row r="110" spans="1:9">
      <c r="A110" s="18"/>
      <c r="B110" s="19"/>
      <c r="C110" s="26" t="s">
        <v>114</v>
      </c>
      <c r="D110" s="27" t="s">
        <v>115</v>
      </c>
      <c r="E110" s="27" t="s">
        <v>116</v>
      </c>
      <c r="F110" s="27" t="s">
        <v>117</v>
      </c>
      <c r="G110" s="28" t="s">
        <v>118</v>
      </c>
    </row>
    <row r="111" ht="54" customHeight="1" spans="1:9">
      <c r="A111" s="4" t="s">
        <v>24</v>
      </c>
      <c r="B111" s="13" t="str">
        <f>_xlfn.DISPIMG("ID_75C1ABE533AD4EC2B82D4E58ECBA2785",1)</f>
        <v>=DISPIMG("ID_75C1ABE533AD4EC2B82D4E58ECBA2785",1)</v>
      </c>
      <c r="C111" s="15" t="s">
        <v>119</v>
      </c>
      <c r="D111" s="32" t="s">
        <v>120</v>
      </c>
      <c r="E111" s="72">
        <v>8728</v>
      </c>
      <c r="F111" s="4" t="s">
        <v>121</v>
      </c>
      <c r="G111" s="15" t="str">
        <f>_xlfn.DISPIMG("ID_BB36B0DD1F5B44F7AC3C4C0018089059",1)</f>
        <v>=DISPIMG("ID_BB36B0DD1F5B44F7AC3C4C0018089059",1)</v>
      </c>
    </row>
    <row r="114" ht="18" customHeight="1" spans="1:7">
      <c r="A114" s="1" t="s">
        <v>7</v>
      </c>
    </row>
    <row r="115" spans="1:7">
      <c r="A115" s="2" t="s">
        <v>122</v>
      </c>
    </row>
    <row r="116" spans="1:7">
      <c r="A116" s="2" t="s">
        <v>123</v>
      </c>
    </row>
    <row r="117" ht="23" customHeight="1"/>
    <row r="118" customFormat="1" spans="1:7">
      <c r="A118" s="19" t="s">
        <v>124</v>
      </c>
      <c r="B118" s="73" t="s">
        <v>16</v>
      </c>
      <c r="C118" s="73" t="s">
        <v>125</v>
      </c>
      <c r="D118" s="73" t="s">
        <v>126</v>
      </c>
      <c r="E118" s="73" t="s">
        <v>127</v>
      </c>
      <c r="F118" s="73" t="s">
        <v>128</v>
      </c>
      <c r="G118" s="73" t="s">
        <v>102</v>
      </c>
    </row>
    <row r="119" customFormat="1" ht="46" customHeight="1" spans="1:7">
      <c r="A119" s="19"/>
      <c r="B119" s="74" t="s">
        <v>76</v>
      </c>
      <c r="C119" s="74" t="s">
        <v>129</v>
      </c>
      <c r="D119" s="74" t="s">
        <v>130</v>
      </c>
      <c r="E119" s="74" t="s">
        <v>131</v>
      </c>
      <c r="F119" s="74" t="s">
        <v>132</v>
      </c>
      <c r="G119" s="59" t="s">
        <v>133</v>
      </c>
    </row>
    <row r="120" customFormat="1" ht="41" customHeight="1" spans="1:7">
      <c r="A120" s="19"/>
      <c r="B120" s="74" t="s">
        <v>83</v>
      </c>
      <c r="C120" s="74" t="s">
        <v>134</v>
      </c>
      <c r="D120" s="74" t="s">
        <v>64</v>
      </c>
      <c r="E120" s="74" t="s">
        <v>135</v>
      </c>
      <c r="F120" s="74" t="s">
        <v>136</v>
      </c>
      <c r="G120" s="75"/>
    </row>
    <row r="122" customFormat="1" spans="1:7">
      <c r="A122" s="19" t="s">
        <v>137</v>
      </c>
      <c r="B122" s="73" t="s">
        <v>16</v>
      </c>
      <c r="C122" s="73" t="s">
        <v>125</v>
      </c>
      <c r="D122" s="73" t="s">
        <v>126</v>
      </c>
      <c r="E122" s="73" t="s">
        <v>127</v>
      </c>
      <c r="F122" s="73" t="s">
        <v>128</v>
      </c>
      <c r="G122" s="73" t="s">
        <v>102</v>
      </c>
    </row>
    <row r="123" customFormat="1" ht="86.4" spans="1:7">
      <c r="A123" s="19"/>
      <c r="B123" s="74" t="s">
        <v>76</v>
      </c>
      <c r="C123" s="74" t="s">
        <v>138</v>
      </c>
      <c r="D123" s="74" t="s">
        <v>138</v>
      </c>
      <c r="E123" s="76" t="s">
        <v>139</v>
      </c>
      <c r="F123" s="76" t="s">
        <v>140</v>
      </c>
      <c r="G123" s="77" t="s">
        <v>141</v>
      </c>
    </row>
    <row r="124" customFormat="1" spans="1:7">
      <c r="A124" s="19"/>
      <c r="B124" s="74" t="s">
        <v>83</v>
      </c>
      <c r="C124" s="74" t="s">
        <v>65</v>
      </c>
      <c r="D124" s="74" t="s">
        <v>65</v>
      </c>
      <c r="E124" s="74" t="s">
        <v>65</v>
      </c>
      <c r="F124" s="74" t="s">
        <v>65</v>
      </c>
      <c r="G124" s="75"/>
    </row>
    <row r="125" spans="1:7">
      <c r="A125" s="78" t="s">
        <v>142</v>
      </c>
    </row>
    <row r="127" customFormat="1" spans="1:7">
      <c r="A127" s="19" t="s">
        <v>60</v>
      </c>
      <c r="B127" s="73" t="s">
        <v>16</v>
      </c>
      <c r="C127" s="73" t="s">
        <v>125</v>
      </c>
      <c r="D127" s="73" t="s">
        <v>126</v>
      </c>
      <c r="E127" s="73" t="s">
        <v>127</v>
      </c>
      <c r="F127" s="73" t="s">
        <v>128</v>
      </c>
      <c r="G127" s="73" t="s">
        <v>102</v>
      </c>
    </row>
    <row r="128" customFormat="1" ht="63" customHeight="1" spans="1:7">
      <c r="A128" s="19"/>
      <c r="B128" s="74" t="s">
        <v>76</v>
      </c>
      <c r="C128" s="74" t="s">
        <v>130</v>
      </c>
      <c r="D128" s="74" t="s">
        <v>143</v>
      </c>
      <c r="E128" s="74" t="s">
        <v>144</v>
      </c>
      <c r="F128" s="74" t="s">
        <v>145</v>
      </c>
      <c r="G128" s="59" t="s">
        <v>146</v>
      </c>
    </row>
    <row r="129" customFormat="1" ht="76" customHeight="1" spans="1:7">
      <c r="A129" s="19"/>
      <c r="B129" s="74" t="s">
        <v>83</v>
      </c>
      <c r="C129" s="74" t="s">
        <v>66</v>
      </c>
      <c r="D129" s="74" t="s">
        <v>66</v>
      </c>
      <c r="E129" s="74" t="s">
        <v>66</v>
      </c>
      <c r="F129" s="74" t="s">
        <v>147</v>
      </c>
      <c r="G129" s="75"/>
    </row>
    <row r="132" spans="1:7">
      <c r="A132" s="1" t="s">
        <v>8</v>
      </c>
    </row>
    <row r="133" spans="1:7">
      <c r="A133" s="2" t="s">
        <v>148</v>
      </c>
    </row>
    <row r="135" spans="1:7">
      <c r="A135" s="73" t="s">
        <v>16</v>
      </c>
      <c r="B135" s="73" t="s">
        <v>149</v>
      </c>
      <c r="C135" s="73" t="s">
        <v>150</v>
      </c>
      <c r="D135" s="73" t="s">
        <v>102</v>
      </c>
    </row>
    <row r="136" ht="105" spans="1:7">
      <c r="A136" s="74" t="s">
        <v>76</v>
      </c>
      <c r="B136" s="14">
        <f>F76</f>
        <v>318</v>
      </c>
      <c r="C136" t="str">
        <f>_xlfn.DISPIMG("ID_9F0C67EF5E1246DF920486A843F7357E",1)</f>
        <v>=DISPIMG("ID_9F0C67EF5E1246DF920486A843F7357E",1)</v>
      </c>
      <c r="D136" s="15" t="s">
        <v>151</v>
      </c>
    </row>
    <row r="137" ht="100.45" spans="1:7">
      <c r="A137" s="74" t="s">
        <v>83</v>
      </c>
      <c r="B137" s="14">
        <f>F77</f>
        <v>267</v>
      </c>
      <c r="C137" s="47" t="str">
        <f>_xlfn.DISPIMG("ID_8E0AC7E0739A404491E182459EBFA4ED",1)</f>
        <v>=DISPIMG("ID_8E0AC7E0739A404491E182459EBFA4ED",1)</v>
      </c>
      <c r="D137" s="79" t="s">
        <v>152</v>
      </c>
    </row>
    <row r="140" spans="1:7">
      <c r="A140" s="1" t="s">
        <v>9</v>
      </c>
    </row>
    <row r="141" spans="1:7">
      <c r="A141" s="1" t="s">
        <v>153</v>
      </c>
    </row>
    <row r="142" ht="144" spans="1:7">
      <c r="A142" s="80" t="s">
        <v>154</v>
      </c>
    </row>
    <row r="143" spans="1:7">
      <c r="A143" s="81"/>
    </row>
    <row r="144" spans="1:7">
      <c r="A144" s="81"/>
    </row>
    <row r="145" spans="1:1">
      <c r="A145" s="81"/>
    </row>
    <row r="146" spans="1:1">
      <c r="A146" s="81"/>
    </row>
    <row r="147" spans="1:1">
      <c r="A147" s="81"/>
    </row>
    <row r="148" spans="1:1">
      <c r="A148" s="81"/>
    </row>
    <row r="149" spans="1:1">
      <c r="A149" s="81"/>
    </row>
    <row r="150" spans="1:1">
      <c r="A150" s="81"/>
    </row>
    <row r="151" spans="1:1">
      <c r="A151" s="81"/>
    </row>
    <row r="152" spans="1:1">
      <c r="A152" s="81"/>
    </row>
    <row r="153" spans="1:1">
      <c r="A153" s="81"/>
    </row>
    <row r="154" spans="1:1">
      <c r="A154" s="81"/>
    </row>
    <row r="155" spans="1:1">
      <c r="A155" s="81"/>
    </row>
    <row r="156" spans="1:1">
      <c r="A156" s="1" t="s">
        <v>10</v>
      </c>
    </row>
    <row r="157" spans="1:1">
      <c r="A157" s="2" t="s">
        <v>155</v>
      </c>
    </row>
    <row r="158" spans="1:1">
      <c r="A158" s="2" t="s">
        <v>156</v>
      </c>
    </row>
    <row r="161" spans="1:5">
      <c r="A161" s="73"/>
      <c r="B161" s="73" t="s">
        <v>157</v>
      </c>
      <c r="C161" s="73" t="s">
        <v>158</v>
      </c>
      <c r="E161" s="49"/>
    </row>
    <row r="162" ht="165" customHeight="1" spans="1:5">
      <c r="A162" s="4" t="s">
        <v>24</v>
      </c>
      <c r="B162" s="13" t="s">
        <v>159</v>
      </c>
      <c r="C162" s="15"/>
    </row>
    <row r="163" ht="132" customHeight="1" spans="1:5">
      <c r="A163" s="4" t="s">
        <v>30</v>
      </c>
      <c r="B163" s="15" t="s">
        <v>160</v>
      </c>
      <c r="C163" s="32" t="s">
        <v>161</v>
      </c>
    </row>
    <row r="166" spans="1:5">
      <c r="A166" s="1" t="s">
        <v>11</v>
      </c>
    </row>
    <row r="167" spans="1:5">
      <c r="A167" s="82" t="s">
        <v>162</v>
      </c>
    </row>
    <row r="169" spans="1:5">
      <c r="A169" s="39" t="s">
        <v>163</v>
      </c>
    </row>
    <row r="170" spans="1:5">
      <c r="A170" s="2" t="s">
        <v>164</v>
      </c>
    </row>
    <row r="171" spans="1:5">
      <c r="A171" s="2" t="s">
        <v>165</v>
      </c>
    </row>
    <row r="172" spans="1:5">
      <c r="A172" s="2" t="s">
        <v>166</v>
      </c>
    </row>
    <row r="174" spans="1:5">
      <c r="A174" s="39" t="s">
        <v>167</v>
      </c>
    </row>
    <row r="175" spans="1:5">
      <c r="A175" s="2" t="s">
        <v>168</v>
      </c>
    </row>
    <row r="176" spans="1:5">
      <c r="A176" t="s">
        <v>169</v>
      </c>
    </row>
    <row r="177" spans="1:1">
      <c r="A177" t="s">
        <v>170</v>
      </c>
    </row>
    <row r="178" spans="1:1">
      <c r="A178" t="s">
        <v>171</v>
      </c>
    </row>
    <row r="180" spans="1:1">
      <c r="A180" s="39" t="s">
        <v>172</v>
      </c>
    </row>
    <row r="181" spans="1:1">
      <c r="A181" s="2" t="s">
        <v>173</v>
      </c>
    </row>
    <row r="185" spans="1:1">
      <c r="A185" s="82" t="s">
        <v>174</v>
      </c>
    </row>
    <row r="186" spans="1:1">
      <c r="A186" t="s">
        <v>175</v>
      </c>
    </row>
    <row r="187" ht="28.8" spans="1:1">
      <c r="A187" s="81" t="s">
        <v>176</v>
      </c>
    </row>
    <row r="189" spans="1:1">
      <c r="A189" t="s">
        <v>177</v>
      </c>
    </row>
    <row r="191" spans="1:1">
      <c r="A191" s="83" t="s">
        <v>178</v>
      </c>
    </row>
    <row r="193" spans="1:1024 1025:16384">
      <c r="A193" t="s">
        <v>179</v>
      </c>
    </row>
    <row r="194" spans="1:1024 1025:16384">
      <c r="A194" t="s">
        <v>180</v>
      </c>
    </row>
    <row r="195" spans="1:1024 1025:16384">
      <c r="A195" t="s">
        <v>181</v>
      </c>
    </row>
    <row r="196" spans="1:1024 1025:16384">
      <c r="A196" t="s">
        <v>182</v>
      </c>
    </row>
    <row r="198" spans="1:1024 1025:16384">
      <c r="A198" s="84" t="s">
        <v>183</v>
      </c>
    </row>
    <row r="199" spans="1:1024 1025:16384">
      <c r="A199" t="s">
        <v>184</v>
      </c>
    </row>
    <row r="200" spans="1:1024 1025:16384">
      <c r="A200" s="2" t="s">
        <v>185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2"/>
      <c r="QX200" s="2"/>
      <c r="QY200" s="2"/>
      <c r="QZ200" s="2"/>
      <c r="RA200" s="2"/>
      <c r="RB200" s="2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2"/>
      <c r="RN200" s="2"/>
      <c r="RO200" s="2"/>
      <c r="RP200" s="2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2"/>
      <c r="SB200" s="2"/>
      <c r="SC200" s="2"/>
      <c r="SD200" s="2"/>
      <c r="SE200" s="2"/>
      <c r="SF200" s="2"/>
      <c r="SG200" s="2"/>
      <c r="SH200" s="2"/>
      <c r="SI200" s="2"/>
      <c r="SJ200" s="2"/>
      <c r="SK200" s="2"/>
      <c r="SL200" s="2"/>
      <c r="SM200" s="2"/>
      <c r="SN200" s="2"/>
      <c r="SO200" s="2"/>
      <c r="SP200" s="2"/>
      <c r="SQ200" s="2"/>
      <c r="SR200" s="2"/>
      <c r="SS200" s="2"/>
      <c r="ST200" s="2"/>
      <c r="SU200" s="2"/>
      <c r="SV200" s="2"/>
      <c r="SW200" s="2"/>
      <c r="SX200" s="2"/>
      <c r="SY200" s="2"/>
      <c r="SZ200" s="2"/>
      <c r="TA200" s="2"/>
      <c r="TB200" s="2"/>
      <c r="TC200" s="2"/>
      <c r="TD200" s="2"/>
      <c r="TE200" s="2"/>
      <c r="TF200" s="2"/>
      <c r="TG200" s="2"/>
      <c r="TH200" s="2"/>
      <c r="TI200" s="2"/>
      <c r="TJ200" s="2"/>
      <c r="TK200" s="2"/>
      <c r="TL200" s="2"/>
      <c r="TM200" s="2"/>
      <c r="TN200" s="2"/>
      <c r="TO200" s="2"/>
      <c r="TP200" s="2"/>
      <c r="TQ200" s="2"/>
      <c r="TR200" s="2"/>
      <c r="TS200" s="2"/>
      <c r="TT200" s="2"/>
      <c r="TU200" s="2"/>
      <c r="TV200" s="2"/>
      <c r="TW200" s="2"/>
      <c r="TX200" s="2"/>
      <c r="TY200" s="2"/>
      <c r="TZ200" s="2"/>
      <c r="UA200" s="2"/>
      <c r="UB200" s="2"/>
      <c r="UC200" s="2"/>
      <c r="UD200" s="2"/>
      <c r="UE200" s="2"/>
      <c r="UF200" s="2"/>
      <c r="UG200" s="2"/>
      <c r="UH200" s="2"/>
      <c r="UI200" s="2"/>
      <c r="UJ200" s="2"/>
      <c r="UK200" s="2"/>
      <c r="UL200" s="2"/>
      <c r="UM200" s="2"/>
      <c r="UN200" s="2"/>
      <c r="UO200" s="2"/>
      <c r="UP200" s="2"/>
      <c r="UQ200" s="2"/>
      <c r="UR200" s="2"/>
      <c r="US200" s="2"/>
      <c r="UT200" s="2"/>
      <c r="UU200" s="2"/>
      <c r="UV200" s="2"/>
      <c r="UW200" s="2"/>
      <c r="UX200" s="2"/>
      <c r="UY200" s="2"/>
      <c r="UZ200" s="2"/>
      <c r="VA200" s="2"/>
      <c r="VB200" s="2"/>
      <c r="VC200" s="2"/>
      <c r="VD200" s="2"/>
      <c r="VE200" s="2"/>
      <c r="VF200" s="2"/>
      <c r="VG200" s="2"/>
      <c r="VH200" s="2"/>
      <c r="VI200" s="2"/>
      <c r="VJ200" s="2"/>
      <c r="VK200" s="2"/>
      <c r="VL200" s="2"/>
      <c r="VM200" s="2"/>
      <c r="VN200" s="2"/>
      <c r="VO200" s="2"/>
      <c r="VP200" s="2"/>
      <c r="VQ200" s="2"/>
      <c r="VR200" s="2"/>
      <c r="VS200" s="2"/>
      <c r="VT200" s="2"/>
      <c r="VU200" s="2"/>
      <c r="VV200" s="2"/>
      <c r="VW200" s="2"/>
      <c r="VX200" s="2"/>
      <c r="VY200" s="2"/>
      <c r="VZ200" s="2"/>
      <c r="WA200" s="2"/>
      <c r="WB200" s="2"/>
      <c r="WC200" s="2"/>
      <c r="WD200" s="2"/>
      <c r="WE200" s="2"/>
      <c r="WF200" s="2"/>
      <c r="WG200" s="2"/>
      <c r="WH200" s="2"/>
      <c r="WI200" s="2"/>
      <c r="WJ200" s="2"/>
      <c r="WK200" s="2"/>
      <c r="WL200" s="2"/>
      <c r="WM200" s="2"/>
      <c r="WN200" s="2"/>
      <c r="WO200" s="2"/>
      <c r="WP200" s="2"/>
      <c r="WQ200" s="2"/>
      <c r="WR200" s="2"/>
      <c r="WS200" s="2"/>
      <c r="WT200" s="2"/>
      <c r="WU200" s="2"/>
      <c r="WV200" s="2"/>
      <c r="WW200" s="2"/>
      <c r="WX200" s="2"/>
      <c r="WY200" s="2"/>
      <c r="WZ200" s="2"/>
      <c r="XA200" s="2"/>
      <c r="XB200" s="2"/>
      <c r="XC200" s="2"/>
      <c r="XD200" s="2"/>
      <c r="XE200" s="2"/>
      <c r="XF200" s="2"/>
      <c r="XG200" s="2"/>
      <c r="XH200" s="2"/>
      <c r="XI200" s="2"/>
      <c r="XJ200" s="2"/>
      <c r="XK200" s="2"/>
      <c r="XL200" s="2"/>
      <c r="XM200" s="2"/>
      <c r="XN200" s="2"/>
      <c r="XO200" s="2"/>
      <c r="XP200" s="2"/>
      <c r="XQ200" s="2"/>
      <c r="XR200" s="2"/>
      <c r="XS200" s="2"/>
      <c r="XT200" s="2"/>
      <c r="XU200" s="2"/>
      <c r="XV200" s="2"/>
      <c r="XW200" s="2"/>
      <c r="XX200" s="2"/>
      <c r="XY200" s="2"/>
      <c r="XZ200" s="2"/>
      <c r="YA200" s="2"/>
      <c r="YB200" s="2"/>
      <c r="YC200" s="2"/>
      <c r="YD200" s="2"/>
      <c r="YE200" s="2"/>
      <c r="YF200" s="2"/>
      <c r="YG200" s="2"/>
      <c r="YH200" s="2"/>
      <c r="YI200" s="2"/>
      <c r="YJ200" s="2"/>
      <c r="YK200" s="2"/>
      <c r="YL200" s="2"/>
      <c r="YM200" s="2"/>
      <c r="YN200" s="2"/>
      <c r="YO200" s="2"/>
      <c r="YP200" s="2"/>
      <c r="YQ200" s="2"/>
      <c r="YR200" s="2"/>
      <c r="YS200" s="2"/>
      <c r="YT200" s="2"/>
      <c r="YU200" s="2"/>
      <c r="YV200" s="2"/>
      <c r="YW200" s="2"/>
      <c r="YX200" s="2"/>
      <c r="YY200" s="2"/>
      <c r="YZ200" s="2"/>
      <c r="ZA200" s="2"/>
      <c r="ZB200" s="2"/>
      <c r="ZC200" s="2"/>
      <c r="ZD200" s="2"/>
      <c r="ZE200" s="2"/>
      <c r="ZF200" s="2"/>
      <c r="ZG200" s="2"/>
      <c r="ZH200" s="2"/>
      <c r="ZI200" s="2"/>
      <c r="ZJ200" s="2"/>
      <c r="ZK200" s="2"/>
      <c r="ZL200" s="2"/>
      <c r="ZM200" s="2"/>
      <c r="ZN200" s="2"/>
      <c r="ZO200" s="2"/>
      <c r="ZP200" s="2"/>
      <c r="ZQ200" s="2"/>
      <c r="ZR200" s="2"/>
      <c r="ZS200" s="2"/>
      <c r="ZT200" s="2"/>
      <c r="ZU200" s="2"/>
      <c r="ZV200" s="2"/>
      <c r="ZW200" s="2"/>
      <c r="ZX200" s="2"/>
      <c r="ZY200" s="2"/>
      <c r="ZZ200" s="2"/>
      <c r="AAA200" s="2"/>
      <c r="AAB200" s="2"/>
      <c r="AAC200" s="2"/>
      <c r="AAD200" s="2"/>
      <c r="AAE200" s="2"/>
      <c r="AAF200" s="2"/>
      <c r="AAG200" s="2"/>
      <c r="AAH200" s="2"/>
      <c r="AAI200" s="2"/>
      <c r="AAJ200" s="2"/>
      <c r="AAK200" s="2"/>
      <c r="AAL200" s="2"/>
      <c r="AAM200" s="2"/>
      <c r="AAN200" s="2"/>
      <c r="AAO200" s="2"/>
      <c r="AAP200" s="2"/>
      <c r="AAQ200" s="2"/>
      <c r="AAR200" s="2"/>
      <c r="AAS200" s="2"/>
      <c r="AAT200" s="2"/>
      <c r="AAU200" s="2"/>
      <c r="AAV200" s="2"/>
      <c r="AAW200" s="2"/>
      <c r="AAX200" s="2"/>
      <c r="AAY200" s="2"/>
      <c r="AAZ200" s="2"/>
      <c r="ABA200" s="2"/>
      <c r="ABB200" s="2"/>
      <c r="ABC200" s="2"/>
      <c r="ABD200" s="2"/>
      <c r="ABE200" s="2"/>
      <c r="ABF200" s="2"/>
      <c r="ABG200" s="2"/>
      <c r="ABH200" s="2"/>
      <c r="ABI200" s="2"/>
      <c r="ABJ200" s="2"/>
      <c r="ABK200" s="2"/>
      <c r="ABL200" s="2"/>
      <c r="ABM200" s="2"/>
      <c r="ABN200" s="2"/>
      <c r="ABO200" s="2"/>
      <c r="ABP200" s="2"/>
      <c r="ABQ200" s="2"/>
      <c r="ABR200" s="2"/>
      <c r="ABS200" s="2"/>
      <c r="ABT200" s="2"/>
      <c r="ABU200" s="2"/>
      <c r="ABV200" s="2"/>
      <c r="ABW200" s="2"/>
      <c r="ABX200" s="2"/>
      <c r="ABY200" s="2"/>
      <c r="ABZ200" s="2"/>
      <c r="ACA200" s="2"/>
      <c r="ACB200" s="2"/>
      <c r="ACC200" s="2"/>
      <c r="ACD200" s="2"/>
      <c r="ACE200" s="2"/>
      <c r="ACF200" s="2"/>
      <c r="ACG200" s="2"/>
      <c r="ACH200" s="2"/>
      <c r="ACI200" s="2"/>
      <c r="ACJ200" s="2"/>
      <c r="ACK200" s="2"/>
      <c r="ACL200" s="2"/>
      <c r="ACM200" s="2"/>
      <c r="ACN200" s="2"/>
      <c r="ACO200" s="2"/>
      <c r="ACP200" s="2"/>
      <c r="ACQ200" s="2"/>
      <c r="ACR200" s="2"/>
      <c r="ACS200" s="2"/>
      <c r="ACT200" s="2"/>
      <c r="ACU200" s="2"/>
      <c r="ACV200" s="2"/>
      <c r="ACW200" s="2"/>
      <c r="ACX200" s="2"/>
      <c r="ACY200" s="2"/>
      <c r="ACZ200" s="2"/>
      <c r="ADA200" s="2"/>
      <c r="ADB200" s="2"/>
      <c r="ADC200" s="2"/>
      <c r="ADD200" s="2"/>
      <c r="ADE200" s="2"/>
      <c r="ADF200" s="2"/>
      <c r="ADG200" s="2"/>
      <c r="ADH200" s="2"/>
      <c r="ADI200" s="2"/>
      <c r="ADJ200" s="2"/>
      <c r="ADK200" s="2"/>
      <c r="ADL200" s="2"/>
      <c r="ADM200" s="2"/>
      <c r="ADN200" s="2"/>
      <c r="ADO200" s="2"/>
      <c r="ADP200" s="2"/>
      <c r="ADQ200" s="2"/>
      <c r="ADR200" s="2"/>
      <c r="ADS200" s="2"/>
      <c r="ADT200" s="2"/>
      <c r="ADU200" s="2"/>
      <c r="ADV200" s="2"/>
      <c r="ADW200" s="2"/>
      <c r="ADX200" s="2"/>
      <c r="ADY200" s="2"/>
      <c r="ADZ200" s="2"/>
      <c r="AEA200" s="2"/>
      <c r="AEB200" s="2"/>
      <c r="AEC200" s="2"/>
      <c r="AED200" s="2"/>
      <c r="AEE200" s="2"/>
      <c r="AEF200" s="2"/>
      <c r="AEG200" s="2"/>
      <c r="AEH200" s="2"/>
      <c r="AEI200" s="2"/>
      <c r="AEJ200" s="2"/>
      <c r="AEK200" s="2"/>
      <c r="AEL200" s="2"/>
      <c r="AEM200" s="2"/>
      <c r="AEN200" s="2"/>
      <c r="AEO200" s="2"/>
      <c r="AEP200" s="2"/>
      <c r="AEQ200" s="2"/>
      <c r="AER200" s="2"/>
      <c r="AES200" s="2"/>
      <c r="AET200" s="2"/>
      <c r="AEU200" s="2"/>
      <c r="AEV200" s="2"/>
      <c r="AEW200" s="2"/>
      <c r="AEX200" s="2"/>
      <c r="AEY200" s="2"/>
      <c r="AEZ200" s="2"/>
      <c r="AFA200" s="2"/>
      <c r="AFB200" s="2"/>
      <c r="AFC200" s="2"/>
      <c r="AFD200" s="2"/>
      <c r="AFE200" s="2"/>
      <c r="AFF200" s="2"/>
      <c r="AFG200" s="2"/>
      <c r="AFH200" s="2"/>
      <c r="AFI200" s="2"/>
      <c r="AFJ200" s="2"/>
      <c r="AFK200" s="2"/>
      <c r="AFL200" s="2"/>
      <c r="AFM200" s="2"/>
      <c r="AFN200" s="2"/>
      <c r="AFO200" s="2"/>
      <c r="AFP200" s="2"/>
      <c r="AFQ200" s="2"/>
      <c r="AFR200" s="2"/>
      <c r="AFS200" s="2"/>
      <c r="AFT200" s="2"/>
      <c r="AFU200" s="2"/>
      <c r="AFV200" s="2"/>
      <c r="AFW200" s="2"/>
      <c r="AFX200" s="2"/>
      <c r="AFY200" s="2"/>
      <c r="AFZ200" s="2"/>
      <c r="AGA200" s="2"/>
      <c r="AGB200" s="2"/>
      <c r="AGC200" s="2"/>
      <c r="AGD200" s="2"/>
      <c r="AGE200" s="2"/>
      <c r="AGF200" s="2"/>
      <c r="AGG200" s="2"/>
      <c r="AGH200" s="2"/>
      <c r="AGI200" s="2"/>
      <c r="AGJ200" s="2"/>
      <c r="AGK200" s="2"/>
      <c r="AGL200" s="2"/>
      <c r="AGM200" s="2"/>
      <c r="AGN200" s="2"/>
      <c r="AGO200" s="2"/>
      <c r="AGP200" s="2"/>
      <c r="AGQ200" s="2"/>
      <c r="AGR200" s="2"/>
      <c r="AGS200" s="2"/>
      <c r="AGT200" s="2"/>
      <c r="AGU200" s="2"/>
      <c r="AGV200" s="2"/>
      <c r="AGW200" s="2"/>
      <c r="AGX200" s="2"/>
      <c r="AGY200" s="2"/>
      <c r="AGZ200" s="2"/>
      <c r="AHA200" s="2"/>
      <c r="AHB200" s="2"/>
      <c r="AHC200" s="2"/>
      <c r="AHD200" s="2"/>
      <c r="AHE200" s="2"/>
      <c r="AHF200" s="2"/>
      <c r="AHG200" s="2"/>
      <c r="AHH200" s="2"/>
      <c r="AHI200" s="2"/>
      <c r="AHJ200" s="2"/>
      <c r="AHK200" s="2"/>
      <c r="AHL200" s="2"/>
      <c r="AHM200" s="2"/>
      <c r="AHN200" s="2"/>
      <c r="AHO200" s="2"/>
      <c r="AHP200" s="2"/>
      <c r="AHQ200" s="2"/>
      <c r="AHR200" s="2"/>
      <c r="AHS200" s="2"/>
      <c r="AHT200" s="2"/>
      <c r="AHU200" s="2"/>
      <c r="AHV200" s="2"/>
      <c r="AHW200" s="2"/>
      <c r="AHX200" s="2"/>
      <c r="AHY200" s="2"/>
      <c r="AHZ200" s="2"/>
      <c r="AIA200" s="2"/>
      <c r="AIB200" s="2"/>
      <c r="AIC200" s="2"/>
      <c r="AID200" s="2"/>
      <c r="AIE200" s="2"/>
      <c r="AIF200" s="2"/>
      <c r="AIG200" s="2"/>
      <c r="AIH200" s="2"/>
      <c r="AII200" s="2"/>
      <c r="AIJ200" s="2"/>
      <c r="AIK200" s="2"/>
      <c r="AIL200" s="2"/>
      <c r="AIM200" s="2"/>
      <c r="AIN200" s="2"/>
      <c r="AIO200" s="2"/>
      <c r="AIP200" s="2"/>
      <c r="AIQ200" s="2"/>
      <c r="AIR200" s="2"/>
      <c r="AIS200" s="2"/>
      <c r="AIT200" s="2"/>
      <c r="AIU200" s="2"/>
      <c r="AIV200" s="2"/>
      <c r="AIW200" s="2"/>
      <c r="AIX200" s="2"/>
      <c r="AIY200" s="2"/>
      <c r="AIZ200" s="2"/>
      <c r="AJA200" s="2"/>
      <c r="AJB200" s="2"/>
      <c r="AJC200" s="2"/>
      <c r="AJD200" s="2"/>
      <c r="AJE200" s="2"/>
      <c r="AJF200" s="2"/>
      <c r="AJG200" s="2"/>
      <c r="AJH200" s="2"/>
      <c r="AJI200" s="2"/>
      <c r="AJJ200" s="2"/>
      <c r="AJK200" s="2"/>
      <c r="AJL200" s="2"/>
      <c r="AJM200" s="2"/>
      <c r="AJN200" s="2"/>
      <c r="AJO200" s="2"/>
      <c r="AJP200" s="2"/>
      <c r="AJQ200" s="2"/>
      <c r="AJR200" s="2"/>
      <c r="AJS200" s="2"/>
      <c r="AJT200" s="2"/>
      <c r="AJU200" s="2"/>
      <c r="AJV200" s="2"/>
      <c r="AJW200" s="2"/>
      <c r="AJX200" s="2"/>
      <c r="AJY200" s="2"/>
      <c r="AJZ200" s="2"/>
      <c r="AKA200" s="2"/>
      <c r="AKB200" s="2"/>
      <c r="AKC200" s="2"/>
      <c r="AKD200" s="2"/>
      <c r="AKE200" s="2"/>
      <c r="AKF200" s="2"/>
      <c r="AKG200" s="2"/>
      <c r="AKH200" s="2"/>
      <c r="AKI200" s="2"/>
      <c r="AKJ200" s="2"/>
      <c r="AKK200" s="2"/>
      <c r="AKL200" s="2"/>
      <c r="AKM200" s="2"/>
      <c r="AKN200" s="2"/>
      <c r="AKO200" s="2"/>
      <c r="AKP200" s="2"/>
      <c r="AKQ200" s="2"/>
      <c r="AKR200" s="2"/>
      <c r="AKS200" s="2"/>
      <c r="AKT200" s="2"/>
      <c r="AKU200" s="2"/>
      <c r="AKV200" s="2"/>
      <c r="AKW200" s="2"/>
      <c r="AKX200" s="2"/>
      <c r="AKY200" s="2"/>
      <c r="AKZ200" s="2"/>
      <c r="ALA200" s="2"/>
      <c r="ALB200" s="2"/>
      <c r="ALC200" s="2"/>
      <c r="ALD200" s="2"/>
      <c r="ALE200" s="2"/>
      <c r="ALF200" s="2"/>
      <c r="ALG200" s="2"/>
      <c r="ALH200" s="2"/>
      <c r="ALI200" s="2"/>
      <c r="ALJ200" s="2"/>
      <c r="ALK200" s="2"/>
      <c r="ALL200" s="2"/>
      <c r="ALM200" s="2"/>
      <c r="ALN200" s="2"/>
      <c r="ALO200" s="2"/>
      <c r="ALP200" s="2"/>
      <c r="ALQ200" s="2"/>
      <c r="ALR200" s="2"/>
      <c r="ALS200" s="2"/>
      <c r="ALT200" s="2"/>
      <c r="ALU200" s="2"/>
      <c r="ALV200" s="2"/>
      <c r="ALW200" s="2"/>
      <c r="ALX200" s="2"/>
      <c r="ALY200" s="2"/>
      <c r="ALZ200" s="2"/>
      <c r="AMA200" s="2"/>
      <c r="AMB200" s="2"/>
      <c r="AMC200" s="2"/>
      <c r="AMD200" s="2"/>
      <c r="AME200" s="2"/>
      <c r="AMF200" s="2"/>
      <c r="AMG200" s="2"/>
      <c r="AMH200" s="2"/>
      <c r="AMI200" s="2"/>
      <c r="AMJ200" s="2"/>
      <c r="AMK200" s="2"/>
      <c r="AML200" s="2"/>
      <c r="AMM200" s="2"/>
      <c r="AMN200" s="2"/>
      <c r="AMO200" s="2"/>
      <c r="AMP200" s="2"/>
      <c r="AMQ200" s="2"/>
      <c r="AMR200" s="2"/>
      <c r="AMS200" s="2"/>
      <c r="AMT200" s="2"/>
      <c r="AMU200" s="2"/>
      <c r="AMV200" s="2"/>
      <c r="AMW200" s="2"/>
      <c r="AMX200" s="2"/>
      <c r="AMY200" s="2"/>
      <c r="AMZ200" s="2"/>
      <c r="ANA200" s="2"/>
      <c r="ANB200" s="2"/>
      <c r="ANC200" s="2"/>
      <c r="AND200" s="2"/>
      <c r="ANE200" s="2"/>
      <c r="ANF200" s="2"/>
      <c r="ANG200" s="2"/>
      <c r="ANH200" s="2"/>
      <c r="ANI200" s="2"/>
      <c r="ANJ200" s="2"/>
      <c r="ANK200" s="2"/>
      <c r="ANL200" s="2"/>
      <c r="ANM200" s="2"/>
      <c r="ANN200" s="2"/>
      <c r="ANO200" s="2"/>
      <c r="ANP200" s="2"/>
      <c r="ANQ200" s="2"/>
      <c r="ANR200" s="2"/>
      <c r="ANS200" s="2"/>
      <c r="ANT200" s="2"/>
      <c r="ANU200" s="2"/>
      <c r="ANV200" s="2"/>
      <c r="ANW200" s="2"/>
      <c r="ANX200" s="2"/>
      <c r="ANY200" s="2"/>
      <c r="ANZ200" s="2"/>
      <c r="AOA200" s="2"/>
      <c r="AOB200" s="2"/>
      <c r="AOC200" s="2"/>
      <c r="AOD200" s="2"/>
      <c r="AOE200" s="2"/>
      <c r="AOF200" s="2"/>
      <c r="AOG200" s="2"/>
      <c r="AOH200" s="2"/>
      <c r="AOI200" s="2"/>
      <c r="AOJ200" s="2"/>
      <c r="AOK200" s="2"/>
      <c r="AOL200" s="2"/>
      <c r="AOM200" s="2"/>
      <c r="AON200" s="2"/>
      <c r="AOO200" s="2"/>
      <c r="AOP200" s="2"/>
      <c r="AOQ200" s="2"/>
      <c r="AOR200" s="2"/>
      <c r="AOS200" s="2"/>
      <c r="AOT200" s="2"/>
      <c r="AOU200" s="2"/>
      <c r="AOV200" s="2"/>
      <c r="AOW200" s="2"/>
      <c r="AOX200" s="2"/>
      <c r="AOY200" s="2"/>
      <c r="AOZ200" s="2"/>
      <c r="APA200" s="2"/>
      <c r="APB200" s="2"/>
      <c r="APC200" s="2"/>
      <c r="APD200" s="2"/>
      <c r="APE200" s="2"/>
      <c r="APF200" s="2"/>
      <c r="APG200" s="2"/>
      <c r="APH200" s="2"/>
      <c r="API200" s="2"/>
      <c r="APJ200" s="2"/>
      <c r="APK200" s="2"/>
      <c r="APL200" s="2"/>
      <c r="APM200" s="2"/>
      <c r="APN200" s="2"/>
      <c r="APO200" s="2"/>
      <c r="APP200" s="2"/>
      <c r="APQ200" s="2"/>
      <c r="APR200" s="2"/>
      <c r="APS200" s="2"/>
      <c r="APT200" s="2"/>
      <c r="APU200" s="2"/>
      <c r="APV200" s="2"/>
      <c r="APW200" s="2"/>
      <c r="APX200" s="2"/>
      <c r="APY200" s="2"/>
      <c r="APZ200" s="2"/>
      <c r="AQA200" s="2"/>
      <c r="AQB200" s="2"/>
      <c r="AQC200" s="2"/>
      <c r="AQD200" s="2"/>
      <c r="AQE200" s="2"/>
      <c r="AQF200" s="2"/>
      <c r="AQG200" s="2"/>
      <c r="AQH200" s="2"/>
      <c r="AQI200" s="2"/>
      <c r="AQJ200" s="2"/>
      <c r="AQK200" s="2"/>
      <c r="AQL200" s="2"/>
      <c r="AQM200" s="2"/>
      <c r="AQN200" s="2"/>
      <c r="AQO200" s="2"/>
      <c r="AQP200" s="2"/>
      <c r="AQQ200" s="2"/>
      <c r="AQR200" s="2"/>
      <c r="AQS200" s="2"/>
      <c r="AQT200" s="2"/>
      <c r="AQU200" s="2"/>
      <c r="AQV200" s="2"/>
      <c r="AQW200" s="2"/>
      <c r="AQX200" s="2"/>
      <c r="AQY200" s="2"/>
      <c r="AQZ200" s="2"/>
      <c r="ARA200" s="2"/>
      <c r="ARB200" s="2"/>
      <c r="ARC200" s="2"/>
      <c r="ARD200" s="2"/>
      <c r="ARE200" s="2"/>
      <c r="ARF200" s="2"/>
      <c r="ARG200" s="2"/>
      <c r="ARH200" s="2"/>
      <c r="ARI200" s="2"/>
      <c r="ARJ200" s="2"/>
      <c r="ARK200" s="2"/>
      <c r="ARL200" s="2"/>
      <c r="ARM200" s="2"/>
      <c r="ARN200" s="2"/>
      <c r="ARO200" s="2"/>
      <c r="ARP200" s="2"/>
      <c r="ARQ200" s="2"/>
      <c r="ARR200" s="2"/>
      <c r="ARS200" s="2"/>
      <c r="ART200" s="2"/>
      <c r="ARU200" s="2"/>
      <c r="ARV200" s="2"/>
      <c r="ARW200" s="2"/>
      <c r="ARX200" s="2"/>
      <c r="ARY200" s="2"/>
      <c r="ARZ200" s="2"/>
      <c r="ASA200" s="2"/>
      <c r="ASB200" s="2"/>
      <c r="ASC200" s="2"/>
      <c r="ASD200" s="2"/>
      <c r="ASE200" s="2"/>
      <c r="ASF200" s="2"/>
      <c r="ASG200" s="2"/>
      <c r="ASH200" s="2"/>
      <c r="ASI200" s="2"/>
      <c r="ASJ200" s="2"/>
      <c r="ASK200" s="2"/>
      <c r="ASL200" s="2"/>
      <c r="ASM200" s="2"/>
      <c r="ASN200" s="2"/>
      <c r="ASO200" s="2"/>
      <c r="ASP200" s="2"/>
      <c r="ASQ200" s="2"/>
      <c r="ASR200" s="2"/>
      <c r="ASS200" s="2"/>
      <c r="AST200" s="2"/>
      <c r="ASU200" s="2"/>
      <c r="ASV200" s="2"/>
      <c r="ASW200" s="2"/>
      <c r="ASX200" s="2"/>
      <c r="ASY200" s="2"/>
      <c r="ASZ200" s="2"/>
      <c r="ATA200" s="2"/>
      <c r="ATB200" s="2"/>
      <c r="ATC200" s="2"/>
      <c r="ATD200" s="2"/>
      <c r="ATE200" s="2"/>
      <c r="ATF200" s="2"/>
      <c r="ATG200" s="2"/>
      <c r="ATH200" s="2"/>
      <c r="ATI200" s="2"/>
      <c r="ATJ200" s="2"/>
      <c r="ATK200" s="2"/>
      <c r="ATL200" s="2"/>
      <c r="ATM200" s="2"/>
      <c r="ATN200" s="2"/>
      <c r="ATO200" s="2"/>
      <c r="ATP200" s="2"/>
      <c r="ATQ200" s="2"/>
      <c r="ATR200" s="2"/>
      <c r="ATS200" s="2"/>
      <c r="ATT200" s="2"/>
      <c r="ATU200" s="2"/>
      <c r="ATV200" s="2"/>
      <c r="ATW200" s="2"/>
      <c r="ATX200" s="2"/>
      <c r="ATY200" s="2"/>
      <c r="ATZ200" s="2"/>
      <c r="AUA200" s="2"/>
      <c r="AUB200" s="2"/>
      <c r="AUC200" s="2"/>
      <c r="AUD200" s="2"/>
      <c r="AUE200" s="2"/>
      <c r="AUF200" s="2"/>
      <c r="AUG200" s="2"/>
      <c r="AUH200" s="2"/>
      <c r="AUI200" s="2"/>
      <c r="AUJ200" s="2"/>
      <c r="AUK200" s="2"/>
      <c r="AUL200" s="2"/>
      <c r="AUM200" s="2"/>
      <c r="AUN200" s="2"/>
      <c r="AUO200" s="2"/>
      <c r="AUP200" s="2"/>
      <c r="AUQ200" s="2"/>
      <c r="AUR200" s="2"/>
      <c r="AUS200" s="2"/>
      <c r="AUT200" s="2"/>
      <c r="AUU200" s="2"/>
      <c r="AUV200" s="2"/>
      <c r="AUW200" s="2"/>
      <c r="AUX200" s="2"/>
      <c r="AUY200" s="2"/>
      <c r="AUZ200" s="2"/>
      <c r="AVA200" s="2"/>
      <c r="AVB200" s="2"/>
      <c r="AVC200" s="2"/>
      <c r="AVD200" s="2"/>
      <c r="AVE200" s="2"/>
      <c r="AVF200" s="2"/>
      <c r="AVG200" s="2"/>
      <c r="AVH200" s="2"/>
      <c r="AVI200" s="2"/>
      <c r="AVJ200" s="2"/>
      <c r="AVK200" s="2"/>
      <c r="AVL200" s="2"/>
      <c r="AVM200" s="2"/>
      <c r="AVN200" s="2"/>
      <c r="AVO200" s="2"/>
      <c r="AVP200" s="2"/>
      <c r="AVQ200" s="2"/>
      <c r="AVR200" s="2"/>
      <c r="AVS200" s="2"/>
      <c r="AVT200" s="2"/>
      <c r="AVU200" s="2"/>
      <c r="AVV200" s="2"/>
      <c r="AVW200" s="2"/>
      <c r="AVX200" s="2"/>
      <c r="AVY200" s="2"/>
      <c r="AVZ200" s="2"/>
      <c r="AWA200" s="2"/>
      <c r="AWB200" s="2"/>
      <c r="AWC200" s="2"/>
      <c r="AWD200" s="2"/>
      <c r="AWE200" s="2"/>
      <c r="AWF200" s="2"/>
      <c r="AWG200" s="2"/>
      <c r="AWH200" s="2"/>
      <c r="AWI200" s="2"/>
      <c r="AWJ200" s="2"/>
      <c r="AWK200" s="2"/>
      <c r="AWL200" s="2"/>
      <c r="AWM200" s="2"/>
      <c r="AWN200" s="2"/>
      <c r="AWO200" s="2"/>
      <c r="AWP200" s="2"/>
      <c r="AWQ200" s="2"/>
      <c r="AWR200" s="2"/>
      <c r="AWS200" s="2"/>
      <c r="AWT200" s="2"/>
      <c r="AWU200" s="2"/>
      <c r="AWV200" s="2"/>
      <c r="AWW200" s="2"/>
      <c r="AWX200" s="2"/>
      <c r="AWY200" s="2"/>
      <c r="AWZ200" s="2"/>
      <c r="AXA200" s="2"/>
      <c r="AXB200" s="2"/>
      <c r="AXC200" s="2"/>
      <c r="AXD200" s="2"/>
      <c r="AXE200" s="2"/>
      <c r="AXF200" s="2"/>
      <c r="AXG200" s="2"/>
      <c r="AXH200" s="2"/>
      <c r="AXI200" s="2"/>
      <c r="AXJ200" s="2"/>
      <c r="AXK200" s="2"/>
      <c r="AXL200" s="2"/>
      <c r="AXM200" s="2"/>
      <c r="AXN200" s="2"/>
      <c r="AXO200" s="2"/>
      <c r="AXP200" s="2"/>
      <c r="AXQ200" s="2"/>
      <c r="AXR200" s="2"/>
      <c r="AXS200" s="2"/>
      <c r="AXT200" s="2"/>
      <c r="AXU200" s="2"/>
      <c r="AXV200" s="2"/>
      <c r="AXW200" s="2"/>
      <c r="AXX200" s="2"/>
      <c r="AXY200" s="2"/>
      <c r="AXZ200" s="2"/>
      <c r="AYA200" s="2"/>
      <c r="AYB200" s="2"/>
      <c r="AYC200" s="2"/>
      <c r="AYD200" s="2"/>
      <c r="AYE200" s="2"/>
      <c r="AYF200" s="2"/>
      <c r="AYG200" s="2"/>
      <c r="AYH200" s="2"/>
      <c r="AYI200" s="2"/>
      <c r="AYJ200" s="2"/>
      <c r="AYK200" s="2"/>
      <c r="AYL200" s="2"/>
      <c r="AYM200" s="2"/>
      <c r="AYN200" s="2"/>
      <c r="AYO200" s="2"/>
      <c r="AYP200" s="2"/>
      <c r="AYQ200" s="2"/>
      <c r="AYR200" s="2"/>
      <c r="AYS200" s="2"/>
      <c r="AYT200" s="2"/>
      <c r="AYU200" s="2"/>
      <c r="AYV200" s="2"/>
      <c r="AYW200" s="2"/>
      <c r="AYX200" s="2"/>
      <c r="AYY200" s="2"/>
      <c r="AYZ200" s="2"/>
      <c r="AZA200" s="2"/>
      <c r="AZB200" s="2"/>
      <c r="AZC200" s="2"/>
      <c r="AZD200" s="2"/>
      <c r="AZE200" s="2"/>
      <c r="AZF200" s="2"/>
      <c r="AZG200" s="2"/>
      <c r="AZH200" s="2"/>
      <c r="AZI200" s="2"/>
      <c r="AZJ200" s="2"/>
      <c r="AZK200" s="2"/>
      <c r="AZL200" s="2"/>
      <c r="AZM200" s="2"/>
      <c r="AZN200" s="2"/>
      <c r="AZO200" s="2"/>
      <c r="AZP200" s="2"/>
      <c r="AZQ200" s="2"/>
      <c r="AZR200" s="2"/>
      <c r="AZS200" s="2"/>
      <c r="AZT200" s="2"/>
      <c r="AZU200" s="2"/>
      <c r="AZV200" s="2"/>
      <c r="AZW200" s="2"/>
      <c r="AZX200" s="2"/>
      <c r="AZY200" s="2"/>
      <c r="AZZ200" s="2"/>
      <c r="BAA200" s="2"/>
      <c r="BAB200" s="2"/>
      <c r="BAC200" s="2"/>
      <c r="BAD200" s="2"/>
      <c r="BAE200" s="2"/>
      <c r="BAF200" s="2"/>
      <c r="BAG200" s="2"/>
      <c r="BAH200" s="2"/>
      <c r="BAI200" s="2"/>
      <c r="BAJ200" s="2"/>
      <c r="BAK200" s="2"/>
      <c r="BAL200" s="2"/>
      <c r="BAM200" s="2"/>
      <c r="BAN200" s="2"/>
      <c r="BAO200" s="2"/>
      <c r="BAP200" s="2"/>
      <c r="BAQ200" s="2"/>
      <c r="BAR200" s="2"/>
      <c r="BAS200" s="2"/>
      <c r="BAT200" s="2"/>
      <c r="BAU200" s="2"/>
      <c r="BAV200" s="2"/>
      <c r="BAW200" s="2"/>
      <c r="BAX200" s="2"/>
      <c r="BAY200" s="2"/>
      <c r="BAZ200" s="2"/>
      <c r="BBA200" s="2"/>
      <c r="BBB200" s="2"/>
      <c r="BBC200" s="2"/>
      <c r="BBD200" s="2"/>
      <c r="BBE200" s="2"/>
      <c r="BBF200" s="2"/>
      <c r="BBG200" s="2"/>
      <c r="BBH200" s="2"/>
      <c r="BBI200" s="2"/>
      <c r="BBJ200" s="2"/>
      <c r="BBK200" s="2"/>
      <c r="BBL200" s="2"/>
      <c r="BBM200" s="2"/>
      <c r="BBN200" s="2"/>
      <c r="BBO200" s="2"/>
      <c r="BBP200" s="2"/>
      <c r="BBQ200" s="2"/>
      <c r="BBR200" s="2"/>
      <c r="BBS200" s="2"/>
      <c r="BBT200" s="2"/>
      <c r="BBU200" s="2"/>
      <c r="BBV200" s="2"/>
      <c r="BBW200" s="2"/>
      <c r="BBX200" s="2"/>
      <c r="BBY200" s="2"/>
      <c r="BBZ200" s="2"/>
      <c r="BCA200" s="2"/>
      <c r="BCB200" s="2"/>
      <c r="BCC200" s="2"/>
      <c r="BCD200" s="2"/>
      <c r="BCE200" s="2"/>
      <c r="BCF200" s="2"/>
      <c r="BCG200" s="2"/>
      <c r="BCH200" s="2"/>
      <c r="BCI200" s="2"/>
      <c r="BCJ200" s="2"/>
      <c r="BCK200" s="2"/>
      <c r="BCL200" s="2"/>
      <c r="BCM200" s="2"/>
      <c r="BCN200" s="2"/>
      <c r="BCO200" s="2"/>
      <c r="BCP200" s="2"/>
      <c r="BCQ200" s="2"/>
      <c r="BCR200" s="2"/>
      <c r="BCS200" s="2"/>
      <c r="BCT200" s="2"/>
      <c r="BCU200" s="2"/>
      <c r="BCV200" s="2"/>
      <c r="BCW200" s="2"/>
      <c r="BCX200" s="2"/>
      <c r="BCY200" s="2"/>
      <c r="BCZ200" s="2"/>
      <c r="BDA200" s="2"/>
      <c r="BDB200" s="2"/>
      <c r="BDC200" s="2"/>
      <c r="BDD200" s="2"/>
      <c r="BDE200" s="2"/>
      <c r="BDF200" s="2"/>
      <c r="BDG200" s="2"/>
      <c r="BDH200" s="2"/>
      <c r="BDI200" s="2"/>
      <c r="BDJ200" s="2"/>
      <c r="BDK200" s="2"/>
      <c r="BDL200" s="2"/>
      <c r="BDM200" s="2"/>
      <c r="BDN200" s="2"/>
      <c r="BDO200" s="2"/>
      <c r="BDP200" s="2"/>
      <c r="BDQ200" s="2"/>
      <c r="BDR200" s="2"/>
      <c r="BDS200" s="2"/>
      <c r="BDT200" s="2"/>
      <c r="BDU200" s="2"/>
      <c r="BDV200" s="2"/>
      <c r="BDW200" s="2"/>
      <c r="BDX200" s="2"/>
      <c r="BDY200" s="2"/>
      <c r="BDZ200" s="2"/>
      <c r="BEA200" s="2"/>
      <c r="BEB200" s="2"/>
      <c r="BEC200" s="2"/>
      <c r="BED200" s="2"/>
      <c r="BEE200" s="2"/>
      <c r="BEF200" s="2"/>
      <c r="BEG200" s="2"/>
      <c r="BEH200" s="2"/>
      <c r="BEI200" s="2"/>
      <c r="BEJ200" s="2"/>
      <c r="BEK200" s="2"/>
      <c r="BEL200" s="2"/>
      <c r="BEM200" s="2"/>
      <c r="BEN200" s="2"/>
      <c r="BEO200" s="2"/>
      <c r="BEP200" s="2"/>
      <c r="BEQ200" s="2"/>
      <c r="BER200" s="2"/>
      <c r="BES200" s="2"/>
      <c r="BET200" s="2"/>
      <c r="BEU200" s="2"/>
      <c r="BEV200" s="2"/>
      <c r="BEW200" s="2"/>
      <c r="BEX200" s="2"/>
      <c r="BEY200" s="2"/>
      <c r="BEZ200" s="2"/>
      <c r="BFA200" s="2"/>
      <c r="BFB200" s="2"/>
      <c r="BFC200" s="2"/>
      <c r="BFD200" s="2"/>
      <c r="BFE200" s="2"/>
      <c r="BFF200" s="2"/>
      <c r="BFG200" s="2"/>
      <c r="BFH200" s="2"/>
      <c r="BFI200" s="2"/>
      <c r="BFJ200" s="2"/>
      <c r="BFK200" s="2"/>
      <c r="BFL200" s="2"/>
      <c r="BFM200" s="2"/>
      <c r="BFN200" s="2"/>
      <c r="BFO200" s="2"/>
      <c r="BFP200" s="2"/>
      <c r="BFQ200" s="2"/>
      <c r="BFR200" s="2"/>
      <c r="BFS200" s="2"/>
      <c r="BFT200" s="2"/>
      <c r="BFU200" s="2"/>
      <c r="BFV200" s="2"/>
      <c r="BFW200" s="2"/>
      <c r="BFX200" s="2"/>
      <c r="BFY200" s="2"/>
      <c r="BFZ200" s="2"/>
      <c r="BGA200" s="2"/>
      <c r="BGB200" s="2"/>
      <c r="BGC200" s="2"/>
      <c r="BGD200" s="2"/>
      <c r="BGE200" s="2"/>
      <c r="BGF200" s="2"/>
      <c r="BGG200" s="2"/>
      <c r="BGH200" s="2"/>
      <c r="BGI200" s="2"/>
      <c r="BGJ200" s="2"/>
      <c r="BGK200" s="2"/>
      <c r="BGL200" s="2"/>
      <c r="BGM200" s="2"/>
      <c r="BGN200" s="2"/>
      <c r="BGO200" s="2"/>
      <c r="BGP200" s="2"/>
      <c r="BGQ200" s="2"/>
      <c r="BGR200" s="2"/>
      <c r="BGS200" s="2"/>
      <c r="BGT200" s="2"/>
      <c r="BGU200" s="2"/>
      <c r="BGV200" s="2"/>
      <c r="BGW200" s="2"/>
      <c r="BGX200" s="2"/>
      <c r="BGY200" s="2"/>
      <c r="BGZ200" s="2"/>
      <c r="BHA200" s="2"/>
      <c r="BHB200" s="2"/>
      <c r="BHC200" s="2"/>
      <c r="BHD200" s="2"/>
      <c r="BHE200" s="2"/>
      <c r="BHF200" s="2"/>
      <c r="BHG200" s="2"/>
      <c r="BHH200" s="2"/>
      <c r="BHI200" s="2"/>
      <c r="BHJ200" s="2"/>
      <c r="BHK200" s="2"/>
      <c r="BHL200" s="2"/>
      <c r="BHM200" s="2"/>
      <c r="BHN200" s="2"/>
      <c r="BHO200" s="2"/>
      <c r="BHP200" s="2"/>
      <c r="BHQ200" s="2"/>
      <c r="BHR200" s="2"/>
      <c r="BHS200" s="2"/>
      <c r="BHT200" s="2"/>
      <c r="BHU200" s="2"/>
      <c r="BHV200" s="2"/>
      <c r="BHW200" s="2"/>
      <c r="BHX200" s="2"/>
      <c r="BHY200" s="2"/>
      <c r="BHZ200" s="2"/>
      <c r="BIA200" s="2"/>
      <c r="BIB200" s="2"/>
      <c r="BIC200" s="2"/>
      <c r="BID200" s="2"/>
      <c r="BIE200" s="2"/>
      <c r="BIF200" s="2"/>
      <c r="BIG200" s="2"/>
      <c r="BIH200" s="2"/>
      <c r="BII200" s="2"/>
      <c r="BIJ200" s="2"/>
      <c r="BIK200" s="2"/>
      <c r="BIL200" s="2"/>
      <c r="BIM200" s="2"/>
      <c r="BIN200" s="2"/>
      <c r="BIO200" s="2"/>
      <c r="BIP200" s="2"/>
      <c r="BIQ200" s="2"/>
      <c r="BIR200" s="2"/>
      <c r="BIS200" s="2"/>
      <c r="BIT200" s="2"/>
      <c r="BIU200" s="2"/>
      <c r="BIV200" s="2"/>
      <c r="BIW200" s="2"/>
      <c r="BIX200" s="2"/>
      <c r="BIY200" s="2"/>
      <c r="BIZ200" s="2"/>
      <c r="BJA200" s="2"/>
      <c r="BJB200" s="2"/>
      <c r="BJC200" s="2"/>
      <c r="BJD200" s="2"/>
      <c r="BJE200" s="2"/>
      <c r="BJF200" s="2"/>
      <c r="BJG200" s="2"/>
      <c r="BJH200" s="2"/>
      <c r="BJI200" s="2"/>
      <c r="BJJ200" s="2"/>
      <c r="BJK200" s="2"/>
      <c r="BJL200" s="2"/>
      <c r="BJM200" s="2"/>
      <c r="BJN200" s="2"/>
      <c r="BJO200" s="2"/>
      <c r="BJP200" s="2"/>
      <c r="BJQ200" s="2"/>
      <c r="BJR200" s="2"/>
      <c r="BJS200" s="2"/>
      <c r="BJT200" s="2"/>
      <c r="BJU200" s="2"/>
      <c r="BJV200" s="2"/>
      <c r="BJW200" s="2"/>
      <c r="BJX200" s="2"/>
      <c r="BJY200" s="2"/>
      <c r="BJZ200" s="2"/>
      <c r="BKA200" s="2"/>
      <c r="BKB200" s="2"/>
      <c r="BKC200" s="2"/>
      <c r="BKD200" s="2"/>
      <c r="BKE200" s="2"/>
      <c r="BKF200" s="2"/>
      <c r="BKG200" s="2"/>
      <c r="BKH200" s="2"/>
      <c r="BKI200" s="2"/>
      <c r="BKJ200" s="2"/>
      <c r="BKK200" s="2"/>
      <c r="BKL200" s="2"/>
      <c r="BKM200" s="2"/>
      <c r="BKN200" s="2"/>
      <c r="BKO200" s="2"/>
      <c r="BKP200" s="2"/>
      <c r="BKQ200" s="2"/>
      <c r="BKR200" s="2"/>
      <c r="BKS200" s="2"/>
      <c r="BKT200" s="2"/>
      <c r="BKU200" s="2"/>
      <c r="BKV200" s="2"/>
      <c r="BKW200" s="2"/>
      <c r="BKX200" s="2"/>
      <c r="BKY200" s="2"/>
      <c r="BKZ200" s="2"/>
      <c r="BLA200" s="2"/>
      <c r="BLB200" s="2"/>
      <c r="BLC200" s="2"/>
      <c r="BLD200" s="2"/>
      <c r="BLE200" s="2"/>
      <c r="BLF200" s="2"/>
      <c r="BLG200" s="2"/>
      <c r="BLH200" s="2"/>
      <c r="BLI200" s="2"/>
      <c r="BLJ200" s="2"/>
      <c r="BLK200" s="2"/>
      <c r="BLL200" s="2"/>
      <c r="BLM200" s="2"/>
      <c r="BLN200" s="2"/>
      <c r="BLO200" s="2"/>
      <c r="BLP200" s="2"/>
      <c r="BLQ200" s="2"/>
      <c r="BLR200" s="2"/>
      <c r="BLS200" s="2"/>
      <c r="BLT200" s="2"/>
      <c r="BLU200" s="2"/>
      <c r="BLV200" s="2"/>
      <c r="BLW200" s="2"/>
      <c r="BLX200" s="2"/>
      <c r="BLY200" s="2"/>
      <c r="BLZ200" s="2"/>
      <c r="BMA200" s="2"/>
      <c r="BMB200" s="2"/>
      <c r="BMC200" s="2"/>
      <c r="BMD200" s="2"/>
      <c r="BME200" s="2"/>
      <c r="BMF200" s="2"/>
      <c r="BMG200" s="2"/>
      <c r="BMH200" s="2"/>
      <c r="BMI200" s="2"/>
      <c r="BMJ200" s="2"/>
      <c r="BMK200" s="2"/>
      <c r="BML200" s="2"/>
      <c r="BMM200" s="2"/>
      <c r="BMN200" s="2"/>
      <c r="BMO200" s="2"/>
      <c r="BMP200" s="2"/>
      <c r="BMQ200" s="2"/>
      <c r="BMR200" s="2"/>
      <c r="BMS200" s="2"/>
      <c r="BMT200" s="2"/>
      <c r="BMU200" s="2"/>
      <c r="BMV200" s="2"/>
      <c r="BMW200" s="2"/>
      <c r="BMX200" s="2"/>
      <c r="BMY200" s="2"/>
      <c r="BMZ200" s="2"/>
      <c r="BNA200" s="2"/>
      <c r="BNB200" s="2"/>
      <c r="BNC200" s="2"/>
      <c r="BND200" s="2"/>
      <c r="BNE200" s="2"/>
      <c r="BNF200" s="2"/>
      <c r="BNG200" s="2"/>
      <c r="BNH200" s="2"/>
      <c r="BNI200" s="2"/>
      <c r="BNJ200" s="2"/>
      <c r="BNK200" s="2"/>
      <c r="BNL200" s="2"/>
      <c r="BNM200" s="2"/>
      <c r="BNN200" s="2"/>
      <c r="BNO200" s="2"/>
      <c r="BNP200" s="2"/>
      <c r="BNQ200" s="2"/>
      <c r="BNR200" s="2"/>
      <c r="BNS200" s="2"/>
      <c r="BNT200" s="2"/>
      <c r="BNU200" s="2"/>
      <c r="BNV200" s="2"/>
      <c r="BNW200" s="2"/>
      <c r="BNX200" s="2"/>
      <c r="BNY200" s="2"/>
      <c r="BNZ200" s="2"/>
      <c r="BOA200" s="2"/>
      <c r="BOB200" s="2"/>
      <c r="BOC200" s="2"/>
      <c r="BOD200" s="2"/>
      <c r="BOE200" s="2"/>
      <c r="BOF200" s="2"/>
      <c r="BOG200" s="2"/>
      <c r="BOH200" s="2"/>
      <c r="BOI200" s="2"/>
      <c r="BOJ200" s="2"/>
      <c r="BOK200" s="2"/>
      <c r="BOL200" s="2"/>
      <c r="BOM200" s="2"/>
      <c r="BON200" s="2"/>
      <c r="BOO200" s="2"/>
      <c r="BOP200" s="2"/>
      <c r="BOQ200" s="2"/>
      <c r="BOR200" s="2"/>
      <c r="BOS200" s="2"/>
      <c r="BOT200" s="2"/>
      <c r="BOU200" s="2"/>
      <c r="BOV200" s="2"/>
      <c r="BOW200" s="2"/>
      <c r="BOX200" s="2"/>
      <c r="BOY200" s="2"/>
      <c r="BOZ200" s="2"/>
      <c r="BPA200" s="2"/>
      <c r="BPB200" s="2"/>
      <c r="BPC200" s="2"/>
      <c r="BPD200" s="2"/>
      <c r="BPE200" s="2"/>
      <c r="BPF200" s="2"/>
      <c r="BPG200" s="2"/>
      <c r="BPH200" s="2"/>
      <c r="BPI200" s="2"/>
      <c r="BPJ200" s="2"/>
      <c r="BPK200" s="2"/>
      <c r="BPL200" s="2"/>
      <c r="BPM200" s="2"/>
      <c r="BPN200" s="2"/>
      <c r="BPO200" s="2"/>
      <c r="BPP200" s="2"/>
      <c r="BPQ200" s="2"/>
      <c r="BPR200" s="2"/>
      <c r="BPS200" s="2"/>
      <c r="BPT200" s="2"/>
      <c r="BPU200" s="2"/>
      <c r="BPV200" s="2"/>
      <c r="BPW200" s="2"/>
      <c r="BPX200" s="2"/>
      <c r="BPY200" s="2"/>
      <c r="BPZ200" s="2"/>
      <c r="BQA200" s="2"/>
      <c r="BQB200" s="2"/>
      <c r="BQC200" s="2"/>
      <c r="BQD200" s="2"/>
      <c r="BQE200" s="2"/>
      <c r="BQF200" s="2"/>
      <c r="BQG200" s="2"/>
      <c r="BQH200" s="2"/>
      <c r="BQI200" s="2"/>
      <c r="BQJ200" s="2"/>
      <c r="BQK200" s="2"/>
      <c r="BQL200" s="2"/>
      <c r="BQM200" s="2"/>
      <c r="BQN200" s="2"/>
      <c r="BQO200" s="2"/>
      <c r="BQP200" s="2"/>
      <c r="BQQ200" s="2"/>
      <c r="BQR200" s="2"/>
      <c r="BQS200" s="2"/>
      <c r="BQT200" s="2"/>
      <c r="BQU200" s="2"/>
      <c r="BQV200" s="2"/>
      <c r="BQW200" s="2"/>
      <c r="BQX200" s="2"/>
      <c r="BQY200" s="2"/>
      <c r="BQZ200" s="2"/>
      <c r="BRA200" s="2"/>
      <c r="BRB200" s="2"/>
      <c r="BRC200" s="2"/>
      <c r="BRD200" s="2"/>
      <c r="BRE200" s="2"/>
      <c r="BRF200" s="2"/>
      <c r="BRG200" s="2"/>
      <c r="BRH200" s="2"/>
      <c r="BRI200" s="2"/>
      <c r="BRJ200" s="2"/>
      <c r="BRK200" s="2"/>
      <c r="BRL200" s="2"/>
      <c r="BRM200" s="2"/>
      <c r="BRN200" s="2"/>
      <c r="BRO200" s="2"/>
      <c r="BRP200" s="2"/>
      <c r="BRQ200" s="2"/>
      <c r="BRR200" s="2"/>
      <c r="BRS200" s="2"/>
      <c r="BRT200" s="2"/>
      <c r="BRU200" s="2"/>
      <c r="BRV200" s="2"/>
      <c r="BRW200" s="2"/>
      <c r="BRX200" s="2"/>
      <c r="BRY200" s="2"/>
      <c r="BRZ200" s="2"/>
      <c r="BSA200" s="2"/>
      <c r="BSB200" s="2"/>
      <c r="BSC200" s="2"/>
      <c r="BSD200" s="2"/>
      <c r="BSE200" s="2"/>
      <c r="BSF200" s="2"/>
      <c r="BSG200" s="2"/>
      <c r="BSH200" s="2"/>
      <c r="BSI200" s="2"/>
      <c r="BSJ200" s="2"/>
      <c r="BSK200" s="2"/>
      <c r="BSL200" s="2"/>
      <c r="BSM200" s="2"/>
      <c r="BSN200" s="2"/>
      <c r="BSO200" s="2"/>
      <c r="BSP200" s="2"/>
      <c r="BSQ200" s="2"/>
      <c r="BSR200" s="2"/>
      <c r="BSS200" s="2"/>
      <c r="BST200" s="2"/>
      <c r="BSU200" s="2"/>
      <c r="BSV200" s="2"/>
      <c r="BSW200" s="2"/>
      <c r="BSX200" s="2"/>
      <c r="BSY200" s="2"/>
      <c r="BSZ200" s="2"/>
      <c r="BTA200" s="2"/>
      <c r="BTB200" s="2"/>
      <c r="BTC200" s="2"/>
      <c r="BTD200" s="2"/>
      <c r="BTE200" s="2"/>
      <c r="BTF200" s="2"/>
      <c r="BTG200" s="2"/>
      <c r="BTH200" s="2"/>
      <c r="BTI200" s="2"/>
      <c r="BTJ200" s="2"/>
      <c r="BTK200" s="2"/>
      <c r="BTL200" s="2"/>
      <c r="BTM200" s="2"/>
      <c r="BTN200" s="2"/>
      <c r="BTO200" s="2"/>
      <c r="BTP200" s="2"/>
      <c r="BTQ200" s="2"/>
      <c r="BTR200" s="2"/>
      <c r="BTS200" s="2"/>
      <c r="BTT200" s="2"/>
      <c r="BTU200" s="2"/>
      <c r="BTV200" s="2"/>
      <c r="BTW200" s="2"/>
      <c r="BTX200" s="2"/>
      <c r="BTY200" s="2"/>
      <c r="BTZ200" s="2"/>
      <c r="BUA200" s="2"/>
      <c r="BUB200" s="2"/>
      <c r="BUC200" s="2"/>
      <c r="BUD200" s="2"/>
      <c r="BUE200" s="2"/>
      <c r="BUF200" s="2"/>
      <c r="BUG200" s="2"/>
      <c r="BUH200" s="2"/>
      <c r="BUI200" s="2"/>
      <c r="BUJ200" s="2"/>
      <c r="BUK200" s="2"/>
      <c r="BUL200" s="2"/>
      <c r="BUM200" s="2"/>
      <c r="BUN200" s="2"/>
      <c r="BUO200" s="2"/>
      <c r="BUP200" s="2"/>
      <c r="BUQ200" s="2"/>
      <c r="BUR200" s="2"/>
      <c r="BUS200" s="2"/>
      <c r="BUT200" s="2"/>
      <c r="BUU200" s="2"/>
      <c r="BUV200" s="2"/>
      <c r="BUW200" s="2"/>
      <c r="BUX200" s="2"/>
      <c r="BUY200" s="2"/>
      <c r="BUZ200" s="2"/>
      <c r="BVA200" s="2"/>
      <c r="BVB200" s="2"/>
      <c r="BVC200" s="2"/>
      <c r="BVD200" s="2"/>
      <c r="BVE200" s="2"/>
      <c r="BVF200" s="2"/>
      <c r="BVG200" s="2"/>
      <c r="BVH200" s="2"/>
      <c r="BVI200" s="2"/>
      <c r="BVJ200" s="2"/>
      <c r="BVK200" s="2"/>
      <c r="BVL200" s="2"/>
      <c r="BVM200" s="2"/>
      <c r="BVN200" s="2"/>
      <c r="BVO200" s="2"/>
      <c r="BVP200" s="2"/>
      <c r="BVQ200" s="2"/>
      <c r="BVR200" s="2"/>
      <c r="BVS200" s="2"/>
      <c r="BVT200" s="2"/>
      <c r="BVU200" s="2"/>
      <c r="BVV200" s="2"/>
      <c r="BVW200" s="2"/>
      <c r="BVX200" s="2"/>
      <c r="BVY200" s="2"/>
      <c r="BVZ200" s="2"/>
      <c r="BWA200" s="2"/>
      <c r="BWB200" s="2"/>
      <c r="BWC200" s="2"/>
      <c r="BWD200" s="2"/>
      <c r="BWE200" s="2"/>
      <c r="BWF200" s="2"/>
      <c r="BWG200" s="2"/>
      <c r="BWH200" s="2"/>
      <c r="BWI200" s="2"/>
      <c r="BWJ200" s="2"/>
      <c r="BWK200" s="2"/>
      <c r="BWL200" s="2"/>
      <c r="BWM200" s="2"/>
      <c r="BWN200" s="2"/>
      <c r="BWO200" s="2"/>
      <c r="BWP200" s="2"/>
      <c r="BWQ200" s="2"/>
      <c r="BWR200" s="2"/>
      <c r="BWS200" s="2"/>
      <c r="BWT200" s="2"/>
      <c r="BWU200" s="2"/>
      <c r="BWV200" s="2"/>
      <c r="BWW200" s="2"/>
      <c r="BWX200" s="2"/>
      <c r="BWY200" s="2"/>
      <c r="BWZ200" s="2"/>
      <c r="BXA200" s="2"/>
      <c r="BXB200" s="2"/>
      <c r="BXC200" s="2"/>
      <c r="BXD200" s="2"/>
      <c r="BXE200" s="2"/>
      <c r="BXF200" s="2"/>
      <c r="BXG200" s="2"/>
      <c r="BXH200" s="2"/>
      <c r="BXI200" s="2"/>
      <c r="BXJ200" s="2"/>
      <c r="BXK200" s="2"/>
      <c r="BXL200" s="2"/>
      <c r="BXM200" s="2"/>
      <c r="BXN200" s="2"/>
      <c r="BXO200" s="2"/>
      <c r="BXP200" s="2"/>
      <c r="BXQ200" s="2"/>
      <c r="BXR200" s="2"/>
      <c r="BXS200" s="2"/>
      <c r="BXT200" s="2"/>
      <c r="BXU200" s="2"/>
      <c r="BXV200" s="2"/>
      <c r="BXW200" s="2"/>
      <c r="BXX200" s="2"/>
      <c r="BXY200" s="2"/>
      <c r="BXZ200" s="2"/>
      <c r="BYA200" s="2"/>
      <c r="BYB200" s="2"/>
      <c r="BYC200" s="2"/>
      <c r="BYD200" s="2"/>
      <c r="BYE200" s="2"/>
      <c r="BYF200" s="2"/>
      <c r="BYG200" s="2"/>
      <c r="BYH200" s="2"/>
      <c r="BYI200" s="2"/>
      <c r="BYJ200" s="2"/>
      <c r="BYK200" s="2"/>
      <c r="BYL200" s="2"/>
      <c r="BYM200" s="2"/>
      <c r="BYN200" s="2"/>
      <c r="BYO200" s="2"/>
      <c r="BYP200" s="2"/>
      <c r="BYQ200" s="2"/>
      <c r="BYR200" s="2"/>
      <c r="BYS200" s="2"/>
      <c r="BYT200" s="2"/>
      <c r="BYU200" s="2"/>
      <c r="BYV200" s="2"/>
      <c r="BYW200" s="2"/>
      <c r="BYX200" s="2"/>
      <c r="BYY200" s="2"/>
      <c r="BYZ200" s="2"/>
      <c r="BZA200" s="2"/>
      <c r="BZB200" s="2"/>
      <c r="BZC200" s="2"/>
      <c r="BZD200" s="2"/>
      <c r="BZE200" s="2"/>
      <c r="BZF200" s="2"/>
      <c r="BZG200" s="2"/>
      <c r="BZH200" s="2"/>
      <c r="BZI200" s="2"/>
      <c r="BZJ200" s="2"/>
      <c r="BZK200" s="2"/>
      <c r="BZL200" s="2"/>
      <c r="BZM200" s="2"/>
      <c r="BZN200" s="2"/>
      <c r="BZO200" s="2"/>
      <c r="BZP200" s="2"/>
      <c r="BZQ200" s="2"/>
      <c r="BZR200" s="2"/>
      <c r="BZS200" s="2"/>
      <c r="BZT200" s="2"/>
      <c r="BZU200" s="2"/>
      <c r="BZV200" s="2"/>
      <c r="BZW200" s="2"/>
      <c r="BZX200" s="2"/>
      <c r="BZY200" s="2"/>
      <c r="BZZ200" s="2"/>
      <c r="CAA200" s="2"/>
      <c r="CAB200" s="2"/>
      <c r="CAC200" s="2"/>
      <c r="CAD200" s="2"/>
      <c r="CAE200" s="2"/>
      <c r="CAF200" s="2"/>
      <c r="CAG200" s="2"/>
      <c r="CAH200" s="2"/>
      <c r="CAI200" s="2"/>
      <c r="CAJ200" s="2"/>
      <c r="CAK200" s="2"/>
      <c r="CAL200" s="2"/>
      <c r="CAM200" s="2"/>
      <c r="CAN200" s="2"/>
      <c r="CAO200" s="2"/>
      <c r="CAP200" s="2"/>
      <c r="CAQ200" s="2"/>
      <c r="CAR200" s="2"/>
      <c r="CAS200" s="2"/>
      <c r="CAT200" s="2"/>
      <c r="CAU200" s="2"/>
      <c r="CAV200" s="2"/>
      <c r="CAW200" s="2"/>
      <c r="CAX200" s="2"/>
      <c r="CAY200" s="2"/>
      <c r="CAZ200" s="2"/>
      <c r="CBA200" s="2"/>
      <c r="CBB200" s="2"/>
      <c r="CBC200" s="2"/>
      <c r="CBD200" s="2"/>
      <c r="CBE200" s="2"/>
      <c r="CBF200" s="2"/>
      <c r="CBG200" s="2"/>
      <c r="CBH200" s="2"/>
      <c r="CBI200" s="2"/>
      <c r="CBJ200" s="2"/>
      <c r="CBK200" s="2"/>
      <c r="CBL200" s="2"/>
      <c r="CBM200" s="2"/>
      <c r="CBN200" s="2"/>
      <c r="CBO200" s="2"/>
      <c r="CBP200" s="2"/>
      <c r="CBQ200" s="2"/>
      <c r="CBR200" s="2"/>
      <c r="CBS200" s="2"/>
      <c r="CBT200" s="2"/>
      <c r="CBU200" s="2"/>
      <c r="CBV200" s="2"/>
      <c r="CBW200" s="2"/>
      <c r="CBX200" s="2"/>
      <c r="CBY200" s="2"/>
      <c r="CBZ200" s="2"/>
      <c r="CCA200" s="2"/>
      <c r="CCB200" s="2"/>
      <c r="CCC200" s="2"/>
      <c r="CCD200" s="2"/>
      <c r="CCE200" s="2"/>
      <c r="CCF200" s="2"/>
      <c r="CCG200" s="2"/>
      <c r="CCH200" s="2"/>
      <c r="CCI200" s="2"/>
      <c r="CCJ200" s="2"/>
      <c r="CCK200" s="2"/>
      <c r="CCL200" s="2"/>
      <c r="CCM200" s="2"/>
      <c r="CCN200" s="2"/>
      <c r="CCO200" s="2"/>
      <c r="CCP200" s="2"/>
      <c r="CCQ200" s="2"/>
      <c r="CCR200" s="2"/>
      <c r="CCS200" s="2"/>
      <c r="CCT200" s="2"/>
      <c r="CCU200" s="2"/>
      <c r="CCV200" s="2"/>
      <c r="CCW200" s="2"/>
      <c r="CCX200" s="2"/>
      <c r="CCY200" s="2"/>
      <c r="CCZ200" s="2"/>
      <c r="CDA200" s="2"/>
      <c r="CDB200" s="2"/>
      <c r="CDC200" s="2"/>
      <c r="CDD200" s="2"/>
      <c r="CDE200" s="2"/>
      <c r="CDF200" s="2"/>
      <c r="CDG200" s="2"/>
      <c r="CDH200" s="2"/>
      <c r="CDI200" s="2"/>
      <c r="CDJ200" s="2"/>
      <c r="CDK200" s="2"/>
      <c r="CDL200" s="2"/>
      <c r="CDM200" s="2"/>
      <c r="CDN200" s="2"/>
      <c r="CDO200" s="2"/>
      <c r="CDP200" s="2"/>
      <c r="CDQ200" s="2"/>
      <c r="CDR200" s="2"/>
      <c r="CDS200" s="2"/>
      <c r="CDT200" s="2"/>
      <c r="CDU200" s="2"/>
      <c r="CDV200" s="2"/>
      <c r="CDW200" s="2"/>
      <c r="CDX200" s="2"/>
      <c r="CDY200" s="2"/>
      <c r="CDZ200" s="2"/>
      <c r="CEA200" s="2"/>
      <c r="CEB200" s="2"/>
      <c r="CEC200" s="2"/>
      <c r="CED200" s="2"/>
      <c r="CEE200" s="2"/>
      <c r="CEF200" s="2"/>
      <c r="CEG200" s="2"/>
      <c r="CEH200" s="2"/>
      <c r="CEI200" s="2"/>
      <c r="CEJ200" s="2"/>
      <c r="CEK200" s="2"/>
      <c r="CEL200" s="2"/>
      <c r="CEM200" s="2"/>
      <c r="CEN200" s="2"/>
      <c r="CEO200" s="2"/>
      <c r="CEP200" s="2"/>
      <c r="CEQ200" s="2"/>
      <c r="CER200" s="2"/>
      <c r="CES200" s="2"/>
      <c r="CET200" s="2"/>
      <c r="CEU200" s="2"/>
      <c r="CEV200" s="2"/>
      <c r="CEW200" s="2"/>
      <c r="CEX200" s="2"/>
      <c r="CEY200" s="2"/>
      <c r="CEZ200" s="2"/>
      <c r="CFA200" s="2"/>
      <c r="CFB200" s="2"/>
      <c r="CFC200" s="2"/>
      <c r="CFD200" s="2"/>
      <c r="CFE200" s="2"/>
      <c r="CFF200" s="2"/>
      <c r="CFG200" s="2"/>
      <c r="CFH200" s="2"/>
      <c r="CFI200" s="2"/>
      <c r="CFJ200" s="2"/>
      <c r="CFK200" s="2"/>
      <c r="CFL200" s="2"/>
      <c r="CFM200" s="2"/>
      <c r="CFN200" s="2"/>
      <c r="CFO200" s="2"/>
      <c r="CFP200" s="2"/>
      <c r="CFQ200" s="2"/>
      <c r="CFR200" s="2"/>
      <c r="CFS200" s="2"/>
      <c r="CFT200" s="2"/>
      <c r="CFU200" s="2"/>
      <c r="CFV200" s="2"/>
      <c r="CFW200" s="2"/>
      <c r="CFX200" s="2"/>
      <c r="CFY200" s="2"/>
      <c r="CFZ200" s="2"/>
      <c r="CGA200" s="2"/>
      <c r="CGB200" s="2"/>
      <c r="CGC200" s="2"/>
      <c r="CGD200" s="2"/>
      <c r="CGE200" s="2"/>
      <c r="CGF200" s="2"/>
      <c r="CGG200" s="2"/>
      <c r="CGH200" s="2"/>
      <c r="CGI200" s="2"/>
      <c r="CGJ200" s="2"/>
      <c r="CGK200" s="2"/>
      <c r="CGL200" s="2"/>
      <c r="CGM200" s="2"/>
      <c r="CGN200" s="2"/>
      <c r="CGO200" s="2"/>
      <c r="CGP200" s="2"/>
      <c r="CGQ200" s="2"/>
      <c r="CGR200" s="2"/>
      <c r="CGS200" s="2"/>
      <c r="CGT200" s="2"/>
      <c r="CGU200" s="2"/>
      <c r="CGV200" s="2"/>
      <c r="CGW200" s="2"/>
      <c r="CGX200" s="2"/>
      <c r="CGY200" s="2"/>
      <c r="CGZ200" s="2"/>
      <c r="CHA200" s="2"/>
      <c r="CHB200" s="2"/>
      <c r="CHC200" s="2"/>
      <c r="CHD200" s="2"/>
      <c r="CHE200" s="2"/>
      <c r="CHF200" s="2"/>
      <c r="CHG200" s="2"/>
      <c r="CHH200" s="2"/>
      <c r="CHI200" s="2"/>
      <c r="CHJ200" s="2"/>
      <c r="CHK200" s="2"/>
      <c r="CHL200" s="2"/>
      <c r="CHM200" s="2"/>
      <c r="CHN200" s="2"/>
      <c r="CHO200" s="2"/>
      <c r="CHP200" s="2"/>
      <c r="CHQ200" s="2"/>
      <c r="CHR200" s="2"/>
      <c r="CHS200" s="2"/>
      <c r="CHT200" s="2"/>
      <c r="CHU200" s="2"/>
      <c r="CHV200" s="2"/>
      <c r="CHW200" s="2"/>
      <c r="CHX200" s="2"/>
      <c r="CHY200" s="2"/>
      <c r="CHZ200" s="2"/>
      <c r="CIA200" s="2"/>
      <c r="CIB200" s="2"/>
      <c r="CIC200" s="2"/>
      <c r="CID200" s="2"/>
      <c r="CIE200" s="2"/>
      <c r="CIF200" s="2"/>
      <c r="CIG200" s="2"/>
      <c r="CIH200" s="2"/>
      <c r="CII200" s="2"/>
      <c r="CIJ200" s="2"/>
      <c r="CIK200" s="2"/>
      <c r="CIL200" s="2"/>
      <c r="CIM200" s="2"/>
      <c r="CIN200" s="2"/>
      <c r="CIO200" s="2"/>
      <c r="CIP200" s="2"/>
      <c r="CIQ200" s="2"/>
      <c r="CIR200" s="2"/>
      <c r="CIS200" s="2"/>
      <c r="CIT200" s="2"/>
      <c r="CIU200" s="2"/>
      <c r="CIV200" s="2"/>
      <c r="CIW200" s="2"/>
      <c r="CIX200" s="2"/>
      <c r="CIY200" s="2"/>
      <c r="CIZ200" s="2"/>
      <c r="CJA200" s="2"/>
      <c r="CJB200" s="2"/>
      <c r="CJC200" s="2"/>
      <c r="CJD200" s="2"/>
      <c r="CJE200" s="2"/>
      <c r="CJF200" s="2"/>
      <c r="CJG200" s="2"/>
      <c r="CJH200" s="2"/>
      <c r="CJI200" s="2"/>
      <c r="CJJ200" s="2"/>
      <c r="CJK200" s="2"/>
      <c r="CJL200" s="2"/>
      <c r="CJM200" s="2"/>
      <c r="CJN200" s="2"/>
      <c r="CJO200" s="2"/>
      <c r="CJP200" s="2"/>
      <c r="CJQ200" s="2"/>
      <c r="CJR200" s="2"/>
      <c r="CJS200" s="2"/>
      <c r="CJT200" s="2"/>
      <c r="CJU200" s="2"/>
      <c r="CJV200" s="2"/>
      <c r="CJW200" s="2"/>
      <c r="CJX200" s="2"/>
      <c r="CJY200" s="2"/>
      <c r="CJZ200" s="2"/>
      <c r="CKA200" s="2"/>
      <c r="CKB200" s="2"/>
      <c r="CKC200" s="2"/>
      <c r="CKD200" s="2"/>
      <c r="CKE200" s="2"/>
      <c r="CKF200" s="2"/>
      <c r="CKG200" s="2"/>
      <c r="CKH200" s="2"/>
      <c r="CKI200" s="2"/>
      <c r="CKJ200" s="2"/>
      <c r="CKK200" s="2"/>
      <c r="CKL200" s="2"/>
      <c r="CKM200" s="2"/>
      <c r="CKN200" s="2"/>
      <c r="CKO200" s="2"/>
      <c r="CKP200" s="2"/>
      <c r="CKQ200" s="2"/>
      <c r="CKR200" s="2"/>
      <c r="CKS200" s="2"/>
      <c r="CKT200" s="2"/>
      <c r="CKU200" s="2"/>
      <c r="CKV200" s="2"/>
      <c r="CKW200" s="2"/>
      <c r="CKX200" s="2"/>
      <c r="CKY200" s="2"/>
      <c r="CKZ200" s="2"/>
      <c r="CLA200" s="2"/>
      <c r="CLB200" s="2"/>
      <c r="CLC200" s="2"/>
      <c r="CLD200" s="2"/>
      <c r="CLE200" s="2"/>
      <c r="CLF200" s="2"/>
      <c r="CLG200" s="2"/>
      <c r="CLH200" s="2"/>
      <c r="CLI200" s="2"/>
      <c r="CLJ200" s="2"/>
      <c r="CLK200" s="2"/>
      <c r="CLL200" s="2"/>
      <c r="CLM200" s="2"/>
      <c r="CLN200" s="2"/>
      <c r="CLO200" s="2"/>
      <c r="CLP200" s="2"/>
      <c r="CLQ200" s="2"/>
      <c r="CLR200" s="2"/>
      <c r="CLS200" s="2"/>
      <c r="CLT200" s="2"/>
      <c r="CLU200" s="2"/>
      <c r="CLV200" s="2"/>
      <c r="CLW200" s="2"/>
      <c r="CLX200" s="2"/>
      <c r="CLY200" s="2"/>
      <c r="CLZ200" s="2"/>
      <c r="CMA200" s="2"/>
      <c r="CMB200" s="2"/>
      <c r="CMC200" s="2"/>
      <c r="CMD200" s="2"/>
      <c r="CME200" s="2"/>
      <c r="CMF200" s="2"/>
      <c r="CMG200" s="2"/>
      <c r="CMH200" s="2"/>
      <c r="CMI200" s="2"/>
      <c r="CMJ200" s="2"/>
      <c r="CMK200" s="2"/>
      <c r="CML200" s="2"/>
      <c r="CMM200" s="2"/>
      <c r="CMN200" s="2"/>
      <c r="CMO200" s="2"/>
      <c r="CMP200" s="2"/>
      <c r="CMQ200" s="2"/>
      <c r="CMR200" s="2"/>
      <c r="CMS200" s="2"/>
      <c r="CMT200" s="2"/>
      <c r="CMU200" s="2"/>
      <c r="CMV200" s="2"/>
      <c r="CMW200" s="2"/>
      <c r="CMX200" s="2"/>
      <c r="CMY200" s="2"/>
      <c r="CMZ200" s="2"/>
      <c r="CNA200" s="2"/>
      <c r="CNB200" s="2"/>
      <c r="CNC200" s="2"/>
      <c r="CND200" s="2"/>
      <c r="CNE200" s="2"/>
      <c r="CNF200" s="2"/>
      <c r="CNG200" s="2"/>
      <c r="CNH200" s="2"/>
      <c r="CNI200" s="2"/>
      <c r="CNJ200" s="2"/>
      <c r="CNK200" s="2"/>
      <c r="CNL200" s="2"/>
      <c r="CNM200" s="2"/>
      <c r="CNN200" s="2"/>
      <c r="CNO200" s="2"/>
      <c r="CNP200" s="2"/>
      <c r="CNQ200" s="2"/>
      <c r="CNR200" s="2"/>
      <c r="CNS200" s="2"/>
      <c r="CNT200" s="2"/>
      <c r="CNU200" s="2"/>
      <c r="CNV200" s="2"/>
      <c r="CNW200" s="2"/>
      <c r="CNX200" s="2"/>
      <c r="CNY200" s="2"/>
      <c r="CNZ200" s="2"/>
      <c r="COA200" s="2"/>
      <c r="COB200" s="2"/>
      <c r="COC200" s="2"/>
      <c r="COD200" s="2"/>
      <c r="COE200" s="2"/>
      <c r="COF200" s="2"/>
      <c r="COG200" s="2"/>
      <c r="COH200" s="2"/>
      <c r="COI200" s="2"/>
      <c r="COJ200" s="2"/>
      <c r="COK200" s="2"/>
      <c r="COL200" s="2"/>
      <c r="COM200" s="2"/>
      <c r="CON200" s="2"/>
      <c r="COO200" s="2"/>
      <c r="COP200" s="2"/>
      <c r="COQ200" s="2"/>
      <c r="COR200" s="2"/>
      <c r="COS200" s="2"/>
      <c r="COT200" s="2"/>
      <c r="COU200" s="2"/>
      <c r="COV200" s="2"/>
      <c r="COW200" s="2"/>
      <c r="COX200" s="2"/>
      <c r="COY200" s="2"/>
      <c r="COZ200" s="2"/>
      <c r="CPA200" s="2"/>
      <c r="CPB200" s="2"/>
      <c r="CPC200" s="2"/>
      <c r="CPD200" s="2"/>
      <c r="CPE200" s="2"/>
      <c r="CPF200" s="2"/>
      <c r="CPG200" s="2"/>
      <c r="CPH200" s="2"/>
      <c r="CPI200" s="2"/>
      <c r="CPJ200" s="2"/>
      <c r="CPK200" s="2"/>
      <c r="CPL200" s="2"/>
      <c r="CPM200" s="2"/>
      <c r="CPN200" s="2"/>
      <c r="CPO200" s="2"/>
      <c r="CPP200" s="2"/>
      <c r="CPQ200" s="2"/>
      <c r="CPR200" s="2"/>
      <c r="CPS200" s="2"/>
      <c r="CPT200" s="2"/>
      <c r="CPU200" s="2"/>
      <c r="CPV200" s="2"/>
      <c r="CPW200" s="2"/>
      <c r="CPX200" s="2"/>
      <c r="CPY200" s="2"/>
      <c r="CPZ200" s="2"/>
      <c r="CQA200" s="2"/>
      <c r="CQB200" s="2"/>
      <c r="CQC200" s="2"/>
      <c r="CQD200" s="2"/>
      <c r="CQE200" s="2"/>
      <c r="CQF200" s="2"/>
      <c r="CQG200" s="2"/>
      <c r="CQH200" s="2"/>
      <c r="CQI200" s="2"/>
      <c r="CQJ200" s="2"/>
      <c r="CQK200" s="2"/>
      <c r="CQL200" s="2"/>
      <c r="CQM200" s="2"/>
      <c r="CQN200" s="2"/>
      <c r="CQO200" s="2"/>
      <c r="CQP200" s="2"/>
      <c r="CQQ200" s="2"/>
      <c r="CQR200" s="2"/>
      <c r="CQS200" s="2"/>
      <c r="CQT200" s="2"/>
      <c r="CQU200" s="2"/>
      <c r="CQV200" s="2"/>
      <c r="CQW200" s="2"/>
      <c r="CQX200" s="2"/>
      <c r="CQY200" s="2"/>
      <c r="CQZ200" s="2"/>
      <c r="CRA200" s="2"/>
      <c r="CRB200" s="2"/>
      <c r="CRC200" s="2"/>
      <c r="CRD200" s="2"/>
      <c r="CRE200" s="2"/>
      <c r="CRF200" s="2"/>
      <c r="CRG200" s="2"/>
      <c r="CRH200" s="2"/>
      <c r="CRI200" s="2"/>
      <c r="CRJ200" s="2"/>
      <c r="CRK200" s="2"/>
      <c r="CRL200" s="2"/>
      <c r="CRM200" s="2"/>
      <c r="CRN200" s="2"/>
      <c r="CRO200" s="2"/>
      <c r="CRP200" s="2"/>
      <c r="CRQ200" s="2"/>
      <c r="CRR200" s="2"/>
      <c r="CRS200" s="2"/>
      <c r="CRT200" s="2"/>
      <c r="CRU200" s="2"/>
      <c r="CRV200" s="2"/>
      <c r="CRW200" s="2"/>
      <c r="CRX200" s="2"/>
      <c r="CRY200" s="2"/>
      <c r="CRZ200" s="2"/>
      <c r="CSA200" s="2"/>
      <c r="CSB200" s="2"/>
      <c r="CSC200" s="2"/>
      <c r="CSD200" s="2"/>
      <c r="CSE200" s="2"/>
      <c r="CSF200" s="2"/>
      <c r="CSG200" s="2"/>
      <c r="CSH200" s="2"/>
      <c r="CSI200" s="2"/>
      <c r="CSJ200" s="2"/>
      <c r="CSK200" s="2"/>
      <c r="CSL200" s="2"/>
      <c r="CSM200" s="2"/>
      <c r="CSN200" s="2"/>
      <c r="CSO200" s="2"/>
      <c r="CSP200" s="2"/>
      <c r="CSQ200" s="2"/>
      <c r="CSR200" s="2"/>
      <c r="CSS200" s="2"/>
      <c r="CST200" s="2"/>
      <c r="CSU200" s="2"/>
      <c r="CSV200" s="2"/>
      <c r="CSW200" s="2"/>
      <c r="CSX200" s="2"/>
      <c r="CSY200" s="2"/>
      <c r="CSZ200" s="2"/>
      <c r="CTA200" s="2"/>
      <c r="CTB200" s="2"/>
      <c r="CTC200" s="2"/>
      <c r="CTD200" s="2"/>
      <c r="CTE200" s="2"/>
      <c r="CTF200" s="2"/>
      <c r="CTG200" s="2"/>
      <c r="CTH200" s="2"/>
      <c r="CTI200" s="2"/>
      <c r="CTJ200" s="2"/>
      <c r="CTK200" s="2"/>
      <c r="CTL200" s="2"/>
      <c r="CTM200" s="2"/>
      <c r="CTN200" s="2"/>
      <c r="CTO200" s="2"/>
      <c r="CTP200" s="2"/>
      <c r="CTQ200" s="2"/>
      <c r="CTR200" s="2"/>
      <c r="CTS200" s="2"/>
      <c r="CTT200" s="2"/>
      <c r="CTU200" s="2"/>
      <c r="CTV200" s="2"/>
      <c r="CTW200" s="2"/>
      <c r="CTX200" s="2"/>
      <c r="CTY200" s="2"/>
      <c r="CTZ200" s="2"/>
      <c r="CUA200" s="2"/>
      <c r="CUB200" s="2"/>
      <c r="CUC200" s="2"/>
      <c r="CUD200" s="2"/>
      <c r="CUE200" s="2"/>
      <c r="CUF200" s="2"/>
      <c r="CUG200" s="2"/>
      <c r="CUH200" s="2"/>
      <c r="CUI200" s="2"/>
      <c r="CUJ200" s="2"/>
      <c r="CUK200" s="2"/>
      <c r="CUL200" s="2"/>
      <c r="CUM200" s="2"/>
      <c r="CUN200" s="2"/>
      <c r="CUO200" s="2"/>
      <c r="CUP200" s="2"/>
      <c r="CUQ200" s="2"/>
      <c r="CUR200" s="2"/>
      <c r="CUS200" s="2"/>
      <c r="CUT200" s="2"/>
      <c r="CUU200" s="2"/>
      <c r="CUV200" s="2"/>
      <c r="CUW200" s="2"/>
      <c r="CUX200" s="2"/>
      <c r="CUY200" s="2"/>
      <c r="CUZ200" s="2"/>
      <c r="CVA200" s="2"/>
      <c r="CVB200" s="2"/>
      <c r="CVC200" s="2"/>
      <c r="CVD200" s="2"/>
      <c r="CVE200" s="2"/>
      <c r="CVF200" s="2"/>
      <c r="CVG200" s="2"/>
      <c r="CVH200" s="2"/>
      <c r="CVI200" s="2"/>
      <c r="CVJ200" s="2"/>
      <c r="CVK200" s="2"/>
      <c r="CVL200" s="2"/>
      <c r="CVM200" s="2"/>
      <c r="CVN200" s="2"/>
      <c r="CVO200" s="2"/>
      <c r="CVP200" s="2"/>
      <c r="CVQ200" s="2"/>
      <c r="CVR200" s="2"/>
      <c r="CVS200" s="2"/>
      <c r="CVT200" s="2"/>
      <c r="CVU200" s="2"/>
      <c r="CVV200" s="2"/>
      <c r="CVW200" s="2"/>
      <c r="CVX200" s="2"/>
      <c r="CVY200" s="2"/>
      <c r="CVZ200" s="2"/>
      <c r="CWA200" s="2"/>
      <c r="CWB200" s="2"/>
      <c r="CWC200" s="2"/>
      <c r="CWD200" s="2"/>
      <c r="CWE200" s="2"/>
      <c r="CWF200" s="2"/>
      <c r="CWG200" s="2"/>
      <c r="CWH200" s="2"/>
      <c r="CWI200" s="2"/>
      <c r="CWJ200" s="2"/>
      <c r="CWK200" s="2"/>
      <c r="CWL200" s="2"/>
      <c r="CWM200" s="2"/>
      <c r="CWN200" s="2"/>
      <c r="CWO200" s="2"/>
      <c r="CWP200" s="2"/>
      <c r="CWQ200" s="2"/>
      <c r="CWR200" s="2"/>
      <c r="CWS200" s="2"/>
      <c r="CWT200" s="2"/>
      <c r="CWU200" s="2"/>
      <c r="CWV200" s="2"/>
      <c r="CWW200" s="2"/>
      <c r="CWX200" s="2"/>
      <c r="CWY200" s="2"/>
      <c r="CWZ200" s="2"/>
      <c r="CXA200" s="2"/>
      <c r="CXB200" s="2"/>
      <c r="CXC200" s="2"/>
      <c r="CXD200" s="2"/>
      <c r="CXE200" s="2"/>
      <c r="CXF200" s="2"/>
      <c r="CXG200" s="2"/>
      <c r="CXH200" s="2"/>
      <c r="CXI200" s="2"/>
      <c r="CXJ200" s="2"/>
      <c r="CXK200" s="2"/>
      <c r="CXL200" s="2"/>
      <c r="CXM200" s="2"/>
      <c r="CXN200" s="2"/>
      <c r="CXO200" s="2"/>
      <c r="CXP200" s="2"/>
      <c r="CXQ200" s="2"/>
      <c r="CXR200" s="2"/>
      <c r="CXS200" s="2"/>
      <c r="CXT200" s="2"/>
      <c r="CXU200" s="2"/>
      <c r="CXV200" s="2"/>
      <c r="CXW200" s="2"/>
      <c r="CXX200" s="2"/>
      <c r="CXY200" s="2"/>
      <c r="CXZ200" s="2"/>
      <c r="CYA200" s="2"/>
      <c r="CYB200" s="2"/>
      <c r="CYC200" s="2"/>
      <c r="CYD200" s="2"/>
      <c r="CYE200" s="2"/>
      <c r="CYF200" s="2"/>
      <c r="CYG200" s="2"/>
      <c r="CYH200" s="2"/>
      <c r="CYI200" s="2"/>
      <c r="CYJ200" s="2"/>
      <c r="CYK200" s="2"/>
      <c r="CYL200" s="2"/>
      <c r="CYM200" s="2"/>
      <c r="CYN200" s="2"/>
      <c r="CYO200" s="2"/>
      <c r="CYP200" s="2"/>
      <c r="CYQ200" s="2"/>
      <c r="CYR200" s="2"/>
      <c r="CYS200" s="2"/>
      <c r="CYT200" s="2"/>
      <c r="CYU200" s="2"/>
      <c r="CYV200" s="2"/>
      <c r="CYW200" s="2"/>
      <c r="CYX200" s="2"/>
      <c r="CYY200" s="2"/>
      <c r="CYZ200" s="2"/>
      <c r="CZA200" s="2"/>
      <c r="CZB200" s="2"/>
      <c r="CZC200" s="2"/>
      <c r="CZD200" s="2"/>
      <c r="CZE200" s="2"/>
      <c r="CZF200" s="2"/>
      <c r="CZG200" s="2"/>
      <c r="CZH200" s="2"/>
      <c r="CZI200" s="2"/>
      <c r="CZJ200" s="2"/>
      <c r="CZK200" s="2"/>
      <c r="CZL200" s="2"/>
      <c r="CZM200" s="2"/>
      <c r="CZN200" s="2"/>
      <c r="CZO200" s="2"/>
      <c r="CZP200" s="2"/>
      <c r="CZQ200" s="2"/>
      <c r="CZR200" s="2"/>
      <c r="CZS200" s="2"/>
      <c r="CZT200" s="2"/>
      <c r="CZU200" s="2"/>
      <c r="CZV200" s="2"/>
      <c r="CZW200" s="2"/>
      <c r="CZX200" s="2"/>
      <c r="CZY200" s="2"/>
      <c r="CZZ200" s="2"/>
      <c r="DAA200" s="2"/>
      <c r="DAB200" s="2"/>
      <c r="DAC200" s="2"/>
      <c r="DAD200" s="2"/>
      <c r="DAE200" s="2"/>
      <c r="DAF200" s="2"/>
      <c r="DAG200" s="2"/>
      <c r="DAH200" s="2"/>
      <c r="DAI200" s="2"/>
      <c r="DAJ200" s="2"/>
      <c r="DAK200" s="2"/>
      <c r="DAL200" s="2"/>
      <c r="DAM200" s="2"/>
      <c r="DAN200" s="2"/>
      <c r="DAO200" s="2"/>
      <c r="DAP200" s="2"/>
      <c r="DAQ200" s="2"/>
      <c r="DAR200" s="2"/>
      <c r="DAS200" s="2"/>
      <c r="DAT200" s="2"/>
      <c r="DAU200" s="2"/>
      <c r="DAV200" s="2"/>
      <c r="DAW200" s="2"/>
      <c r="DAX200" s="2"/>
      <c r="DAY200" s="2"/>
      <c r="DAZ200" s="2"/>
      <c r="DBA200" s="2"/>
      <c r="DBB200" s="2"/>
      <c r="DBC200" s="2"/>
      <c r="DBD200" s="2"/>
      <c r="DBE200" s="2"/>
      <c r="DBF200" s="2"/>
      <c r="DBG200" s="2"/>
      <c r="DBH200" s="2"/>
      <c r="DBI200" s="2"/>
      <c r="DBJ200" s="2"/>
      <c r="DBK200" s="2"/>
      <c r="DBL200" s="2"/>
      <c r="DBM200" s="2"/>
      <c r="DBN200" s="2"/>
      <c r="DBO200" s="2"/>
      <c r="DBP200" s="2"/>
      <c r="DBQ200" s="2"/>
      <c r="DBR200" s="2"/>
      <c r="DBS200" s="2"/>
      <c r="DBT200" s="2"/>
      <c r="DBU200" s="2"/>
      <c r="DBV200" s="2"/>
      <c r="DBW200" s="2"/>
      <c r="DBX200" s="2"/>
      <c r="DBY200" s="2"/>
      <c r="DBZ200" s="2"/>
      <c r="DCA200" s="2"/>
      <c r="DCB200" s="2"/>
      <c r="DCC200" s="2"/>
      <c r="DCD200" s="2"/>
      <c r="DCE200" s="2"/>
      <c r="DCF200" s="2"/>
      <c r="DCG200" s="2"/>
      <c r="DCH200" s="2"/>
      <c r="DCI200" s="2"/>
      <c r="DCJ200" s="2"/>
      <c r="DCK200" s="2"/>
      <c r="DCL200" s="2"/>
      <c r="DCM200" s="2"/>
      <c r="DCN200" s="2"/>
      <c r="DCO200" s="2"/>
      <c r="DCP200" s="2"/>
      <c r="DCQ200" s="2"/>
      <c r="DCR200" s="2"/>
      <c r="DCS200" s="2"/>
      <c r="DCT200" s="2"/>
      <c r="DCU200" s="2"/>
      <c r="DCV200" s="2"/>
      <c r="DCW200" s="2"/>
      <c r="DCX200" s="2"/>
      <c r="DCY200" s="2"/>
      <c r="DCZ200" s="2"/>
      <c r="DDA200" s="2"/>
      <c r="DDB200" s="2"/>
      <c r="DDC200" s="2"/>
      <c r="DDD200" s="2"/>
      <c r="DDE200" s="2"/>
      <c r="DDF200" s="2"/>
      <c r="DDG200" s="2"/>
      <c r="DDH200" s="2"/>
      <c r="DDI200" s="2"/>
      <c r="DDJ200" s="2"/>
      <c r="DDK200" s="2"/>
      <c r="DDL200" s="2"/>
      <c r="DDM200" s="2"/>
      <c r="DDN200" s="2"/>
      <c r="DDO200" s="2"/>
      <c r="DDP200" s="2"/>
      <c r="DDQ200" s="2"/>
      <c r="DDR200" s="2"/>
      <c r="DDS200" s="2"/>
      <c r="DDT200" s="2"/>
      <c r="DDU200" s="2"/>
      <c r="DDV200" s="2"/>
      <c r="DDW200" s="2"/>
      <c r="DDX200" s="2"/>
      <c r="DDY200" s="2"/>
      <c r="DDZ200" s="2"/>
      <c r="DEA200" s="2"/>
      <c r="DEB200" s="2"/>
      <c r="DEC200" s="2"/>
      <c r="DED200" s="2"/>
      <c r="DEE200" s="2"/>
      <c r="DEF200" s="2"/>
      <c r="DEG200" s="2"/>
      <c r="DEH200" s="2"/>
      <c r="DEI200" s="2"/>
      <c r="DEJ200" s="2"/>
      <c r="DEK200" s="2"/>
      <c r="DEL200" s="2"/>
      <c r="DEM200" s="2"/>
      <c r="DEN200" s="2"/>
      <c r="DEO200" s="2"/>
      <c r="DEP200" s="2"/>
      <c r="DEQ200" s="2"/>
      <c r="DER200" s="2"/>
      <c r="DES200" s="2"/>
      <c r="DET200" s="2"/>
      <c r="DEU200" s="2"/>
      <c r="DEV200" s="2"/>
      <c r="DEW200" s="2"/>
      <c r="DEX200" s="2"/>
      <c r="DEY200" s="2"/>
      <c r="DEZ200" s="2"/>
      <c r="DFA200" s="2"/>
      <c r="DFB200" s="2"/>
      <c r="DFC200" s="2"/>
      <c r="DFD200" s="2"/>
      <c r="DFE200" s="2"/>
      <c r="DFF200" s="2"/>
      <c r="DFG200" s="2"/>
      <c r="DFH200" s="2"/>
      <c r="DFI200" s="2"/>
      <c r="DFJ200" s="2"/>
      <c r="DFK200" s="2"/>
      <c r="DFL200" s="2"/>
      <c r="DFM200" s="2"/>
      <c r="DFN200" s="2"/>
      <c r="DFO200" s="2"/>
      <c r="DFP200" s="2"/>
      <c r="DFQ200" s="2"/>
      <c r="DFR200" s="2"/>
      <c r="DFS200" s="2"/>
      <c r="DFT200" s="2"/>
      <c r="DFU200" s="2"/>
      <c r="DFV200" s="2"/>
      <c r="DFW200" s="2"/>
      <c r="DFX200" s="2"/>
      <c r="DFY200" s="2"/>
      <c r="DFZ200" s="2"/>
      <c r="DGA200" s="2"/>
      <c r="DGB200" s="2"/>
      <c r="DGC200" s="2"/>
      <c r="DGD200" s="2"/>
      <c r="DGE200" s="2"/>
      <c r="DGF200" s="2"/>
      <c r="DGG200" s="2"/>
      <c r="DGH200" s="2"/>
      <c r="DGI200" s="2"/>
      <c r="DGJ200" s="2"/>
      <c r="DGK200" s="2"/>
      <c r="DGL200" s="2"/>
      <c r="DGM200" s="2"/>
      <c r="DGN200" s="2"/>
      <c r="DGO200" s="2"/>
      <c r="DGP200" s="2"/>
      <c r="DGQ200" s="2"/>
      <c r="DGR200" s="2"/>
      <c r="DGS200" s="2"/>
      <c r="DGT200" s="2"/>
      <c r="DGU200" s="2"/>
      <c r="DGV200" s="2"/>
      <c r="DGW200" s="2"/>
      <c r="DGX200" s="2"/>
      <c r="DGY200" s="2"/>
      <c r="DGZ200" s="2"/>
      <c r="DHA200" s="2"/>
      <c r="DHB200" s="2"/>
      <c r="DHC200" s="2"/>
      <c r="DHD200" s="2"/>
      <c r="DHE200" s="2"/>
      <c r="DHF200" s="2"/>
      <c r="DHG200" s="2"/>
      <c r="DHH200" s="2"/>
      <c r="DHI200" s="2"/>
      <c r="DHJ200" s="2"/>
      <c r="DHK200" s="2"/>
      <c r="DHL200" s="2"/>
      <c r="DHM200" s="2"/>
      <c r="DHN200" s="2"/>
      <c r="DHO200" s="2"/>
      <c r="DHP200" s="2"/>
      <c r="DHQ200" s="2"/>
      <c r="DHR200" s="2"/>
      <c r="DHS200" s="2"/>
      <c r="DHT200" s="2"/>
      <c r="DHU200" s="2"/>
      <c r="DHV200" s="2"/>
      <c r="DHW200" s="2"/>
      <c r="DHX200" s="2"/>
      <c r="DHY200" s="2"/>
      <c r="DHZ200" s="2"/>
      <c r="DIA200" s="2"/>
      <c r="DIB200" s="2"/>
      <c r="DIC200" s="2"/>
      <c r="DID200" s="2"/>
      <c r="DIE200" s="2"/>
      <c r="DIF200" s="2"/>
      <c r="DIG200" s="2"/>
      <c r="DIH200" s="2"/>
      <c r="DII200" s="2"/>
      <c r="DIJ200" s="2"/>
      <c r="DIK200" s="2"/>
      <c r="DIL200" s="2"/>
      <c r="DIM200" s="2"/>
      <c r="DIN200" s="2"/>
      <c r="DIO200" s="2"/>
      <c r="DIP200" s="2"/>
      <c r="DIQ200" s="2"/>
      <c r="DIR200" s="2"/>
      <c r="DIS200" s="2"/>
      <c r="DIT200" s="2"/>
      <c r="DIU200" s="2"/>
      <c r="DIV200" s="2"/>
      <c r="DIW200" s="2"/>
      <c r="DIX200" s="2"/>
      <c r="DIY200" s="2"/>
      <c r="DIZ200" s="2"/>
      <c r="DJA200" s="2"/>
      <c r="DJB200" s="2"/>
      <c r="DJC200" s="2"/>
      <c r="DJD200" s="2"/>
      <c r="DJE200" s="2"/>
      <c r="DJF200" s="2"/>
      <c r="DJG200" s="2"/>
      <c r="DJH200" s="2"/>
      <c r="DJI200" s="2"/>
      <c r="DJJ200" s="2"/>
      <c r="DJK200" s="2"/>
      <c r="DJL200" s="2"/>
      <c r="DJM200" s="2"/>
      <c r="DJN200" s="2"/>
      <c r="DJO200" s="2"/>
      <c r="DJP200" s="2"/>
      <c r="DJQ200" s="2"/>
      <c r="DJR200" s="2"/>
      <c r="DJS200" s="2"/>
      <c r="DJT200" s="2"/>
      <c r="DJU200" s="2"/>
      <c r="DJV200" s="2"/>
      <c r="DJW200" s="2"/>
      <c r="DJX200" s="2"/>
      <c r="DJY200" s="2"/>
      <c r="DJZ200" s="2"/>
      <c r="DKA200" s="2"/>
      <c r="DKB200" s="2"/>
      <c r="DKC200" s="2"/>
      <c r="DKD200" s="2"/>
      <c r="DKE200" s="2"/>
      <c r="DKF200" s="2"/>
      <c r="DKG200" s="2"/>
      <c r="DKH200" s="2"/>
      <c r="DKI200" s="2"/>
      <c r="DKJ200" s="2"/>
      <c r="DKK200" s="2"/>
      <c r="DKL200" s="2"/>
      <c r="DKM200" s="2"/>
      <c r="DKN200" s="2"/>
      <c r="DKO200" s="2"/>
      <c r="DKP200" s="2"/>
      <c r="DKQ200" s="2"/>
      <c r="DKR200" s="2"/>
      <c r="DKS200" s="2"/>
      <c r="DKT200" s="2"/>
      <c r="DKU200" s="2"/>
      <c r="DKV200" s="2"/>
      <c r="DKW200" s="2"/>
      <c r="DKX200" s="2"/>
      <c r="DKY200" s="2"/>
      <c r="DKZ200" s="2"/>
      <c r="DLA200" s="2"/>
      <c r="DLB200" s="2"/>
      <c r="DLC200" s="2"/>
      <c r="DLD200" s="2"/>
      <c r="DLE200" s="2"/>
      <c r="DLF200" s="2"/>
      <c r="DLG200" s="2"/>
      <c r="DLH200" s="2"/>
      <c r="DLI200" s="2"/>
      <c r="DLJ200" s="2"/>
      <c r="DLK200" s="2"/>
      <c r="DLL200" s="2"/>
      <c r="DLM200" s="2"/>
      <c r="DLN200" s="2"/>
      <c r="DLO200" s="2"/>
      <c r="DLP200" s="2"/>
      <c r="DLQ200" s="2"/>
      <c r="DLR200" s="2"/>
      <c r="DLS200" s="2"/>
      <c r="DLT200" s="2"/>
      <c r="DLU200" s="2"/>
      <c r="DLV200" s="2"/>
      <c r="DLW200" s="2"/>
      <c r="DLX200" s="2"/>
      <c r="DLY200" s="2"/>
      <c r="DLZ200" s="2"/>
      <c r="DMA200" s="2"/>
      <c r="DMB200" s="2"/>
      <c r="DMC200" s="2"/>
      <c r="DMD200" s="2"/>
      <c r="DME200" s="2"/>
      <c r="DMF200" s="2"/>
      <c r="DMG200" s="2"/>
      <c r="DMH200" s="2"/>
      <c r="DMI200" s="2"/>
      <c r="DMJ200" s="2"/>
      <c r="DMK200" s="2"/>
      <c r="DML200" s="2"/>
      <c r="DMM200" s="2"/>
      <c r="DMN200" s="2"/>
      <c r="DMO200" s="2"/>
      <c r="DMP200" s="2"/>
      <c r="DMQ200" s="2"/>
      <c r="DMR200" s="2"/>
      <c r="DMS200" s="2"/>
      <c r="DMT200" s="2"/>
      <c r="DMU200" s="2"/>
      <c r="DMV200" s="2"/>
      <c r="DMW200" s="2"/>
      <c r="DMX200" s="2"/>
      <c r="DMY200" s="2"/>
      <c r="DMZ200" s="2"/>
      <c r="DNA200" s="2"/>
      <c r="DNB200" s="2"/>
      <c r="DNC200" s="2"/>
      <c r="DND200" s="2"/>
      <c r="DNE200" s="2"/>
      <c r="DNF200" s="2"/>
      <c r="DNG200" s="2"/>
      <c r="DNH200" s="2"/>
      <c r="DNI200" s="2"/>
      <c r="DNJ200" s="2"/>
      <c r="DNK200" s="2"/>
      <c r="DNL200" s="2"/>
      <c r="DNM200" s="2"/>
      <c r="DNN200" s="2"/>
      <c r="DNO200" s="2"/>
      <c r="DNP200" s="2"/>
      <c r="DNQ200" s="2"/>
      <c r="DNR200" s="2"/>
      <c r="DNS200" s="2"/>
      <c r="DNT200" s="2"/>
      <c r="DNU200" s="2"/>
      <c r="DNV200" s="2"/>
      <c r="DNW200" s="2"/>
      <c r="DNX200" s="2"/>
      <c r="DNY200" s="2"/>
      <c r="DNZ200" s="2"/>
      <c r="DOA200" s="2"/>
      <c r="DOB200" s="2"/>
      <c r="DOC200" s="2"/>
      <c r="DOD200" s="2"/>
      <c r="DOE200" s="2"/>
      <c r="DOF200" s="2"/>
      <c r="DOG200" s="2"/>
      <c r="DOH200" s="2"/>
      <c r="DOI200" s="2"/>
      <c r="DOJ200" s="2"/>
      <c r="DOK200" s="2"/>
      <c r="DOL200" s="2"/>
      <c r="DOM200" s="2"/>
      <c r="DON200" s="2"/>
      <c r="DOO200" s="2"/>
      <c r="DOP200" s="2"/>
      <c r="DOQ200" s="2"/>
      <c r="DOR200" s="2"/>
      <c r="DOS200" s="2"/>
      <c r="DOT200" s="2"/>
      <c r="DOU200" s="2"/>
      <c r="DOV200" s="2"/>
      <c r="DOW200" s="2"/>
      <c r="DOX200" s="2"/>
      <c r="DOY200" s="2"/>
      <c r="DOZ200" s="2"/>
      <c r="DPA200" s="2"/>
      <c r="DPB200" s="2"/>
      <c r="DPC200" s="2"/>
      <c r="DPD200" s="2"/>
      <c r="DPE200" s="2"/>
      <c r="DPF200" s="2"/>
      <c r="DPG200" s="2"/>
      <c r="DPH200" s="2"/>
      <c r="DPI200" s="2"/>
      <c r="DPJ200" s="2"/>
      <c r="DPK200" s="2"/>
      <c r="DPL200" s="2"/>
      <c r="DPM200" s="2"/>
      <c r="DPN200" s="2"/>
      <c r="DPO200" s="2"/>
      <c r="DPP200" s="2"/>
      <c r="DPQ200" s="2"/>
      <c r="DPR200" s="2"/>
      <c r="DPS200" s="2"/>
      <c r="DPT200" s="2"/>
      <c r="DPU200" s="2"/>
      <c r="DPV200" s="2"/>
      <c r="DPW200" s="2"/>
      <c r="DPX200" s="2"/>
      <c r="DPY200" s="2"/>
      <c r="DPZ200" s="2"/>
      <c r="DQA200" s="2"/>
      <c r="DQB200" s="2"/>
      <c r="DQC200" s="2"/>
      <c r="DQD200" s="2"/>
      <c r="DQE200" s="2"/>
      <c r="DQF200" s="2"/>
      <c r="DQG200" s="2"/>
      <c r="DQH200" s="2"/>
      <c r="DQI200" s="2"/>
      <c r="DQJ200" s="2"/>
      <c r="DQK200" s="2"/>
      <c r="DQL200" s="2"/>
      <c r="DQM200" s="2"/>
      <c r="DQN200" s="2"/>
      <c r="DQO200" s="2"/>
      <c r="DQP200" s="2"/>
      <c r="DQQ200" s="2"/>
      <c r="DQR200" s="2"/>
      <c r="DQS200" s="2"/>
      <c r="DQT200" s="2"/>
      <c r="DQU200" s="2"/>
      <c r="DQV200" s="2"/>
      <c r="DQW200" s="2"/>
      <c r="DQX200" s="2"/>
      <c r="DQY200" s="2"/>
      <c r="DQZ200" s="2"/>
      <c r="DRA200" s="2"/>
      <c r="DRB200" s="2"/>
      <c r="DRC200" s="2"/>
      <c r="DRD200" s="2"/>
      <c r="DRE200" s="2"/>
      <c r="DRF200" s="2"/>
      <c r="DRG200" s="2"/>
      <c r="DRH200" s="2"/>
      <c r="DRI200" s="2"/>
      <c r="DRJ200" s="2"/>
      <c r="DRK200" s="2"/>
      <c r="DRL200" s="2"/>
      <c r="DRM200" s="2"/>
      <c r="DRN200" s="2"/>
      <c r="DRO200" s="2"/>
      <c r="DRP200" s="2"/>
      <c r="DRQ200" s="2"/>
      <c r="DRR200" s="2"/>
      <c r="DRS200" s="2"/>
      <c r="DRT200" s="2"/>
      <c r="DRU200" s="2"/>
      <c r="DRV200" s="2"/>
      <c r="DRW200" s="2"/>
      <c r="DRX200" s="2"/>
      <c r="DRY200" s="2"/>
      <c r="DRZ200" s="2"/>
      <c r="DSA200" s="2"/>
      <c r="DSB200" s="2"/>
      <c r="DSC200" s="2"/>
      <c r="DSD200" s="2"/>
      <c r="DSE200" s="2"/>
      <c r="DSF200" s="2"/>
      <c r="DSG200" s="2"/>
      <c r="DSH200" s="2"/>
      <c r="DSI200" s="2"/>
      <c r="DSJ200" s="2"/>
      <c r="DSK200" s="2"/>
      <c r="DSL200" s="2"/>
      <c r="DSM200" s="2"/>
      <c r="DSN200" s="2"/>
      <c r="DSO200" s="2"/>
      <c r="DSP200" s="2"/>
      <c r="DSQ200" s="2"/>
      <c r="DSR200" s="2"/>
      <c r="DSS200" s="2"/>
      <c r="DST200" s="2"/>
      <c r="DSU200" s="2"/>
      <c r="DSV200" s="2"/>
      <c r="DSW200" s="2"/>
      <c r="DSX200" s="2"/>
      <c r="DSY200" s="2"/>
      <c r="DSZ200" s="2"/>
      <c r="DTA200" s="2"/>
      <c r="DTB200" s="2"/>
      <c r="DTC200" s="2"/>
      <c r="DTD200" s="2"/>
      <c r="DTE200" s="2"/>
      <c r="DTF200" s="2"/>
      <c r="DTG200" s="2"/>
      <c r="DTH200" s="2"/>
      <c r="DTI200" s="2"/>
      <c r="DTJ200" s="2"/>
      <c r="DTK200" s="2"/>
      <c r="DTL200" s="2"/>
      <c r="DTM200" s="2"/>
      <c r="DTN200" s="2"/>
      <c r="DTO200" s="2"/>
      <c r="DTP200" s="2"/>
      <c r="DTQ200" s="2"/>
      <c r="DTR200" s="2"/>
      <c r="DTS200" s="2"/>
      <c r="DTT200" s="2"/>
      <c r="DTU200" s="2"/>
      <c r="DTV200" s="2"/>
      <c r="DTW200" s="2"/>
      <c r="DTX200" s="2"/>
      <c r="DTY200" s="2"/>
      <c r="DTZ200" s="2"/>
      <c r="DUA200" s="2"/>
      <c r="DUB200" s="2"/>
      <c r="DUC200" s="2"/>
      <c r="DUD200" s="2"/>
      <c r="DUE200" s="2"/>
      <c r="DUF200" s="2"/>
      <c r="DUG200" s="2"/>
      <c r="DUH200" s="2"/>
      <c r="DUI200" s="2"/>
      <c r="DUJ200" s="2"/>
      <c r="DUK200" s="2"/>
      <c r="DUL200" s="2"/>
      <c r="DUM200" s="2"/>
      <c r="DUN200" s="2"/>
      <c r="DUO200" s="2"/>
      <c r="DUP200" s="2"/>
      <c r="DUQ200" s="2"/>
      <c r="DUR200" s="2"/>
      <c r="DUS200" s="2"/>
      <c r="DUT200" s="2"/>
      <c r="DUU200" s="2"/>
      <c r="DUV200" s="2"/>
      <c r="DUW200" s="2"/>
      <c r="DUX200" s="2"/>
      <c r="DUY200" s="2"/>
      <c r="DUZ200" s="2"/>
      <c r="DVA200" s="2"/>
      <c r="DVB200" s="2"/>
      <c r="DVC200" s="2"/>
      <c r="DVD200" s="2"/>
      <c r="DVE200" s="2"/>
      <c r="DVF200" s="2"/>
      <c r="DVG200" s="2"/>
      <c r="DVH200" s="2"/>
      <c r="DVI200" s="2"/>
      <c r="DVJ200" s="2"/>
      <c r="DVK200" s="2"/>
      <c r="DVL200" s="2"/>
      <c r="DVM200" s="2"/>
      <c r="DVN200" s="2"/>
      <c r="DVO200" s="2"/>
      <c r="DVP200" s="2"/>
      <c r="DVQ200" s="2"/>
      <c r="DVR200" s="2"/>
      <c r="DVS200" s="2"/>
      <c r="DVT200" s="2"/>
      <c r="DVU200" s="2"/>
      <c r="DVV200" s="2"/>
      <c r="DVW200" s="2"/>
      <c r="DVX200" s="2"/>
      <c r="DVY200" s="2"/>
      <c r="DVZ200" s="2"/>
      <c r="DWA200" s="2"/>
      <c r="DWB200" s="2"/>
      <c r="DWC200" s="2"/>
      <c r="DWD200" s="2"/>
      <c r="DWE200" s="2"/>
      <c r="DWF200" s="2"/>
      <c r="DWG200" s="2"/>
      <c r="DWH200" s="2"/>
      <c r="DWI200" s="2"/>
      <c r="DWJ200" s="2"/>
      <c r="DWK200" s="2"/>
      <c r="DWL200" s="2"/>
      <c r="DWM200" s="2"/>
      <c r="DWN200" s="2"/>
      <c r="DWO200" s="2"/>
      <c r="DWP200" s="2"/>
      <c r="DWQ200" s="2"/>
      <c r="DWR200" s="2"/>
      <c r="DWS200" s="2"/>
      <c r="DWT200" s="2"/>
      <c r="DWU200" s="2"/>
      <c r="DWV200" s="2"/>
      <c r="DWW200" s="2"/>
      <c r="DWX200" s="2"/>
      <c r="DWY200" s="2"/>
      <c r="DWZ200" s="2"/>
      <c r="DXA200" s="2"/>
      <c r="DXB200" s="2"/>
      <c r="DXC200" s="2"/>
      <c r="DXD200" s="2"/>
      <c r="DXE200" s="2"/>
      <c r="DXF200" s="2"/>
      <c r="DXG200" s="2"/>
      <c r="DXH200" s="2"/>
      <c r="DXI200" s="2"/>
      <c r="DXJ200" s="2"/>
      <c r="DXK200" s="2"/>
      <c r="DXL200" s="2"/>
      <c r="DXM200" s="2"/>
      <c r="DXN200" s="2"/>
      <c r="DXO200" s="2"/>
      <c r="DXP200" s="2"/>
      <c r="DXQ200" s="2"/>
      <c r="DXR200" s="2"/>
      <c r="DXS200" s="2"/>
      <c r="DXT200" s="2"/>
      <c r="DXU200" s="2"/>
      <c r="DXV200" s="2"/>
      <c r="DXW200" s="2"/>
      <c r="DXX200" s="2"/>
      <c r="DXY200" s="2"/>
      <c r="DXZ200" s="2"/>
      <c r="DYA200" s="2"/>
      <c r="DYB200" s="2"/>
      <c r="DYC200" s="2"/>
      <c r="DYD200" s="2"/>
      <c r="DYE200" s="2"/>
      <c r="DYF200" s="2"/>
      <c r="DYG200" s="2"/>
      <c r="DYH200" s="2"/>
      <c r="DYI200" s="2"/>
      <c r="DYJ200" s="2"/>
      <c r="DYK200" s="2"/>
      <c r="DYL200" s="2"/>
      <c r="DYM200" s="2"/>
      <c r="DYN200" s="2"/>
      <c r="DYO200" s="2"/>
      <c r="DYP200" s="2"/>
      <c r="DYQ200" s="2"/>
      <c r="DYR200" s="2"/>
      <c r="DYS200" s="2"/>
      <c r="DYT200" s="2"/>
      <c r="DYU200" s="2"/>
      <c r="DYV200" s="2"/>
      <c r="DYW200" s="2"/>
      <c r="DYX200" s="2"/>
      <c r="DYY200" s="2"/>
      <c r="DYZ200" s="2"/>
      <c r="DZA200" s="2"/>
      <c r="DZB200" s="2"/>
      <c r="DZC200" s="2"/>
      <c r="DZD200" s="2"/>
      <c r="DZE200" s="2"/>
      <c r="DZF200" s="2"/>
      <c r="DZG200" s="2"/>
      <c r="DZH200" s="2"/>
      <c r="DZI200" s="2"/>
      <c r="DZJ200" s="2"/>
      <c r="DZK200" s="2"/>
      <c r="DZL200" s="2"/>
      <c r="DZM200" s="2"/>
      <c r="DZN200" s="2"/>
      <c r="DZO200" s="2"/>
      <c r="DZP200" s="2"/>
      <c r="DZQ200" s="2"/>
      <c r="DZR200" s="2"/>
      <c r="DZS200" s="2"/>
      <c r="DZT200" s="2"/>
      <c r="DZU200" s="2"/>
      <c r="DZV200" s="2"/>
      <c r="DZW200" s="2"/>
      <c r="DZX200" s="2"/>
      <c r="DZY200" s="2"/>
      <c r="DZZ200" s="2"/>
      <c r="EAA200" s="2"/>
      <c r="EAB200" s="2"/>
      <c r="EAC200" s="2"/>
      <c r="EAD200" s="2"/>
      <c r="EAE200" s="2"/>
      <c r="EAF200" s="2"/>
      <c r="EAG200" s="2"/>
      <c r="EAH200" s="2"/>
      <c r="EAI200" s="2"/>
      <c r="EAJ200" s="2"/>
      <c r="EAK200" s="2"/>
      <c r="EAL200" s="2"/>
      <c r="EAM200" s="2"/>
      <c r="EAN200" s="2"/>
      <c r="EAO200" s="2"/>
      <c r="EAP200" s="2"/>
      <c r="EAQ200" s="2"/>
      <c r="EAR200" s="2"/>
      <c r="EAS200" s="2"/>
      <c r="EAT200" s="2"/>
      <c r="EAU200" s="2"/>
      <c r="EAV200" s="2"/>
      <c r="EAW200" s="2"/>
      <c r="EAX200" s="2"/>
      <c r="EAY200" s="2"/>
      <c r="EAZ200" s="2"/>
      <c r="EBA200" s="2"/>
      <c r="EBB200" s="2"/>
      <c r="EBC200" s="2"/>
      <c r="EBD200" s="2"/>
      <c r="EBE200" s="2"/>
      <c r="EBF200" s="2"/>
      <c r="EBG200" s="2"/>
      <c r="EBH200" s="2"/>
      <c r="EBI200" s="2"/>
      <c r="EBJ200" s="2"/>
      <c r="EBK200" s="2"/>
      <c r="EBL200" s="2"/>
      <c r="EBM200" s="2"/>
      <c r="EBN200" s="2"/>
      <c r="EBO200" s="2"/>
      <c r="EBP200" s="2"/>
      <c r="EBQ200" s="2"/>
      <c r="EBR200" s="2"/>
      <c r="EBS200" s="2"/>
      <c r="EBT200" s="2"/>
      <c r="EBU200" s="2"/>
      <c r="EBV200" s="2"/>
      <c r="EBW200" s="2"/>
      <c r="EBX200" s="2"/>
      <c r="EBY200" s="2"/>
      <c r="EBZ200" s="2"/>
      <c r="ECA200" s="2"/>
      <c r="ECB200" s="2"/>
      <c r="ECC200" s="2"/>
      <c r="ECD200" s="2"/>
      <c r="ECE200" s="2"/>
      <c r="ECF200" s="2"/>
      <c r="ECG200" s="2"/>
      <c r="ECH200" s="2"/>
      <c r="ECI200" s="2"/>
      <c r="ECJ200" s="2"/>
      <c r="ECK200" s="2"/>
      <c r="ECL200" s="2"/>
      <c r="ECM200" s="2"/>
      <c r="ECN200" s="2"/>
      <c r="ECO200" s="2"/>
      <c r="ECP200" s="2"/>
      <c r="ECQ200" s="2"/>
      <c r="ECR200" s="2"/>
      <c r="ECS200" s="2"/>
      <c r="ECT200" s="2"/>
      <c r="ECU200" s="2"/>
      <c r="ECV200" s="2"/>
      <c r="ECW200" s="2"/>
      <c r="ECX200" s="2"/>
      <c r="ECY200" s="2"/>
      <c r="ECZ200" s="2"/>
      <c r="EDA200" s="2"/>
      <c r="EDB200" s="2"/>
      <c r="EDC200" s="2"/>
      <c r="EDD200" s="2"/>
      <c r="EDE200" s="2"/>
      <c r="EDF200" s="2"/>
      <c r="EDG200" s="2"/>
      <c r="EDH200" s="2"/>
      <c r="EDI200" s="2"/>
      <c r="EDJ200" s="2"/>
      <c r="EDK200" s="2"/>
      <c r="EDL200" s="2"/>
      <c r="EDM200" s="2"/>
      <c r="EDN200" s="2"/>
      <c r="EDO200" s="2"/>
      <c r="EDP200" s="2"/>
      <c r="EDQ200" s="2"/>
      <c r="EDR200" s="2"/>
      <c r="EDS200" s="2"/>
      <c r="EDT200" s="2"/>
      <c r="EDU200" s="2"/>
      <c r="EDV200" s="2"/>
      <c r="EDW200" s="2"/>
      <c r="EDX200" s="2"/>
      <c r="EDY200" s="2"/>
      <c r="EDZ200" s="2"/>
      <c r="EEA200" s="2"/>
      <c r="EEB200" s="2"/>
      <c r="EEC200" s="2"/>
      <c r="EED200" s="2"/>
      <c r="EEE200" s="2"/>
      <c r="EEF200" s="2"/>
      <c r="EEG200" s="2"/>
      <c r="EEH200" s="2"/>
      <c r="EEI200" s="2"/>
      <c r="EEJ200" s="2"/>
      <c r="EEK200" s="2"/>
      <c r="EEL200" s="2"/>
      <c r="EEM200" s="2"/>
      <c r="EEN200" s="2"/>
      <c r="EEO200" s="2"/>
      <c r="EEP200" s="2"/>
      <c r="EEQ200" s="2"/>
      <c r="EER200" s="2"/>
      <c r="EES200" s="2"/>
      <c r="EET200" s="2"/>
      <c r="EEU200" s="2"/>
      <c r="EEV200" s="2"/>
      <c r="EEW200" s="2"/>
      <c r="EEX200" s="2"/>
      <c r="EEY200" s="2"/>
      <c r="EEZ200" s="2"/>
      <c r="EFA200" s="2"/>
      <c r="EFB200" s="2"/>
      <c r="EFC200" s="2"/>
      <c r="EFD200" s="2"/>
      <c r="EFE200" s="2"/>
      <c r="EFF200" s="2"/>
      <c r="EFG200" s="2"/>
      <c r="EFH200" s="2"/>
      <c r="EFI200" s="2"/>
      <c r="EFJ200" s="2"/>
      <c r="EFK200" s="2"/>
      <c r="EFL200" s="2"/>
      <c r="EFM200" s="2"/>
      <c r="EFN200" s="2"/>
      <c r="EFO200" s="2"/>
      <c r="EFP200" s="2"/>
      <c r="EFQ200" s="2"/>
      <c r="EFR200" s="2"/>
      <c r="EFS200" s="2"/>
      <c r="EFT200" s="2"/>
      <c r="EFU200" s="2"/>
      <c r="EFV200" s="2"/>
      <c r="EFW200" s="2"/>
      <c r="EFX200" s="2"/>
      <c r="EFY200" s="2"/>
      <c r="EFZ200" s="2"/>
      <c r="EGA200" s="2"/>
      <c r="EGB200" s="2"/>
      <c r="EGC200" s="2"/>
      <c r="EGD200" s="2"/>
      <c r="EGE200" s="2"/>
      <c r="EGF200" s="2"/>
      <c r="EGG200" s="2"/>
      <c r="EGH200" s="2"/>
      <c r="EGI200" s="2"/>
      <c r="EGJ200" s="2"/>
      <c r="EGK200" s="2"/>
      <c r="EGL200" s="2"/>
      <c r="EGM200" s="2"/>
      <c r="EGN200" s="2"/>
      <c r="EGO200" s="2"/>
      <c r="EGP200" s="2"/>
      <c r="EGQ200" s="2"/>
      <c r="EGR200" s="2"/>
      <c r="EGS200" s="2"/>
      <c r="EGT200" s="2"/>
      <c r="EGU200" s="2"/>
      <c r="EGV200" s="2"/>
      <c r="EGW200" s="2"/>
      <c r="EGX200" s="2"/>
      <c r="EGY200" s="2"/>
      <c r="EGZ200" s="2"/>
      <c r="EHA200" s="2"/>
      <c r="EHB200" s="2"/>
      <c r="EHC200" s="2"/>
      <c r="EHD200" s="2"/>
      <c r="EHE200" s="2"/>
      <c r="EHF200" s="2"/>
      <c r="EHG200" s="2"/>
      <c r="EHH200" s="2"/>
      <c r="EHI200" s="2"/>
      <c r="EHJ200" s="2"/>
      <c r="EHK200" s="2"/>
      <c r="EHL200" s="2"/>
      <c r="EHM200" s="2"/>
      <c r="EHN200" s="2"/>
      <c r="EHO200" s="2"/>
      <c r="EHP200" s="2"/>
      <c r="EHQ200" s="2"/>
      <c r="EHR200" s="2"/>
      <c r="EHS200" s="2"/>
      <c r="EHT200" s="2"/>
      <c r="EHU200" s="2"/>
      <c r="EHV200" s="2"/>
      <c r="EHW200" s="2"/>
      <c r="EHX200" s="2"/>
      <c r="EHY200" s="2"/>
      <c r="EHZ200" s="2"/>
      <c r="EIA200" s="2"/>
      <c r="EIB200" s="2"/>
      <c r="EIC200" s="2"/>
      <c r="EID200" s="2"/>
      <c r="EIE200" s="2"/>
      <c r="EIF200" s="2"/>
      <c r="EIG200" s="2"/>
      <c r="EIH200" s="2"/>
      <c r="EII200" s="2"/>
      <c r="EIJ200" s="2"/>
      <c r="EIK200" s="2"/>
      <c r="EIL200" s="2"/>
      <c r="EIM200" s="2"/>
      <c r="EIN200" s="2"/>
      <c r="EIO200" s="2"/>
      <c r="EIP200" s="2"/>
      <c r="EIQ200" s="2"/>
      <c r="EIR200" s="2"/>
      <c r="EIS200" s="2"/>
      <c r="EIT200" s="2"/>
      <c r="EIU200" s="2"/>
      <c r="EIV200" s="2"/>
      <c r="EIW200" s="2"/>
      <c r="EIX200" s="2"/>
      <c r="EIY200" s="2"/>
      <c r="EIZ200" s="2"/>
      <c r="EJA200" s="2"/>
      <c r="EJB200" s="2"/>
      <c r="EJC200" s="2"/>
      <c r="EJD200" s="2"/>
      <c r="EJE200" s="2"/>
      <c r="EJF200" s="2"/>
      <c r="EJG200" s="2"/>
      <c r="EJH200" s="2"/>
      <c r="EJI200" s="2"/>
      <c r="EJJ200" s="2"/>
      <c r="EJK200" s="2"/>
      <c r="EJL200" s="2"/>
      <c r="EJM200" s="2"/>
      <c r="EJN200" s="2"/>
      <c r="EJO200" s="2"/>
      <c r="EJP200" s="2"/>
      <c r="EJQ200" s="2"/>
      <c r="EJR200" s="2"/>
      <c r="EJS200" s="2"/>
      <c r="EJT200" s="2"/>
      <c r="EJU200" s="2"/>
      <c r="EJV200" s="2"/>
      <c r="EJW200" s="2"/>
      <c r="EJX200" s="2"/>
      <c r="EJY200" s="2"/>
      <c r="EJZ200" s="2"/>
      <c r="EKA200" s="2"/>
      <c r="EKB200" s="2"/>
      <c r="EKC200" s="2"/>
      <c r="EKD200" s="2"/>
      <c r="EKE200" s="2"/>
      <c r="EKF200" s="2"/>
      <c r="EKG200" s="2"/>
      <c r="EKH200" s="2"/>
      <c r="EKI200" s="2"/>
      <c r="EKJ200" s="2"/>
      <c r="EKK200" s="2"/>
      <c r="EKL200" s="2"/>
      <c r="EKM200" s="2"/>
      <c r="EKN200" s="2"/>
      <c r="EKO200" s="2"/>
      <c r="EKP200" s="2"/>
      <c r="EKQ200" s="2"/>
      <c r="EKR200" s="2"/>
      <c r="EKS200" s="2"/>
      <c r="EKT200" s="2"/>
      <c r="EKU200" s="2"/>
      <c r="EKV200" s="2"/>
      <c r="EKW200" s="2"/>
      <c r="EKX200" s="2"/>
      <c r="EKY200" s="2"/>
      <c r="EKZ200" s="2"/>
      <c r="ELA200" s="2"/>
      <c r="ELB200" s="2"/>
      <c r="ELC200" s="2"/>
      <c r="ELD200" s="2"/>
      <c r="ELE200" s="2"/>
      <c r="ELF200" s="2"/>
      <c r="ELG200" s="2"/>
      <c r="ELH200" s="2"/>
      <c r="ELI200" s="2"/>
      <c r="ELJ200" s="2"/>
      <c r="ELK200" s="2"/>
      <c r="ELL200" s="2"/>
      <c r="ELM200" s="2"/>
      <c r="ELN200" s="2"/>
      <c r="ELO200" s="2"/>
      <c r="ELP200" s="2"/>
      <c r="ELQ200" s="2"/>
      <c r="ELR200" s="2"/>
      <c r="ELS200" s="2"/>
      <c r="ELT200" s="2"/>
      <c r="ELU200" s="2"/>
      <c r="ELV200" s="2"/>
      <c r="ELW200" s="2"/>
      <c r="ELX200" s="2"/>
      <c r="ELY200" s="2"/>
      <c r="ELZ200" s="2"/>
      <c r="EMA200" s="2"/>
      <c r="EMB200" s="2"/>
      <c r="EMC200" s="2"/>
      <c r="EMD200" s="2"/>
      <c r="EME200" s="2"/>
      <c r="EMF200" s="2"/>
      <c r="EMG200" s="2"/>
      <c r="EMH200" s="2"/>
      <c r="EMI200" s="2"/>
      <c r="EMJ200" s="2"/>
      <c r="EMK200" s="2"/>
      <c r="EML200" s="2"/>
      <c r="EMM200" s="2"/>
      <c r="EMN200" s="2"/>
      <c r="EMO200" s="2"/>
      <c r="EMP200" s="2"/>
      <c r="EMQ200" s="2"/>
      <c r="EMR200" s="2"/>
      <c r="EMS200" s="2"/>
      <c r="EMT200" s="2"/>
      <c r="EMU200" s="2"/>
      <c r="EMV200" s="2"/>
      <c r="EMW200" s="2"/>
      <c r="EMX200" s="2"/>
      <c r="EMY200" s="2"/>
      <c r="EMZ200" s="2"/>
      <c r="ENA200" s="2"/>
      <c r="ENB200" s="2"/>
      <c r="ENC200" s="2"/>
      <c r="END200" s="2"/>
      <c r="ENE200" s="2"/>
      <c r="ENF200" s="2"/>
      <c r="ENG200" s="2"/>
      <c r="ENH200" s="2"/>
      <c r="ENI200" s="2"/>
      <c r="ENJ200" s="2"/>
      <c r="ENK200" s="2"/>
      <c r="ENL200" s="2"/>
      <c r="ENM200" s="2"/>
      <c r="ENN200" s="2"/>
      <c r="ENO200" s="2"/>
      <c r="ENP200" s="2"/>
      <c r="ENQ200" s="2"/>
      <c r="ENR200" s="2"/>
      <c r="ENS200" s="2"/>
      <c r="ENT200" s="2"/>
      <c r="ENU200" s="2"/>
      <c r="ENV200" s="2"/>
      <c r="ENW200" s="2"/>
      <c r="ENX200" s="2"/>
      <c r="ENY200" s="2"/>
      <c r="ENZ200" s="2"/>
      <c r="EOA200" s="2"/>
      <c r="EOB200" s="2"/>
      <c r="EOC200" s="2"/>
      <c r="EOD200" s="2"/>
      <c r="EOE200" s="2"/>
      <c r="EOF200" s="2"/>
      <c r="EOG200" s="2"/>
      <c r="EOH200" s="2"/>
      <c r="EOI200" s="2"/>
      <c r="EOJ200" s="2"/>
      <c r="EOK200" s="2"/>
      <c r="EOL200" s="2"/>
      <c r="EOM200" s="2"/>
      <c r="EON200" s="2"/>
      <c r="EOO200" s="2"/>
      <c r="EOP200" s="2"/>
      <c r="EOQ200" s="2"/>
      <c r="EOR200" s="2"/>
      <c r="EOS200" s="2"/>
      <c r="EOT200" s="2"/>
      <c r="EOU200" s="2"/>
      <c r="EOV200" s="2"/>
      <c r="EOW200" s="2"/>
      <c r="EOX200" s="2"/>
      <c r="EOY200" s="2"/>
      <c r="EOZ200" s="2"/>
      <c r="EPA200" s="2"/>
      <c r="EPB200" s="2"/>
      <c r="EPC200" s="2"/>
      <c r="EPD200" s="2"/>
      <c r="EPE200" s="2"/>
      <c r="EPF200" s="2"/>
      <c r="EPG200" s="2"/>
      <c r="EPH200" s="2"/>
      <c r="EPI200" s="2"/>
      <c r="EPJ200" s="2"/>
      <c r="EPK200" s="2"/>
      <c r="EPL200" s="2"/>
      <c r="EPM200" s="2"/>
      <c r="EPN200" s="2"/>
      <c r="EPO200" s="2"/>
      <c r="EPP200" s="2"/>
      <c r="EPQ200" s="2"/>
      <c r="EPR200" s="2"/>
      <c r="EPS200" s="2"/>
      <c r="EPT200" s="2"/>
      <c r="EPU200" s="2"/>
      <c r="EPV200" s="2"/>
      <c r="EPW200" s="2"/>
      <c r="EPX200" s="2"/>
      <c r="EPY200" s="2"/>
      <c r="EPZ200" s="2"/>
      <c r="EQA200" s="2"/>
      <c r="EQB200" s="2"/>
      <c r="EQC200" s="2"/>
      <c r="EQD200" s="2"/>
      <c r="EQE200" s="2"/>
      <c r="EQF200" s="2"/>
      <c r="EQG200" s="2"/>
      <c r="EQH200" s="2"/>
      <c r="EQI200" s="2"/>
      <c r="EQJ200" s="2"/>
      <c r="EQK200" s="2"/>
      <c r="EQL200" s="2"/>
      <c r="EQM200" s="2"/>
      <c r="EQN200" s="2"/>
      <c r="EQO200" s="2"/>
      <c r="EQP200" s="2"/>
      <c r="EQQ200" s="2"/>
      <c r="EQR200" s="2"/>
      <c r="EQS200" s="2"/>
      <c r="EQT200" s="2"/>
      <c r="EQU200" s="2"/>
      <c r="EQV200" s="2"/>
      <c r="EQW200" s="2"/>
      <c r="EQX200" s="2"/>
      <c r="EQY200" s="2"/>
      <c r="EQZ200" s="2"/>
      <c r="ERA200" s="2"/>
      <c r="ERB200" s="2"/>
      <c r="ERC200" s="2"/>
      <c r="ERD200" s="2"/>
      <c r="ERE200" s="2"/>
      <c r="ERF200" s="2"/>
      <c r="ERG200" s="2"/>
      <c r="ERH200" s="2"/>
      <c r="ERI200" s="2"/>
      <c r="ERJ200" s="2"/>
      <c r="ERK200" s="2"/>
      <c r="ERL200" s="2"/>
      <c r="ERM200" s="2"/>
      <c r="ERN200" s="2"/>
      <c r="ERO200" s="2"/>
      <c r="ERP200" s="2"/>
      <c r="ERQ200" s="2"/>
      <c r="ERR200" s="2"/>
      <c r="ERS200" s="2"/>
      <c r="ERT200" s="2"/>
      <c r="ERU200" s="2"/>
      <c r="ERV200" s="2"/>
      <c r="ERW200" s="2"/>
      <c r="ERX200" s="2"/>
      <c r="ERY200" s="2"/>
      <c r="ERZ200" s="2"/>
      <c r="ESA200" s="2"/>
      <c r="ESB200" s="2"/>
      <c r="ESC200" s="2"/>
      <c r="ESD200" s="2"/>
      <c r="ESE200" s="2"/>
      <c r="ESF200" s="2"/>
      <c r="ESG200" s="2"/>
      <c r="ESH200" s="2"/>
      <c r="ESI200" s="2"/>
      <c r="ESJ200" s="2"/>
      <c r="ESK200" s="2"/>
      <c r="ESL200" s="2"/>
      <c r="ESM200" s="2"/>
      <c r="ESN200" s="2"/>
      <c r="ESO200" s="2"/>
      <c r="ESP200" s="2"/>
      <c r="ESQ200" s="2"/>
      <c r="ESR200" s="2"/>
      <c r="ESS200" s="2"/>
      <c r="EST200" s="2"/>
      <c r="ESU200" s="2"/>
      <c r="ESV200" s="2"/>
      <c r="ESW200" s="2"/>
      <c r="ESX200" s="2"/>
      <c r="ESY200" s="2"/>
      <c r="ESZ200" s="2"/>
      <c r="ETA200" s="2"/>
      <c r="ETB200" s="2"/>
      <c r="ETC200" s="2"/>
      <c r="ETD200" s="2"/>
      <c r="ETE200" s="2"/>
      <c r="ETF200" s="2"/>
      <c r="ETG200" s="2"/>
      <c r="ETH200" s="2"/>
      <c r="ETI200" s="2"/>
      <c r="ETJ200" s="2"/>
      <c r="ETK200" s="2"/>
      <c r="ETL200" s="2"/>
      <c r="ETM200" s="2"/>
      <c r="ETN200" s="2"/>
      <c r="ETO200" s="2"/>
      <c r="ETP200" s="2"/>
      <c r="ETQ200" s="2"/>
      <c r="ETR200" s="2"/>
      <c r="ETS200" s="2"/>
      <c r="ETT200" s="2"/>
      <c r="ETU200" s="2"/>
      <c r="ETV200" s="2"/>
      <c r="ETW200" s="2"/>
      <c r="ETX200" s="2"/>
      <c r="ETY200" s="2"/>
      <c r="ETZ200" s="2"/>
      <c r="EUA200" s="2"/>
      <c r="EUB200" s="2"/>
      <c r="EUC200" s="2"/>
      <c r="EUD200" s="2"/>
      <c r="EUE200" s="2"/>
      <c r="EUF200" s="2"/>
      <c r="EUG200" s="2"/>
      <c r="EUH200" s="2"/>
      <c r="EUI200" s="2"/>
      <c r="EUJ200" s="2"/>
      <c r="EUK200" s="2"/>
      <c r="EUL200" s="2"/>
      <c r="EUM200" s="2"/>
      <c r="EUN200" s="2"/>
      <c r="EUO200" s="2"/>
      <c r="EUP200" s="2"/>
      <c r="EUQ200" s="2"/>
      <c r="EUR200" s="2"/>
      <c r="EUS200" s="2"/>
      <c r="EUT200" s="2"/>
      <c r="EUU200" s="2"/>
      <c r="EUV200" s="2"/>
      <c r="EUW200" s="2"/>
      <c r="EUX200" s="2"/>
      <c r="EUY200" s="2"/>
      <c r="EUZ200" s="2"/>
      <c r="EVA200" s="2"/>
      <c r="EVB200" s="2"/>
      <c r="EVC200" s="2"/>
      <c r="EVD200" s="2"/>
      <c r="EVE200" s="2"/>
      <c r="EVF200" s="2"/>
      <c r="EVG200" s="2"/>
      <c r="EVH200" s="2"/>
      <c r="EVI200" s="2"/>
      <c r="EVJ200" s="2"/>
      <c r="EVK200" s="2"/>
      <c r="EVL200" s="2"/>
      <c r="EVM200" s="2"/>
      <c r="EVN200" s="2"/>
      <c r="EVO200" s="2"/>
      <c r="EVP200" s="2"/>
      <c r="EVQ200" s="2"/>
      <c r="EVR200" s="2"/>
      <c r="EVS200" s="2"/>
      <c r="EVT200" s="2"/>
      <c r="EVU200" s="2"/>
      <c r="EVV200" s="2"/>
      <c r="EVW200" s="2"/>
      <c r="EVX200" s="2"/>
      <c r="EVY200" s="2"/>
      <c r="EVZ200" s="2"/>
      <c r="EWA200" s="2"/>
      <c r="EWB200" s="2"/>
      <c r="EWC200" s="2"/>
      <c r="EWD200" s="2"/>
      <c r="EWE200" s="2"/>
      <c r="EWF200" s="2"/>
      <c r="EWG200" s="2"/>
      <c r="EWH200" s="2"/>
      <c r="EWI200" s="2"/>
      <c r="EWJ200" s="2"/>
      <c r="EWK200" s="2"/>
      <c r="EWL200" s="2"/>
      <c r="EWM200" s="2"/>
      <c r="EWN200" s="2"/>
      <c r="EWO200" s="2"/>
      <c r="EWP200" s="2"/>
      <c r="EWQ200" s="2"/>
      <c r="EWR200" s="2"/>
      <c r="EWS200" s="2"/>
      <c r="EWT200" s="2"/>
      <c r="EWU200" s="2"/>
      <c r="EWV200" s="2"/>
      <c r="EWW200" s="2"/>
      <c r="EWX200" s="2"/>
      <c r="EWY200" s="2"/>
      <c r="EWZ200" s="2"/>
      <c r="EXA200" s="2"/>
      <c r="EXB200" s="2"/>
      <c r="EXC200" s="2"/>
      <c r="EXD200" s="2"/>
      <c r="EXE200" s="2"/>
      <c r="EXF200" s="2"/>
      <c r="EXG200" s="2"/>
      <c r="EXH200" s="2"/>
      <c r="EXI200" s="2"/>
      <c r="EXJ200" s="2"/>
      <c r="EXK200" s="2"/>
      <c r="EXL200" s="2"/>
      <c r="EXM200" s="2"/>
      <c r="EXN200" s="2"/>
      <c r="EXO200" s="2"/>
      <c r="EXP200" s="2"/>
      <c r="EXQ200" s="2"/>
      <c r="EXR200" s="2"/>
      <c r="EXS200" s="2"/>
      <c r="EXT200" s="2"/>
      <c r="EXU200" s="2"/>
      <c r="EXV200" s="2"/>
      <c r="EXW200" s="2"/>
      <c r="EXX200" s="2"/>
      <c r="EXY200" s="2"/>
      <c r="EXZ200" s="2"/>
      <c r="EYA200" s="2"/>
      <c r="EYB200" s="2"/>
      <c r="EYC200" s="2"/>
      <c r="EYD200" s="2"/>
      <c r="EYE200" s="2"/>
      <c r="EYF200" s="2"/>
      <c r="EYG200" s="2"/>
      <c r="EYH200" s="2"/>
      <c r="EYI200" s="2"/>
      <c r="EYJ200" s="2"/>
      <c r="EYK200" s="2"/>
      <c r="EYL200" s="2"/>
      <c r="EYM200" s="2"/>
      <c r="EYN200" s="2"/>
      <c r="EYO200" s="2"/>
      <c r="EYP200" s="2"/>
      <c r="EYQ200" s="2"/>
      <c r="EYR200" s="2"/>
      <c r="EYS200" s="2"/>
      <c r="EYT200" s="2"/>
      <c r="EYU200" s="2"/>
      <c r="EYV200" s="2"/>
      <c r="EYW200" s="2"/>
      <c r="EYX200" s="2"/>
      <c r="EYY200" s="2"/>
      <c r="EYZ200" s="2"/>
      <c r="EZA200" s="2"/>
      <c r="EZB200" s="2"/>
      <c r="EZC200" s="2"/>
      <c r="EZD200" s="2"/>
      <c r="EZE200" s="2"/>
      <c r="EZF200" s="2"/>
      <c r="EZG200" s="2"/>
      <c r="EZH200" s="2"/>
      <c r="EZI200" s="2"/>
      <c r="EZJ200" s="2"/>
      <c r="EZK200" s="2"/>
      <c r="EZL200" s="2"/>
      <c r="EZM200" s="2"/>
      <c r="EZN200" s="2"/>
      <c r="EZO200" s="2"/>
      <c r="EZP200" s="2"/>
      <c r="EZQ200" s="2"/>
      <c r="EZR200" s="2"/>
      <c r="EZS200" s="2"/>
      <c r="EZT200" s="2"/>
      <c r="EZU200" s="2"/>
      <c r="EZV200" s="2"/>
      <c r="EZW200" s="2"/>
      <c r="EZX200" s="2"/>
      <c r="EZY200" s="2"/>
      <c r="EZZ200" s="2"/>
      <c r="FAA200" s="2"/>
      <c r="FAB200" s="2"/>
      <c r="FAC200" s="2"/>
      <c r="FAD200" s="2"/>
      <c r="FAE200" s="2"/>
      <c r="FAF200" s="2"/>
      <c r="FAG200" s="2"/>
      <c r="FAH200" s="2"/>
      <c r="FAI200" s="2"/>
      <c r="FAJ200" s="2"/>
      <c r="FAK200" s="2"/>
      <c r="FAL200" s="2"/>
      <c r="FAM200" s="2"/>
      <c r="FAN200" s="2"/>
      <c r="FAO200" s="2"/>
      <c r="FAP200" s="2"/>
      <c r="FAQ200" s="2"/>
      <c r="FAR200" s="2"/>
      <c r="FAS200" s="2"/>
      <c r="FAT200" s="2"/>
      <c r="FAU200" s="2"/>
      <c r="FAV200" s="2"/>
      <c r="FAW200" s="2"/>
      <c r="FAX200" s="2"/>
      <c r="FAY200" s="2"/>
      <c r="FAZ200" s="2"/>
      <c r="FBA200" s="2"/>
      <c r="FBB200" s="2"/>
      <c r="FBC200" s="2"/>
      <c r="FBD200" s="2"/>
      <c r="FBE200" s="2"/>
      <c r="FBF200" s="2"/>
      <c r="FBG200" s="2"/>
      <c r="FBH200" s="2"/>
      <c r="FBI200" s="2"/>
      <c r="FBJ200" s="2"/>
      <c r="FBK200" s="2"/>
      <c r="FBL200" s="2"/>
      <c r="FBM200" s="2"/>
      <c r="FBN200" s="2"/>
      <c r="FBO200" s="2"/>
      <c r="FBP200" s="2"/>
      <c r="FBQ200" s="2"/>
      <c r="FBR200" s="2"/>
      <c r="FBS200" s="2"/>
      <c r="FBT200" s="2"/>
      <c r="FBU200" s="2"/>
      <c r="FBV200" s="2"/>
      <c r="FBW200" s="2"/>
      <c r="FBX200" s="2"/>
      <c r="FBY200" s="2"/>
      <c r="FBZ200" s="2"/>
      <c r="FCA200" s="2"/>
      <c r="FCB200" s="2"/>
      <c r="FCC200" s="2"/>
      <c r="FCD200" s="2"/>
      <c r="FCE200" s="2"/>
      <c r="FCF200" s="2"/>
      <c r="FCG200" s="2"/>
      <c r="FCH200" s="2"/>
      <c r="FCI200" s="2"/>
      <c r="FCJ200" s="2"/>
      <c r="FCK200" s="2"/>
      <c r="FCL200" s="2"/>
      <c r="FCM200" s="2"/>
      <c r="FCN200" s="2"/>
      <c r="FCO200" s="2"/>
      <c r="FCP200" s="2"/>
      <c r="FCQ200" s="2"/>
      <c r="FCR200" s="2"/>
      <c r="FCS200" s="2"/>
      <c r="FCT200" s="2"/>
      <c r="FCU200" s="2"/>
      <c r="FCV200" s="2"/>
      <c r="FCW200" s="2"/>
      <c r="FCX200" s="2"/>
      <c r="FCY200" s="2"/>
      <c r="FCZ200" s="2"/>
      <c r="FDA200" s="2"/>
      <c r="FDB200" s="2"/>
      <c r="FDC200" s="2"/>
      <c r="FDD200" s="2"/>
      <c r="FDE200" s="2"/>
      <c r="FDF200" s="2"/>
      <c r="FDG200" s="2"/>
      <c r="FDH200" s="2"/>
      <c r="FDI200" s="2"/>
      <c r="FDJ200" s="2"/>
      <c r="FDK200" s="2"/>
      <c r="FDL200" s="2"/>
      <c r="FDM200" s="2"/>
      <c r="FDN200" s="2"/>
      <c r="FDO200" s="2"/>
      <c r="FDP200" s="2"/>
      <c r="FDQ200" s="2"/>
      <c r="FDR200" s="2"/>
      <c r="FDS200" s="2"/>
      <c r="FDT200" s="2"/>
      <c r="FDU200" s="2"/>
      <c r="FDV200" s="2"/>
      <c r="FDW200" s="2"/>
      <c r="FDX200" s="2"/>
      <c r="FDY200" s="2"/>
      <c r="FDZ200" s="2"/>
      <c r="FEA200" s="2"/>
      <c r="FEB200" s="2"/>
      <c r="FEC200" s="2"/>
      <c r="FED200" s="2"/>
      <c r="FEE200" s="2"/>
      <c r="FEF200" s="2"/>
      <c r="FEG200" s="2"/>
      <c r="FEH200" s="2"/>
      <c r="FEI200" s="2"/>
      <c r="FEJ200" s="2"/>
      <c r="FEK200" s="2"/>
      <c r="FEL200" s="2"/>
      <c r="FEM200" s="2"/>
      <c r="FEN200" s="2"/>
      <c r="FEO200" s="2"/>
      <c r="FEP200" s="2"/>
      <c r="FEQ200" s="2"/>
      <c r="FER200" s="2"/>
      <c r="FES200" s="2"/>
      <c r="FET200" s="2"/>
      <c r="FEU200" s="2"/>
      <c r="FEV200" s="2"/>
      <c r="FEW200" s="2"/>
      <c r="FEX200" s="2"/>
      <c r="FEY200" s="2"/>
      <c r="FEZ200" s="2"/>
      <c r="FFA200" s="2"/>
      <c r="FFB200" s="2"/>
      <c r="FFC200" s="2"/>
      <c r="FFD200" s="2"/>
      <c r="FFE200" s="2"/>
      <c r="FFF200" s="2"/>
      <c r="FFG200" s="2"/>
      <c r="FFH200" s="2"/>
      <c r="FFI200" s="2"/>
      <c r="FFJ200" s="2"/>
      <c r="FFK200" s="2"/>
      <c r="FFL200" s="2"/>
      <c r="FFM200" s="2"/>
      <c r="FFN200" s="2"/>
      <c r="FFO200" s="2"/>
      <c r="FFP200" s="2"/>
      <c r="FFQ200" s="2"/>
      <c r="FFR200" s="2"/>
      <c r="FFS200" s="2"/>
      <c r="FFT200" s="2"/>
      <c r="FFU200" s="2"/>
      <c r="FFV200" s="2"/>
      <c r="FFW200" s="2"/>
      <c r="FFX200" s="2"/>
      <c r="FFY200" s="2"/>
      <c r="FFZ200" s="2"/>
      <c r="FGA200" s="2"/>
      <c r="FGB200" s="2"/>
      <c r="FGC200" s="2"/>
      <c r="FGD200" s="2"/>
      <c r="FGE200" s="2"/>
      <c r="FGF200" s="2"/>
      <c r="FGG200" s="2"/>
      <c r="FGH200" s="2"/>
      <c r="FGI200" s="2"/>
      <c r="FGJ200" s="2"/>
      <c r="FGK200" s="2"/>
      <c r="FGL200" s="2"/>
      <c r="FGM200" s="2"/>
      <c r="FGN200" s="2"/>
      <c r="FGO200" s="2"/>
      <c r="FGP200" s="2"/>
      <c r="FGQ200" s="2"/>
      <c r="FGR200" s="2"/>
      <c r="FGS200" s="2"/>
      <c r="FGT200" s="2"/>
      <c r="FGU200" s="2"/>
      <c r="FGV200" s="2"/>
      <c r="FGW200" s="2"/>
      <c r="FGX200" s="2"/>
      <c r="FGY200" s="2"/>
      <c r="FGZ200" s="2"/>
      <c r="FHA200" s="2"/>
      <c r="FHB200" s="2"/>
      <c r="FHC200" s="2"/>
      <c r="FHD200" s="2"/>
      <c r="FHE200" s="2"/>
      <c r="FHF200" s="2"/>
      <c r="FHG200" s="2"/>
      <c r="FHH200" s="2"/>
      <c r="FHI200" s="2"/>
      <c r="FHJ200" s="2"/>
      <c r="FHK200" s="2"/>
      <c r="FHL200" s="2"/>
      <c r="FHM200" s="2"/>
      <c r="FHN200" s="2"/>
      <c r="FHO200" s="2"/>
      <c r="FHP200" s="2"/>
      <c r="FHQ200" s="2"/>
      <c r="FHR200" s="2"/>
      <c r="FHS200" s="2"/>
      <c r="FHT200" s="2"/>
      <c r="FHU200" s="2"/>
      <c r="FHV200" s="2"/>
      <c r="FHW200" s="2"/>
      <c r="FHX200" s="2"/>
      <c r="FHY200" s="2"/>
      <c r="FHZ200" s="2"/>
      <c r="FIA200" s="2"/>
      <c r="FIB200" s="2"/>
      <c r="FIC200" s="2"/>
      <c r="FID200" s="2"/>
      <c r="FIE200" s="2"/>
      <c r="FIF200" s="2"/>
      <c r="FIG200" s="2"/>
      <c r="FIH200" s="2"/>
      <c r="FII200" s="2"/>
      <c r="FIJ200" s="2"/>
      <c r="FIK200" s="2"/>
      <c r="FIL200" s="2"/>
      <c r="FIM200" s="2"/>
      <c r="FIN200" s="2"/>
      <c r="FIO200" s="2"/>
      <c r="FIP200" s="2"/>
      <c r="FIQ200" s="2"/>
      <c r="FIR200" s="2"/>
      <c r="FIS200" s="2"/>
      <c r="FIT200" s="2"/>
      <c r="FIU200" s="2"/>
      <c r="FIV200" s="2"/>
      <c r="FIW200" s="2"/>
      <c r="FIX200" s="2"/>
      <c r="FIY200" s="2"/>
      <c r="FIZ200" s="2"/>
      <c r="FJA200" s="2"/>
      <c r="FJB200" s="2"/>
      <c r="FJC200" s="2"/>
      <c r="FJD200" s="2"/>
      <c r="FJE200" s="2"/>
      <c r="FJF200" s="2"/>
      <c r="FJG200" s="2"/>
      <c r="FJH200" s="2"/>
      <c r="FJI200" s="2"/>
      <c r="FJJ200" s="2"/>
      <c r="FJK200" s="2"/>
      <c r="FJL200" s="2"/>
      <c r="FJM200" s="2"/>
      <c r="FJN200" s="2"/>
      <c r="FJO200" s="2"/>
      <c r="FJP200" s="2"/>
      <c r="FJQ200" s="2"/>
      <c r="FJR200" s="2"/>
      <c r="FJS200" s="2"/>
      <c r="FJT200" s="2"/>
      <c r="FJU200" s="2"/>
      <c r="FJV200" s="2"/>
      <c r="FJW200" s="2"/>
      <c r="FJX200" s="2"/>
      <c r="FJY200" s="2"/>
      <c r="FJZ200" s="2"/>
      <c r="FKA200" s="2"/>
      <c r="FKB200" s="2"/>
      <c r="FKC200" s="2"/>
      <c r="FKD200" s="2"/>
      <c r="FKE200" s="2"/>
      <c r="FKF200" s="2"/>
      <c r="FKG200" s="2"/>
      <c r="FKH200" s="2"/>
      <c r="FKI200" s="2"/>
      <c r="FKJ200" s="2"/>
      <c r="FKK200" s="2"/>
      <c r="FKL200" s="2"/>
      <c r="FKM200" s="2"/>
      <c r="FKN200" s="2"/>
      <c r="FKO200" s="2"/>
      <c r="FKP200" s="2"/>
      <c r="FKQ200" s="2"/>
      <c r="FKR200" s="2"/>
      <c r="FKS200" s="2"/>
      <c r="FKT200" s="2"/>
      <c r="FKU200" s="2"/>
      <c r="FKV200" s="2"/>
      <c r="FKW200" s="2"/>
      <c r="FKX200" s="2"/>
      <c r="FKY200" s="2"/>
      <c r="FKZ200" s="2"/>
      <c r="FLA200" s="2"/>
      <c r="FLB200" s="2"/>
      <c r="FLC200" s="2"/>
      <c r="FLD200" s="2"/>
      <c r="FLE200" s="2"/>
      <c r="FLF200" s="2"/>
      <c r="FLG200" s="2"/>
      <c r="FLH200" s="2"/>
      <c r="FLI200" s="2"/>
      <c r="FLJ200" s="2"/>
      <c r="FLK200" s="2"/>
      <c r="FLL200" s="2"/>
      <c r="FLM200" s="2"/>
      <c r="FLN200" s="2"/>
      <c r="FLO200" s="2"/>
      <c r="FLP200" s="2"/>
      <c r="FLQ200" s="2"/>
      <c r="FLR200" s="2"/>
      <c r="FLS200" s="2"/>
      <c r="FLT200" s="2"/>
      <c r="FLU200" s="2"/>
      <c r="FLV200" s="2"/>
      <c r="FLW200" s="2"/>
      <c r="FLX200" s="2"/>
      <c r="FLY200" s="2"/>
      <c r="FLZ200" s="2"/>
      <c r="FMA200" s="2"/>
      <c r="FMB200" s="2"/>
      <c r="FMC200" s="2"/>
      <c r="FMD200" s="2"/>
      <c r="FME200" s="2"/>
      <c r="FMF200" s="2"/>
      <c r="FMG200" s="2"/>
      <c r="FMH200" s="2"/>
      <c r="FMI200" s="2"/>
      <c r="FMJ200" s="2"/>
      <c r="FMK200" s="2"/>
      <c r="FML200" s="2"/>
      <c r="FMM200" s="2"/>
      <c r="FMN200" s="2"/>
      <c r="FMO200" s="2"/>
      <c r="FMP200" s="2"/>
      <c r="FMQ200" s="2"/>
      <c r="FMR200" s="2"/>
      <c r="FMS200" s="2"/>
      <c r="FMT200" s="2"/>
      <c r="FMU200" s="2"/>
      <c r="FMV200" s="2"/>
      <c r="FMW200" s="2"/>
      <c r="FMX200" s="2"/>
      <c r="FMY200" s="2"/>
      <c r="FMZ200" s="2"/>
      <c r="FNA200" s="2"/>
      <c r="FNB200" s="2"/>
      <c r="FNC200" s="2"/>
      <c r="FND200" s="2"/>
      <c r="FNE200" s="2"/>
      <c r="FNF200" s="2"/>
      <c r="FNG200" s="2"/>
      <c r="FNH200" s="2"/>
      <c r="FNI200" s="2"/>
      <c r="FNJ200" s="2"/>
      <c r="FNK200" s="2"/>
      <c r="FNL200" s="2"/>
      <c r="FNM200" s="2"/>
      <c r="FNN200" s="2"/>
      <c r="FNO200" s="2"/>
      <c r="FNP200" s="2"/>
      <c r="FNQ200" s="2"/>
      <c r="FNR200" s="2"/>
      <c r="FNS200" s="2"/>
      <c r="FNT200" s="2"/>
      <c r="FNU200" s="2"/>
      <c r="FNV200" s="2"/>
      <c r="FNW200" s="2"/>
      <c r="FNX200" s="2"/>
      <c r="FNY200" s="2"/>
      <c r="FNZ200" s="2"/>
      <c r="FOA200" s="2"/>
      <c r="FOB200" s="2"/>
      <c r="FOC200" s="2"/>
      <c r="FOD200" s="2"/>
      <c r="FOE200" s="2"/>
      <c r="FOF200" s="2"/>
      <c r="FOG200" s="2"/>
      <c r="FOH200" s="2"/>
      <c r="FOI200" s="2"/>
      <c r="FOJ200" s="2"/>
      <c r="FOK200" s="2"/>
      <c r="FOL200" s="2"/>
      <c r="FOM200" s="2"/>
      <c r="FON200" s="2"/>
      <c r="FOO200" s="2"/>
      <c r="FOP200" s="2"/>
      <c r="FOQ200" s="2"/>
      <c r="FOR200" s="2"/>
      <c r="FOS200" s="2"/>
      <c r="FOT200" s="2"/>
      <c r="FOU200" s="2"/>
      <c r="FOV200" s="2"/>
      <c r="FOW200" s="2"/>
      <c r="FOX200" s="2"/>
      <c r="FOY200" s="2"/>
      <c r="FOZ200" s="2"/>
      <c r="FPA200" s="2"/>
      <c r="FPB200" s="2"/>
      <c r="FPC200" s="2"/>
      <c r="FPD200" s="2"/>
      <c r="FPE200" s="2"/>
      <c r="FPF200" s="2"/>
      <c r="FPG200" s="2"/>
      <c r="FPH200" s="2"/>
      <c r="FPI200" s="2"/>
      <c r="FPJ200" s="2"/>
      <c r="FPK200" s="2"/>
      <c r="FPL200" s="2"/>
      <c r="FPM200" s="2"/>
      <c r="FPN200" s="2"/>
      <c r="FPO200" s="2"/>
      <c r="FPP200" s="2"/>
      <c r="FPQ200" s="2"/>
      <c r="FPR200" s="2"/>
      <c r="FPS200" s="2"/>
      <c r="FPT200" s="2"/>
      <c r="FPU200" s="2"/>
      <c r="FPV200" s="2"/>
      <c r="FPW200" s="2"/>
      <c r="FPX200" s="2"/>
      <c r="FPY200" s="2"/>
      <c r="FPZ200" s="2"/>
      <c r="FQA200" s="2"/>
      <c r="FQB200" s="2"/>
      <c r="FQC200" s="2"/>
      <c r="FQD200" s="2"/>
      <c r="FQE200" s="2"/>
      <c r="FQF200" s="2"/>
      <c r="FQG200" s="2"/>
      <c r="FQH200" s="2"/>
      <c r="FQI200" s="2"/>
      <c r="FQJ200" s="2"/>
      <c r="FQK200" s="2"/>
      <c r="FQL200" s="2"/>
      <c r="FQM200" s="2"/>
      <c r="FQN200" s="2"/>
      <c r="FQO200" s="2"/>
      <c r="FQP200" s="2"/>
      <c r="FQQ200" s="2"/>
      <c r="FQR200" s="2"/>
      <c r="FQS200" s="2"/>
      <c r="FQT200" s="2"/>
      <c r="FQU200" s="2"/>
      <c r="FQV200" s="2"/>
      <c r="FQW200" s="2"/>
      <c r="FQX200" s="2"/>
      <c r="FQY200" s="2"/>
      <c r="FQZ200" s="2"/>
      <c r="FRA200" s="2"/>
      <c r="FRB200" s="2"/>
      <c r="FRC200" s="2"/>
      <c r="FRD200" s="2"/>
      <c r="FRE200" s="2"/>
      <c r="FRF200" s="2"/>
      <c r="FRG200" s="2"/>
      <c r="FRH200" s="2"/>
      <c r="FRI200" s="2"/>
      <c r="FRJ200" s="2"/>
      <c r="FRK200" s="2"/>
      <c r="FRL200" s="2"/>
      <c r="FRM200" s="2"/>
      <c r="FRN200" s="2"/>
      <c r="FRO200" s="2"/>
      <c r="FRP200" s="2"/>
      <c r="FRQ200" s="2"/>
      <c r="FRR200" s="2"/>
      <c r="FRS200" s="2"/>
      <c r="FRT200" s="2"/>
      <c r="FRU200" s="2"/>
      <c r="FRV200" s="2"/>
      <c r="FRW200" s="2"/>
      <c r="FRX200" s="2"/>
      <c r="FRY200" s="2"/>
      <c r="FRZ200" s="2"/>
      <c r="FSA200" s="2"/>
      <c r="FSB200" s="2"/>
      <c r="FSC200" s="2"/>
      <c r="FSD200" s="2"/>
      <c r="FSE200" s="2"/>
      <c r="FSF200" s="2"/>
      <c r="FSG200" s="2"/>
      <c r="FSH200" s="2"/>
      <c r="FSI200" s="2"/>
      <c r="FSJ200" s="2"/>
      <c r="FSK200" s="2"/>
      <c r="FSL200" s="2"/>
      <c r="FSM200" s="2"/>
      <c r="FSN200" s="2"/>
      <c r="FSO200" s="2"/>
      <c r="FSP200" s="2"/>
      <c r="FSQ200" s="2"/>
      <c r="FSR200" s="2"/>
      <c r="FSS200" s="2"/>
      <c r="FST200" s="2"/>
      <c r="FSU200" s="2"/>
      <c r="FSV200" s="2"/>
      <c r="FSW200" s="2"/>
      <c r="FSX200" s="2"/>
      <c r="FSY200" s="2"/>
      <c r="FSZ200" s="2"/>
      <c r="FTA200" s="2"/>
      <c r="FTB200" s="2"/>
      <c r="FTC200" s="2"/>
      <c r="FTD200" s="2"/>
      <c r="FTE200" s="2"/>
      <c r="FTF200" s="2"/>
      <c r="FTG200" s="2"/>
      <c r="FTH200" s="2"/>
      <c r="FTI200" s="2"/>
      <c r="FTJ200" s="2"/>
      <c r="FTK200" s="2"/>
      <c r="FTL200" s="2"/>
      <c r="FTM200" s="2"/>
      <c r="FTN200" s="2"/>
      <c r="FTO200" s="2"/>
      <c r="FTP200" s="2"/>
      <c r="FTQ200" s="2"/>
      <c r="FTR200" s="2"/>
      <c r="FTS200" s="2"/>
      <c r="FTT200" s="2"/>
      <c r="FTU200" s="2"/>
      <c r="FTV200" s="2"/>
      <c r="FTW200" s="2"/>
      <c r="FTX200" s="2"/>
      <c r="FTY200" s="2"/>
      <c r="FTZ200" s="2"/>
      <c r="FUA200" s="2"/>
      <c r="FUB200" s="2"/>
      <c r="FUC200" s="2"/>
      <c r="FUD200" s="2"/>
      <c r="FUE200" s="2"/>
      <c r="FUF200" s="2"/>
      <c r="FUG200" s="2"/>
      <c r="FUH200" s="2"/>
      <c r="FUI200" s="2"/>
      <c r="FUJ200" s="2"/>
      <c r="FUK200" s="2"/>
      <c r="FUL200" s="2"/>
      <c r="FUM200" s="2"/>
      <c r="FUN200" s="2"/>
      <c r="FUO200" s="2"/>
      <c r="FUP200" s="2"/>
      <c r="FUQ200" s="2"/>
      <c r="FUR200" s="2"/>
      <c r="FUS200" s="2"/>
      <c r="FUT200" s="2"/>
      <c r="FUU200" s="2"/>
      <c r="FUV200" s="2"/>
      <c r="FUW200" s="2"/>
      <c r="FUX200" s="2"/>
      <c r="FUY200" s="2"/>
      <c r="FUZ200" s="2"/>
      <c r="FVA200" s="2"/>
      <c r="FVB200" s="2"/>
      <c r="FVC200" s="2"/>
      <c r="FVD200" s="2"/>
      <c r="FVE200" s="2"/>
      <c r="FVF200" s="2"/>
      <c r="FVG200" s="2"/>
      <c r="FVH200" s="2"/>
      <c r="FVI200" s="2"/>
      <c r="FVJ200" s="2"/>
      <c r="FVK200" s="2"/>
      <c r="FVL200" s="2"/>
      <c r="FVM200" s="2"/>
      <c r="FVN200" s="2"/>
      <c r="FVO200" s="2"/>
      <c r="FVP200" s="2"/>
      <c r="FVQ200" s="2"/>
      <c r="FVR200" s="2"/>
      <c r="FVS200" s="2"/>
      <c r="FVT200" s="2"/>
      <c r="FVU200" s="2"/>
      <c r="FVV200" s="2"/>
      <c r="FVW200" s="2"/>
      <c r="FVX200" s="2"/>
      <c r="FVY200" s="2"/>
      <c r="FVZ200" s="2"/>
      <c r="FWA200" s="2"/>
      <c r="FWB200" s="2"/>
      <c r="FWC200" s="2"/>
      <c r="FWD200" s="2"/>
      <c r="FWE200" s="2"/>
      <c r="FWF200" s="2"/>
      <c r="FWG200" s="2"/>
      <c r="FWH200" s="2"/>
      <c r="FWI200" s="2"/>
      <c r="FWJ200" s="2"/>
      <c r="FWK200" s="2"/>
      <c r="FWL200" s="2"/>
      <c r="FWM200" s="2"/>
      <c r="FWN200" s="2"/>
      <c r="FWO200" s="2"/>
      <c r="FWP200" s="2"/>
      <c r="FWQ200" s="2"/>
      <c r="FWR200" s="2"/>
      <c r="FWS200" s="2"/>
      <c r="FWT200" s="2"/>
      <c r="FWU200" s="2"/>
      <c r="FWV200" s="2"/>
      <c r="FWW200" s="2"/>
      <c r="FWX200" s="2"/>
      <c r="FWY200" s="2"/>
      <c r="FWZ200" s="2"/>
      <c r="FXA200" s="2"/>
      <c r="FXB200" s="2"/>
      <c r="FXC200" s="2"/>
      <c r="FXD200" s="2"/>
      <c r="FXE200" s="2"/>
      <c r="FXF200" s="2"/>
      <c r="FXG200" s="2"/>
      <c r="FXH200" s="2"/>
      <c r="FXI200" s="2"/>
      <c r="FXJ200" s="2"/>
      <c r="FXK200" s="2"/>
      <c r="FXL200" s="2"/>
      <c r="FXM200" s="2"/>
      <c r="FXN200" s="2"/>
      <c r="FXO200" s="2"/>
      <c r="FXP200" s="2"/>
      <c r="FXQ200" s="2"/>
      <c r="FXR200" s="2"/>
      <c r="FXS200" s="2"/>
      <c r="FXT200" s="2"/>
      <c r="FXU200" s="2"/>
      <c r="FXV200" s="2"/>
      <c r="FXW200" s="2"/>
      <c r="FXX200" s="2"/>
      <c r="FXY200" s="2"/>
      <c r="FXZ200" s="2"/>
      <c r="FYA200" s="2"/>
      <c r="FYB200" s="2"/>
      <c r="FYC200" s="2"/>
      <c r="FYD200" s="2"/>
      <c r="FYE200" s="2"/>
      <c r="FYF200" s="2"/>
      <c r="FYG200" s="2"/>
      <c r="FYH200" s="2"/>
      <c r="FYI200" s="2"/>
      <c r="FYJ200" s="2"/>
      <c r="FYK200" s="2"/>
      <c r="FYL200" s="2"/>
      <c r="FYM200" s="2"/>
      <c r="FYN200" s="2"/>
      <c r="FYO200" s="2"/>
      <c r="FYP200" s="2"/>
      <c r="FYQ200" s="2"/>
      <c r="FYR200" s="2"/>
      <c r="FYS200" s="2"/>
      <c r="FYT200" s="2"/>
      <c r="FYU200" s="2"/>
      <c r="FYV200" s="2"/>
      <c r="FYW200" s="2"/>
      <c r="FYX200" s="2"/>
      <c r="FYY200" s="2"/>
      <c r="FYZ200" s="2"/>
      <c r="FZA200" s="2"/>
      <c r="FZB200" s="2"/>
      <c r="FZC200" s="2"/>
      <c r="FZD200" s="2"/>
      <c r="FZE200" s="2"/>
      <c r="FZF200" s="2"/>
      <c r="FZG200" s="2"/>
      <c r="FZH200" s="2"/>
      <c r="FZI200" s="2"/>
      <c r="FZJ200" s="2"/>
      <c r="FZK200" s="2"/>
      <c r="FZL200" s="2"/>
      <c r="FZM200" s="2"/>
      <c r="FZN200" s="2"/>
      <c r="FZO200" s="2"/>
      <c r="FZP200" s="2"/>
      <c r="FZQ200" s="2"/>
      <c r="FZR200" s="2"/>
      <c r="FZS200" s="2"/>
      <c r="FZT200" s="2"/>
      <c r="FZU200" s="2"/>
      <c r="FZV200" s="2"/>
      <c r="FZW200" s="2"/>
      <c r="FZX200" s="2"/>
      <c r="FZY200" s="2"/>
      <c r="FZZ200" s="2"/>
      <c r="GAA200" s="2"/>
      <c r="GAB200" s="2"/>
      <c r="GAC200" s="2"/>
      <c r="GAD200" s="2"/>
      <c r="GAE200" s="2"/>
      <c r="GAF200" s="2"/>
      <c r="GAG200" s="2"/>
      <c r="GAH200" s="2"/>
      <c r="GAI200" s="2"/>
      <c r="GAJ200" s="2"/>
      <c r="GAK200" s="2"/>
      <c r="GAL200" s="2"/>
      <c r="GAM200" s="2"/>
      <c r="GAN200" s="2"/>
      <c r="GAO200" s="2"/>
      <c r="GAP200" s="2"/>
      <c r="GAQ200" s="2"/>
      <c r="GAR200" s="2"/>
      <c r="GAS200" s="2"/>
      <c r="GAT200" s="2"/>
      <c r="GAU200" s="2"/>
      <c r="GAV200" s="2"/>
      <c r="GAW200" s="2"/>
      <c r="GAX200" s="2"/>
      <c r="GAY200" s="2"/>
      <c r="GAZ200" s="2"/>
      <c r="GBA200" s="2"/>
      <c r="GBB200" s="2"/>
      <c r="GBC200" s="2"/>
      <c r="GBD200" s="2"/>
      <c r="GBE200" s="2"/>
      <c r="GBF200" s="2"/>
      <c r="GBG200" s="2"/>
      <c r="GBH200" s="2"/>
      <c r="GBI200" s="2"/>
      <c r="GBJ200" s="2"/>
      <c r="GBK200" s="2"/>
      <c r="GBL200" s="2"/>
      <c r="GBM200" s="2"/>
      <c r="GBN200" s="2"/>
      <c r="GBO200" s="2"/>
      <c r="GBP200" s="2"/>
      <c r="GBQ200" s="2"/>
      <c r="GBR200" s="2"/>
      <c r="GBS200" s="2"/>
      <c r="GBT200" s="2"/>
      <c r="GBU200" s="2"/>
      <c r="GBV200" s="2"/>
      <c r="GBW200" s="2"/>
      <c r="GBX200" s="2"/>
      <c r="GBY200" s="2"/>
      <c r="GBZ200" s="2"/>
      <c r="GCA200" s="2"/>
      <c r="GCB200" s="2"/>
      <c r="GCC200" s="2"/>
      <c r="GCD200" s="2"/>
      <c r="GCE200" s="2"/>
      <c r="GCF200" s="2"/>
      <c r="GCG200" s="2"/>
      <c r="GCH200" s="2"/>
      <c r="GCI200" s="2"/>
      <c r="GCJ200" s="2"/>
      <c r="GCK200" s="2"/>
      <c r="GCL200" s="2"/>
      <c r="GCM200" s="2"/>
      <c r="GCN200" s="2"/>
      <c r="GCO200" s="2"/>
      <c r="GCP200" s="2"/>
      <c r="GCQ200" s="2"/>
      <c r="GCR200" s="2"/>
      <c r="GCS200" s="2"/>
      <c r="GCT200" s="2"/>
      <c r="GCU200" s="2"/>
      <c r="GCV200" s="2"/>
      <c r="GCW200" s="2"/>
      <c r="GCX200" s="2"/>
      <c r="GCY200" s="2"/>
      <c r="GCZ200" s="2"/>
      <c r="GDA200" s="2"/>
      <c r="GDB200" s="2"/>
      <c r="GDC200" s="2"/>
      <c r="GDD200" s="2"/>
      <c r="GDE200" s="2"/>
      <c r="GDF200" s="2"/>
      <c r="GDG200" s="2"/>
      <c r="GDH200" s="2"/>
      <c r="GDI200" s="2"/>
      <c r="GDJ200" s="2"/>
      <c r="GDK200" s="2"/>
      <c r="GDL200" s="2"/>
      <c r="GDM200" s="2"/>
      <c r="GDN200" s="2"/>
      <c r="GDO200" s="2"/>
      <c r="GDP200" s="2"/>
      <c r="GDQ200" s="2"/>
      <c r="GDR200" s="2"/>
      <c r="GDS200" s="2"/>
      <c r="GDT200" s="2"/>
      <c r="GDU200" s="2"/>
      <c r="GDV200" s="2"/>
      <c r="GDW200" s="2"/>
      <c r="GDX200" s="2"/>
      <c r="GDY200" s="2"/>
      <c r="GDZ200" s="2"/>
      <c r="GEA200" s="2"/>
      <c r="GEB200" s="2"/>
      <c r="GEC200" s="2"/>
      <c r="GED200" s="2"/>
      <c r="GEE200" s="2"/>
      <c r="GEF200" s="2"/>
      <c r="GEG200" s="2"/>
      <c r="GEH200" s="2"/>
      <c r="GEI200" s="2"/>
      <c r="GEJ200" s="2"/>
      <c r="GEK200" s="2"/>
      <c r="GEL200" s="2"/>
      <c r="GEM200" s="2"/>
      <c r="GEN200" s="2"/>
      <c r="GEO200" s="2"/>
      <c r="GEP200" s="2"/>
      <c r="GEQ200" s="2"/>
      <c r="GER200" s="2"/>
      <c r="GES200" s="2"/>
      <c r="GET200" s="2"/>
      <c r="GEU200" s="2"/>
      <c r="GEV200" s="2"/>
      <c r="GEW200" s="2"/>
      <c r="GEX200" s="2"/>
      <c r="GEY200" s="2"/>
      <c r="GEZ200" s="2"/>
      <c r="GFA200" s="2"/>
      <c r="GFB200" s="2"/>
      <c r="GFC200" s="2"/>
      <c r="GFD200" s="2"/>
      <c r="GFE200" s="2"/>
      <c r="GFF200" s="2"/>
      <c r="GFG200" s="2"/>
      <c r="GFH200" s="2"/>
      <c r="GFI200" s="2"/>
      <c r="GFJ200" s="2"/>
      <c r="GFK200" s="2"/>
      <c r="GFL200" s="2"/>
      <c r="GFM200" s="2"/>
      <c r="GFN200" s="2"/>
      <c r="GFO200" s="2"/>
      <c r="GFP200" s="2"/>
      <c r="GFQ200" s="2"/>
      <c r="GFR200" s="2"/>
      <c r="GFS200" s="2"/>
      <c r="GFT200" s="2"/>
      <c r="GFU200" s="2"/>
      <c r="GFV200" s="2"/>
      <c r="GFW200" s="2"/>
      <c r="GFX200" s="2"/>
      <c r="GFY200" s="2"/>
      <c r="GFZ200" s="2"/>
      <c r="GGA200" s="2"/>
      <c r="GGB200" s="2"/>
      <c r="GGC200" s="2"/>
      <c r="GGD200" s="2"/>
      <c r="GGE200" s="2"/>
      <c r="GGF200" s="2"/>
      <c r="GGG200" s="2"/>
      <c r="GGH200" s="2"/>
      <c r="GGI200" s="2"/>
      <c r="GGJ200" s="2"/>
      <c r="GGK200" s="2"/>
      <c r="GGL200" s="2"/>
      <c r="GGM200" s="2"/>
      <c r="GGN200" s="2"/>
      <c r="GGO200" s="2"/>
      <c r="GGP200" s="2"/>
      <c r="GGQ200" s="2"/>
      <c r="GGR200" s="2"/>
      <c r="GGS200" s="2"/>
      <c r="GGT200" s="2"/>
      <c r="GGU200" s="2"/>
      <c r="GGV200" s="2"/>
      <c r="GGW200" s="2"/>
      <c r="GGX200" s="2"/>
      <c r="GGY200" s="2"/>
      <c r="GGZ200" s="2"/>
      <c r="GHA200" s="2"/>
      <c r="GHB200" s="2"/>
      <c r="GHC200" s="2"/>
      <c r="GHD200" s="2"/>
      <c r="GHE200" s="2"/>
      <c r="GHF200" s="2"/>
      <c r="GHG200" s="2"/>
      <c r="GHH200" s="2"/>
      <c r="GHI200" s="2"/>
      <c r="GHJ200" s="2"/>
      <c r="GHK200" s="2"/>
      <c r="GHL200" s="2"/>
      <c r="GHM200" s="2"/>
      <c r="GHN200" s="2"/>
      <c r="GHO200" s="2"/>
      <c r="GHP200" s="2"/>
      <c r="GHQ200" s="2"/>
      <c r="GHR200" s="2"/>
      <c r="GHS200" s="2"/>
      <c r="GHT200" s="2"/>
      <c r="GHU200" s="2"/>
      <c r="GHV200" s="2"/>
      <c r="GHW200" s="2"/>
      <c r="GHX200" s="2"/>
      <c r="GHY200" s="2"/>
      <c r="GHZ200" s="2"/>
      <c r="GIA200" s="2"/>
      <c r="GIB200" s="2"/>
      <c r="GIC200" s="2"/>
      <c r="GID200" s="2"/>
      <c r="GIE200" s="2"/>
      <c r="GIF200" s="2"/>
      <c r="GIG200" s="2"/>
      <c r="GIH200" s="2"/>
      <c r="GII200" s="2"/>
      <c r="GIJ200" s="2"/>
      <c r="GIK200" s="2"/>
      <c r="GIL200" s="2"/>
      <c r="GIM200" s="2"/>
      <c r="GIN200" s="2"/>
      <c r="GIO200" s="2"/>
      <c r="GIP200" s="2"/>
      <c r="GIQ200" s="2"/>
      <c r="GIR200" s="2"/>
      <c r="GIS200" s="2"/>
      <c r="GIT200" s="2"/>
      <c r="GIU200" s="2"/>
      <c r="GIV200" s="2"/>
      <c r="GIW200" s="2"/>
      <c r="GIX200" s="2"/>
      <c r="GIY200" s="2"/>
      <c r="GIZ200" s="2"/>
      <c r="GJA200" s="2"/>
      <c r="GJB200" s="2"/>
      <c r="GJC200" s="2"/>
      <c r="GJD200" s="2"/>
      <c r="GJE200" s="2"/>
      <c r="GJF200" s="2"/>
      <c r="GJG200" s="2"/>
      <c r="GJH200" s="2"/>
      <c r="GJI200" s="2"/>
      <c r="GJJ200" s="2"/>
      <c r="GJK200" s="2"/>
      <c r="GJL200" s="2"/>
      <c r="GJM200" s="2"/>
      <c r="GJN200" s="2"/>
      <c r="GJO200" s="2"/>
      <c r="GJP200" s="2"/>
      <c r="GJQ200" s="2"/>
      <c r="GJR200" s="2"/>
      <c r="GJS200" s="2"/>
      <c r="GJT200" s="2"/>
      <c r="GJU200" s="2"/>
      <c r="GJV200" s="2"/>
      <c r="GJW200" s="2"/>
      <c r="GJX200" s="2"/>
      <c r="GJY200" s="2"/>
      <c r="GJZ200" s="2"/>
      <c r="GKA200" s="2"/>
      <c r="GKB200" s="2"/>
      <c r="GKC200" s="2"/>
      <c r="GKD200" s="2"/>
      <c r="GKE200" s="2"/>
      <c r="GKF200" s="2"/>
      <c r="GKG200" s="2"/>
      <c r="GKH200" s="2"/>
      <c r="GKI200" s="2"/>
      <c r="GKJ200" s="2"/>
      <c r="GKK200" s="2"/>
      <c r="GKL200" s="2"/>
      <c r="GKM200" s="2"/>
      <c r="GKN200" s="2"/>
      <c r="GKO200" s="2"/>
      <c r="GKP200" s="2"/>
      <c r="GKQ200" s="2"/>
      <c r="GKR200" s="2"/>
      <c r="GKS200" s="2"/>
      <c r="GKT200" s="2"/>
      <c r="GKU200" s="2"/>
      <c r="GKV200" s="2"/>
      <c r="GKW200" s="2"/>
      <c r="GKX200" s="2"/>
      <c r="GKY200" s="2"/>
      <c r="GKZ200" s="2"/>
      <c r="GLA200" s="2"/>
      <c r="GLB200" s="2"/>
      <c r="GLC200" s="2"/>
      <c r="GLD200" s="2"/>
      <c r="GLE200" s="2"/>
      <c r="GLF200" s="2"/>
      <c r="GLG200" s="2"/>
      <c r="GLH200" s="2"/>
      <c r="GLI200" s="2"/>
      <c r="GLJ200" s="2"/>
      <c r="GLK200" s="2"/>
      <c r="GLL200" s="2"/>
      <c r="GLM200" s="2"/>
      <c r="GLN200" s="2"/>
      <c r="GLO200" s="2"/>
      <c r="GLP200" s="2"/>
      <c r="GLQ200" s="2"/>
      <c r="GLR200" s="2"/>
      <c r="GLS200" s="2"/>
      <c r="GLT200" s="2"/>
      <c r="GLU200" s="2"/>
      <c r="GLV200" s="2"/>
      <c r="GLW200" s="2"/>
      <c r="GLX200" s="2"/>
      <c r="GLY200" s="2"/>
      <c r="GLZ200" s="2"/>
      <c r="GMA200" s="2"/>
      <c r="GMB200" s="2"/>
      <c r="GMC200" s="2"/>
      <c r="GMD200" s="2"/>
      <c r="GME200" s="2"/>
      <c r="GMF200" s="2"/>
      <c r="GMG200" s="2"/>
      <c r="GMH200" s="2"/>
      <c r="GMI200" s="2"/>
      <c r="GMJ200" s="2"/>
      <c r="GMK200" s="2"/>
      <c r="GML200" s="2"/>
      <c r="GMM200" s="2"/>
      <c r="GMN200" s="2"/>
      <c r="GMO200" s="2"/>
      <c r="GMP200" s="2"/>
      <c r="GMQ200" s="2"/>
      <c r="GMR200" s="2"/>
      <c r="GMS200" s="2"/>
      <c r="GMT200" s="2"/>
      <c r="GMU200" s="2"/>
      <c r="GMV200" s="2"/>
      <c r="GMW200" s="2"/>
      <c r="GMX200" s="2"/>
      <c r="GMY200" s="2"/>
      <c r="GMZ200" s="2"/>
      <c r="GNA200" s="2"/>
      <c r="GNB200" s="2"/>
      <c r="GNC200" s="2"/>
      <c r="GND200" s="2"/>
      <c r="GNE200" s="2"/>
      <c r="GNF200" s="2"/>
      <c r="GNG200" s="2"/>
      <c r="GNH200" s="2"/>
      <c r="GNI200" s="2"/>
      <c r="GNJ200" s="2"/>
      <c r="GNK200" s="2"/>
      <c r="GNL200" s="2"/>
      <c r="GNM200" s="2"/>
      <c r="GNN200" s="2"/>
      <c r="GNO200" s="2"/>
      <c r="GNP200" s="2"/>
      <c r="GNQ200" s="2"/>
      <c r="GNR200" s="2"/>
      <c r="GNS200" s="2"/>
      <c r="GNT200" s="2"/>
      <c r="GNU200" s="2"/>
      <c r="GNV200" s="2"/>
      <c r="GNW200" s="2"/>
      <c r="GNX200" s="2"/>
      <c r="GNY200" s="2"/>
      <c r="GNZ200" s="2"/>
      <c r="GOA200" s="2"/>
      <c r="GOB200" s="2"/>
      <c r="GOC200" s="2"/>
      <c r="GOD200" s="2"/>
      <c r="GOE200" s="2"/>
      <c r="GOF200" s="2"/>
      <c r="GOG200" s="2"/>
      <c r="GOH200" s="2"/>
      <c r="GOI200" s="2"/>
      <c r="GOJ200" s="2"/>
      <c r="GOK200" s="2"/>
      <c r="GOL200" s="2"/>
      <c r="GOM200" s="2"/>
      <c r="GON200" s="2"/>
      <c r="GOO200" s="2"/>
      <c r="GOP200" s="2"/>
      <c r="GOQ200" s="2"/>
      <c r="GOR200" s="2"/>
      <c r="GOS200" s="2"/>
      <c r="GOT200" s="2"/>
      <c r="GOU200" s="2"/>
      <c r="GOV200" s="2"/>
      <c r="GOW200" s="2"/>
      <c r="GOX200" s="2"/>
      <c r="GOY200" s="2"/>
      <c r="GOZ200" s="2"/>
      <c r="GPA200" s="2"/>
      <c r="GPB200" s="2"/>
      <c r="GPC200" s="2"/>
      <c r="GPD200" s="2"/>
      <c r="GPE200" s="2"/>
      <c r="GPF200" s="2"/>
      <c r="GPG200" s="2"/>
      <c r="GPH200" s="2"/>
      <c r="GPI200" s="2"/>
      <c r="GPJ200" s="2"/>
      <c r="GPK200" s="2"/>
      <c r="GPL200" s="2"/>
      <c r="GPM200" s="2"/>
      <c r="GPN200" s="2"/>
      <c r="GPO200" s="2"/>
      <c r="GPP200" s="2"/>
      <c r="GPQ200" s="2"/>
      <c r="GPR200" s="2"/>
      <c r="GPS200" s="2"/>
      <c r="GPT200" s="2"/>
      <c r="GPU200" s="2"/>
      <c r="GPV200" s="2"/>
      <c r="GPW200" s="2"/>
      <c r="GPX200" s="2"/>
      <c r="GPY200" s="2"/>
      <c r="GPZ200" s="2"/>
      <c r="GQA200" s="2"/>
      <c r="GQB200" s="2"/>
      <c r="GQC200" s="2"/>
      <c r="GQD200" s="2"/>
      <c r="GQE200" s="2"/>
      <c r="GQF200" s="2"/>
      <c r="GQG200" s="2"/>
      <c r="GQH200" s="2"/>
      <c r="GQI200" s="2"/>
      <c r="GQJ200" s="2"/>
      <c r="GQK200" s="2"/>
      <c r="GQL200" s="2"/>
      <c r="GQM200" s="2"/>
      <c r="GQN200" s="2"/>
      <c r="GQO200" s="2"/>
      <c r="GQP200" s="2"/>
      <c r="GQQ200" s="2"/>
      <c r="GQR200" s="2"/>
      <c r="GQS200" s="2"/>
      <c r="GQT200" s="2"/>
      <c r="GQU200" s="2"/>
      <c r="GQV200" s="2"/>
      <c r="GQW200" s="2"/>
      <c r="GQX200" s="2"/>
      <c r="GQY200" s="2"/>
      <c r="GQZ200" s="2"/>
      <c r="GRA200" s="2"/>
      <c r="GRB200" s="2"/>
      <c r="GRC200" s="2"/>
      <c r="GRD200" s="2"/>
      <c r="GRE200" s="2"/>
      <c r="GRF200" s="2"/>
      <c r="GRG200" s="2"/>
      <c r="GRH200" s="2"/>
      <c r="GRI200" s="2"/>
      <c r="GRJ200" s="2"/>
      <c r="GRK200" s="2"/>
      <c r="GRL200" s="2"/>
      <c r="GRM200" s="2"/>
      <c r="GRN200" s="2"/>
      <c r="GRO200" s="2"/>
      <c r="GRP200" s="2"/>
      <c r="GRQ200" s="2"/>
      <c r="GRR200" s="2"/>
      <c r="GRS200" s="2"/>
      <c r="GRT200" s="2"/>
      <c r="GRU200" s="2"/>
      <c r="GRV200" s="2"/>
      <c r="GRW200" s="2"/>
      <c r="GRX200" s="2"/>
      <c r="GRY200" s="2"/>
      <c r="GRZ200" s="2"/>
      <c r="GSA200" s="2"/>
      <c r="GSB200" s="2"/>
      <c r="GSC200" s="2"/>
      <c r="GSD200" s="2"/>
      <c r="GSE200" s="2"/>
      <c r="GSF200" s="2"/>
      <c r="GSG200" s="2"/>
      <c r="GSH200" s="2"/>
      <c r="GSI200" s="2"/>
      <c r="GSJ200" s="2"/>
      <c r="GSK200" s="2"/>
      <c r="GSL200" s="2"/>
      <c r="GSM200" s="2"/>
      <c r="GSN200" s="2"/>
      <c r="GSO200" s="2"/>
      <c r="GSP200" s="2"/>
      <c r="GSQ200" s="2"/>
      <c r="GSR200" s="2"/>
      <c r="GSS200" s="2"/>
      <c r="GST200" s="2"/>
      <c r="GSU200" s="2"/>
      <c r="GSV200" s="2"/>
      <c r="GSW200" s="2"/>
      <c r="GSX200" s="2"/>
      <c r="GSY200" s="2"/>
      <c r="GSZ200" s="2"/>
      <c r="GTA200" s="2"/>
      <c r="GTB200" s="2"/>
      <c r="GTC200" s="2"/>
      <c r="GTD200" s="2"/>
      <c r="GTE200" s="2"/>
      <c r="GTF200" s="2"/>
      <c r="GTG200" s="2"/>
      <c r="GTH200" s="2"/>
      <c r="GTI200" s="2"/>
      <c r="GTJ200" s="2"/>
      <c r="GTK200" s="2"/>
      <c r="GTL200" s="2"/>
      <c r="GTM200" s="2"/>
      <c r="GTN200" s="2"/>
      <c r="GTO200" s="2"/>
      <c r="GTP200" s="2"/>
      <c r="GTQ200" s="2"/>
      <c r="GTR200" s="2"/>
      <c r="GTS200" s="2"/>
      <c r="GTT200" s="2"/>
      <c r="GTU200" s="2"/>
      <c r="GTV200" s="2"/>
      <c r="GTW200" s="2"/>
      <c r="GTX200" s="2"/>
      <c r="GTY200" s="2"/>
      <c r="GTZ200" s="2"/>
      <c r="GUA200" s="2"/>
      <c r="GUB200" s="2"/>
      <c r="GUC200" s="2"/>
      <c r="GUD200" s="2"/>
      <c r="GUE200" s="2"/>
      <c r="GUF200" s="2"/>
      <c r="GUG200" s="2"/>
      <c r="GUH200" s="2"/>
      <c r="GUI200" s="2"/>
      <c r="GUJ200" s="2"/>
      <c r="GUK200" s="2"/>
      <c r="GUL200" s="2"/>
      <c r="GUM200" s="2"/>
      <c r="GUN200" s="2"/>
      <c r="GUO200" s="2"/>
      <c r="GUP200" s="2"/>
      <c r="GUQ200" s="2"/>
      <c r="GUR200" s="2"/>
      <c r="GUS200" s="2"/>
      <c r="GUT200" s="2"/>
      <c r="GUU200" s="2"/>
      <c r="GUV200" s="2"/>
      <c r="GUW200" s="2"/>
      <c r="GUX200" s="2"/>
      <c r="GUY200" s="2"/>
      <c r="GUZ200" s="2"/>
      <c r="GVA200" s="2"/>
      <c r="GVB200" s="2"/>
      <c r="GVC200" s="2"/>
      <c r="GVD200" s="2"/>
      <c r="GVE200" s="2"/>
      <c r="GVF200" s="2"/>
      <c r="GVG200" s="2"/>
      <c r="GVH200" s="2"/>
      <c r="GVI200" s="2"/>
      <c r="GVJ200" s="2"/>
      <c r="GVK200" s="2"/>
      <c r="GVL200" s="2"/>
      <c r="GVM200" s="2"/>
      <c r="GVN200" s="2"/>
      <c r="GVO200" s="2"/>
      <c r="GVP200" s="2"/>
      <c r="GVQ200" s="2"/>
      <c r="GVR200" s="2"/>
      <c r="GVS200" s="2"/>
      <c r="GVT200" s="2"/>
      <c r="GVU200" s="2"/>
      <c r="GVV200" s="2"/>
      <c r="GVW200" s="2"/>
      <c r="GVX200" s="2"/>
      <c r="GVY200" s="2"/>
      <c r="GVZ200" s="2"/>
      <c r="GWA200" s="2"/>
      <c r="GWB200" s="2"/>
      <c r="GWC200" s="2"/>
      <c r="GWD200" s="2"/>
      <c r="GWE200" s="2"/>
      <c r="GWF200" s="2"/>
      <c r="GWG200" s="2"/>
      <c r="GWH200" s="2"/>
      <c r="GWI200" s="2"/>
      <c r="GWJ200" s="2"/>
      <c r="GWK200" s="2"/>
      <c r="GWL200" s="2"/>
      <c r="GWM200" s="2"/>
      <c r="GWN200" s="2"/>
      <c r="GWO200" s="2"/>
      <c r="GWP200" s="2"/>
      <c r="GWQ200" s="2"/>
      <c r="GWR200" s="2"/>
      <c r="GWS200" s="2"/>
      <c r="GWT200" s="2"/>
      <c r="GWU200" s="2"/>
      <c r="GWV200" s="2"/>
      <c r="GWW200" s="2"/>
      <c r="GWX200" s="2"/>
      <c r="GWY200" s="2"/>
      <c r="GWZ200" s="2"/>
      <c r="GXA200" s="2"/>
      <c r="GXB200" s="2"/>
      <c r="GXC200" s="2"/>
      <c r="GXD200" s="2"/>
      <c r="GXE200" s="2"/>
      <c r="GXF200" s="2"/>
      <c r="GXG200" s="2"/>
      <c r="GXH200" s="2"/>
      <c r="GXI200" s="2"/>
      <c r="GXJ200" s="2"/>
      <c r="GXK200" s="2"/>
      <c r="GXL200" s="2"/>
      <c r="GXM200" s="2"/>
      <c r="GXN200" s="2"/>
      <c r="GXO200" s="2"/>
      <c r="GXP200" s="2"/>
      <c r="GXQ200" s="2"/>
      <c r="GXR200" s="2"/>
      <c r="GXS200" s="2"/>
      <c r="GXT200" s="2"/>
      <c r="GXU200" s="2"/>
      <c r="GXV200" s="2"/>
      <c r="GXW200" s="2"/>
      <c r="GXX200" s="2"/>
      <c r="GXY200" s="2"/>
      <c r="GXZ200" s="2"/>
      <c r="GYA200" s="2"/>
      <c r="GYB200" s="2"/>
      <c r="GYC200" s="2"/>
      <c r="GYD200" s="2"/>
      <c r="GYE200" s="2"/>
      <c r="GYF200" s="2"/>
      <c r="GYG200" s="2"/>
      <c r="GYH200" s="2"/>
      <c r="GYI200" s="2"/>
      <c r="GYJ200" s="2"/>
      <c r="GYK200" s="2"/>
      <c r="GYL200" s="2"/>
      <c r="GYM200" s="2"/>
      <c r="GYN200" s="2"/>
      <c r="GYO200" s="2"/>
      <c r="GYP200" s="2"/>
      <c r="GYQ200" s="2"/>
      <c r="GYR200" s="2"/>
      <c r="GYS200" s="2"/>
      <c r="GYT200" s="2"/>
      <c r="GYU200" s="2"/>
      <c r="GYV200" s="2"/>
      <c r="GYW200" s="2"/>
      <c r="GYX200" s="2"/>
      <c r="GYY200" s="2"/>
      <c r="GYZ200" s="2"/>
      <c r="GZA200" s="2"/>
      <c r="GZB200" s="2"/>
      <c r="GZC200" s="2"/>
      <c r="GZD200" s="2"/>
      <c r="GZE200" s="2"/>
      <c r="GZF200" s="2"/>
      <c r="GZG200" s="2"/>
      <c r="GZH200" s="2"/>
      <c r="GZI200" s="2"/>
      <c r="GZJ200" s="2"/>
      <c r="GZK200" s="2"/>
      <c r="GZL200" s="2"/>
      <c r="GZM200" s="2"/>
      <c r="GZN200" s="2"/>
      <c r="GZO200" s="2"/>
      <c r="GZP200" s="2"/>
      <c r="GZQ200" s="2"/>
      <c r="GZR200" s="2"/>
      <c r="GZS200" s="2"/>
      <c r="GZT200" s="2"/>
      <c r="GZU200" s="2"/>
      <c r="GZV200" s="2"/>
      <c r="GZW200" s="2"/>
      <c r="GZX200" s="2"/>
      <c r="GZY200" s="2"/>
      <c r="GZZ200" s="2"/>
      <c r="HAA200" s="2"/>
      <c r="HAB200" s="2"/>
      <c r="HAC200" s="2"/>
      <c r="HAD200" s="2"/>
      <c r="HAE200" s="2"/>
      <c r="HAF200" s="2"/>
      <c r="HAG200" s="2"/>
      <c r="HAH200" s="2"/>
      <c r="HAI200" s="2"/>
      <c r="HAJ200" s="2"/>
      <c r="HAK200" s="2"/>
      <c r="HAL200" s="2"/>
      <c r="HAM200" s="2"/>
      <c r="HAN200" s="2"/>
      <c r="HAO200" s="2"/>
      <c r="HAP200" s="2"/>
      <c r="HAQ200" s="2"/>
      <c r="HAR200" s="2"/>
      <c r="HAS200" s="2"/>
      <c r="HAT200" s="2"/>
      <c r="HAU200" s="2"/>
      <c r="HAV200" s="2"/>
      <c r="HAW200" s="2"/>
      <c r="HAX200" s="2"/>
      <c r="HAY200" s="2"/>
      <c r="HAZ200" s="2"/>
      <c r="HBA200" s="2"/>
      <c r="HBB200" s="2"/>
      <c r="HBC200" s="2"/>
      <c r="HBD200" s="2"/>
      <c r="HBE200" s="2"/>
      <c r="HBF200" s="2"/>
      <c r="HBG200" s="2"/>
      <c r="HBH200" s="2"/>
      <c r="HBI200" s="2"/>
      <c r="HBJ200" s="2"/>
      <c r="HBK200" s="2"/>
      <c r="HBL200" s="2"/>
      <c r="HBM200" s="2"/>
      <c r="HBN200" s="2"/>
      <c r="HBO200" s="2"/>
      <c r="HBP200" s="2"/>
      <c r="HBQ200" s="2"/>
      <c r="HBR200" s="2"/>
      <c r="HBS200" s="2"/>
      <c r="HBT200" s="2"/>
      <c r="HBU200" s="2"/>
      <c r="HBV200" s="2"/>
      <c r="HBW200" s="2"/>
      <c r="HBX200" s="2"/>
      <c r="HBY200" s="2"/>
      <c r="HBZ200" s="2"/>
      <c r="HCA200" s="2"/>
      <c r="HCB200" s="2"/>
      <c r="HCC200" s="2"/>
      <c r="HCD200" s="2"/>
      <c r="HCE200" s="2"/>
      <c r="HCF200" s="2"/>
      <c r="HCG200" s="2"/>
      <c r="HCH200" s="2"/>
      <c r="HCI200" s="2"/>
      <c r="HCJ200" s="2"/>
      <c r="HCK200" s="2"/>
      <c r="HCL200" s="2"/>
      <c r="HCM200" s="2"/>
      <c r="HCN200" s="2"/>
      <c r="HCO200" s="2"/>
      <c r="HCP200" s="2"/>
      <c r="HCQ200" s="2"/>
      <c r="HCR200" s="2"/>
      <c r="HCS200" s="2"/>
      <c r="HCT200" s="2"/>
      <c r="HCU200" s="2"/>
      <c r="HCV200" s="2"/>
      <c r="HCW200" s="2"/>
      <c r="HCX200" s="2"/>
      <c r="HCY200" s="2"/>
      <c r="HCZ200" s="2"/>
      <c r="HDA200" s="2"/>
      <c r="HDB200" s="2"/>
      <c r="HDC200" s="2"/>
      <c r="HDD200" s="2"/>
      <c r="HDE200" s="2"/>
      <c r="HDF200" s="2"/>
      <c r="HDG200" s="2"/>
      <c r="HDH200" s="2"/>
      <c r="HDI200" s="2"/>
      <c r="HDJ200" s="2"/>
      <c r="HDK200" s="2"/>
      <c r="HDL200" s="2"/>
      <c r="HDM200" s="2"/>
      <c r="HDN200" s="2"/>
      <c r="HDO200" s="2"/>
      <c r="HDP200" s="2"/>
      <c r="HDQ200" s="2"/>
      <c r="HDR200" s="2"/>
      <c r="HDS200" s="2"/>
      <c r="HDT200" s="2"/>
      <c r="HDU200" s="2"/>
      <c r="HDV200" s="2"/>
      <c r="HDW200" s="2"/>
      <c r="HDX200" s="2"/>
      <c r="HDY200" s="2"/>
      <c r="HDZ200" s="2"/>
      <c r="HEA200" s="2"/>
      <c r="HEB200" s="2"/>
      <c r="HEC200" s="2"/>
      <c r="HED200" s="2"/>
      <c r="HEE200" s="2"/>
      <c r="HEF200" s="2"/>
      <c r="HEG200" s="2"/>
      <c r="HEH200" s="2"/>
      <c r="HEI200" s="2"/>
      <c r="HEJ200" s="2"/>
      <c r="HEK200" s="2"/>
      <c r="HEL200" s="2"/>
      <c r="HEM200" s="2"/>
      <c r="HEN200" s="2"/>
      <c r="HEO200" s="2"/>
      <c r="HEP200" s="2"/>
      <c r="HEQ200" s="2"/>
      <c r="HER200" s="2"/>
      <c r="HES200" s="2"/>
      <c r="HET200" s="2"/>
      <c r="HEU200" s="2"/>
      <c r="HEV200" s="2"/>
      <c r="HEW200" s="2"/>
      <c r="HEX200" s="2"/>
      <c r="HEY200" s="2"/>
      <c r="HEZ200" s="2"/>
      <c r="HFA200" s="2"/>
      <c r="HFB200" s="2"/>
      <c r="HFC200" s="2"/>
      <c r="HFD200" s="2"/>
      <c r="HFE200" s="2"/>
      <c r="HFF200" s="2"/>
      <c r="HFG200" s="2"/>
      <c r="HFH200" s="2"/>
      <c r="HFI200" s="2"/>
      <c r="HFJ200" s="2"/>
      <c r="HFK200" s="2"/>
      <c r="HFL200" s="2"/>
      <c r="HFM200" s="2"/>
      <c r="HFN200" s="2"/>
      <c r="HFO200" s="2"/>
      <c r="HFP200" s="2"/>
      <c r="HFQ200" s="2"/>
      <c r="HFR200" s="2"/>
      <c r="HFS200" s="2"/>
      <c r="HFT200" s="2"/>
      <c r="HFU200" s="2"/>
      <c r="HFV200" s="2"/>
      <c r="HFW200" s="2"/>
      <c r="HFX200" s="2"/>
      <c r="HFY200" s="2"/>
      <c r="HFZ200" s="2"/>
      <c r="HGA200" s="2"/>
      <c r="HGB200" s="2"/>
      <c r="HGC200" s="2"/>
      <c r="HGD200" s="2"/>
      <c r="HGE200" s="2"/>
      <c r="HGF200" s="2"/>
      <c r="HGG200" s="2"/>
      <c r="HGH200" s="2"/>
      <c r="HGI200" s="2"/>
      <c r="HGJ200" s="2"/>
      <c r="HGK200" s="2"/>
      <c r="HGL200" s="2"/>
      <c r="HGM200" s="2"/>
      <c r="HGN200" s="2"/>
      <c r="HGO200" s="2"/>
      <c r="HGP200" s="2"/>
      <c r="HGQ200" s="2"/>
      <c r="HGR200" s="2"/>
      <c r="HGS200" s="2"/>
      <c r="HGT200" s="2"/>
      <c r="HGU200" s="2"/>
      <c r="HGV200" s="2"/>
      <c r="HGW200" s="2"/>
      <c r="HGX200" s="2"/>
      <c r="HGY200" s="2"/>
      <c r="HGZ200" s="2"/>
      <c r="HHA200" s="2"/>
      <c r="HHB200" s="2"/>
      <c r="HHC200" s="2"/>
      <c r="HHD200" s="2"/>
      <c r="HHE200" s="2"/>
      <c r="HHF200" s="2"/>
      <c r="HHG200" s="2"/>
      <c r="HHH200" s="2"/>
      <c r="HHI200" s="2"/>
      <c r="HHJ200" s="2"/>
      <c r="HHK200" s="2"/>
      <c r="HHL200" s="2"/>
      <c r="HHM200" s="2"/>
      <c r="HHN200" s="2"/>
      <c r="HHO200" s="2"/>
      <c r="HHP200" s="2"/>
      <c r="HHQ200" s="2"/>
      <c r="HHR200" s="2"/>
      <c r="HHS200" s="2"/>
      <c r="HHT200" s="2"/>
      <c r="HHU200" s="2"/>
      <c r="HHV200" s="2"/>
      <c r="HHW200" s="2"/>
      <c r="HHX200" s="2"/>
      <c r="HHY200" s="2"/>
      <c r="HHZ200" s="2"/>
      <c r="HIA200" s="2"/>
      <c r="HIB200" s="2"/>
      <c r="HIC200" s="2"/>
      <c r="HID200" s="2"/>
      <c r="HIE200" s="2"/>
      <c r="HIF200" s="2"/>
      <c r="HIG200" s="2"/>
      <c r="HIH200" s="2"/>
      <c r="HII200" s="2"/>
      <c r="HIJ200" s="2"/>
      <c r="HIK200" s="2"/>
      <c r="HIL200" s="2"/>
      <c r="HIM200" s="2"/>
      <c r="HIN200" s="2"/>
      <c r="HIO200" s="2"/>
      <c r="HIP200" s="2"/>
      <c r="HIQ200" s="2"/>
      <c r="HIR200" s="2"/>
      <c r="HIS200" s="2"/>
      <c r="HIT200" s="2"/>
      <c r="HIU200" s="2"/>
      <c r="HIV200" s="2"/>
      <c r="HIW200" s="2"/>
      <c r="HIX200" s="2"/>
      <c r="HIY200" s="2"/>
      <c r="HIZ200" s="2"/>
      <c r="HJA200" s="2"/>
      <c r="HJB200" s="2"/>
      <c r="HJC200" s="2"/>
      <c r="HJD200" s="2"/>
      <c r="HJE200" s="2"/>
      <c r="HJF200" s="2"/>
      <c r="HJG200" s="2"/>
      <c r="HJH200" s="2"/>
      <c r="HJI200" s="2"/>
      <c r="HJJ200" s="2"/>
      <c r="HJK200" s="2"/>
      <c r="HJL200" s="2"/>
      <c r="HJM200" s="2"/>
      <c r="HJN200" s="2"/>
      <c r="HJO200" s="2"/>
      <c r="HJP200" s="2"/>
      <c r="HJQ200" s="2"/>
      <c r="HJR200" s="2"/>
      <c r="HJS200" s="2"/>
      <c r="HJT200" s="2"/>
      <c r="HJU200" s="2"/>
      <c r="HJV200" s="2"/>
      <c r="HJW200" s="2"/>
      <c r="HJX200" s="2"/>
      <c r="HJY200" s="2"/>
      <c r="HJZ200" s="2"/>
      <c r="HKA200" s="2"/>
      <c r="HKB200" s="2"/>
      <c r="HKC200" s="2"/>
      <c r="HKD200" s="2"/>
      <c r="HKE200" s="2"/>
      <c r="HKF200" s="2"/>
      <c r="HKG200" s="2"/>
      <c r="HKH200" s="2"/>
      <c r="HKI200" s="2"/>
      <c r="HKJ200" s="2"/>
      <c r="HKK200" s="2"/>
      <c r="HKL200" s="2"/>
      <c r="HKM200" s="2"/>
      <c r="HKN200" s="2"/>
      <c r="HKO200" s="2"/>
      <c r="HKP200" s="2"/>
      <c r="HKQ200" s="2"/>
      <c r="HKR200" s="2"/>
      <c r="HKS200" s="2"/>
      <c r="HKT200" s="2"/>
      <c r="HKU200" s="2"/>
      <c r="HKV200" s="2"/>
      <c r="HKW200" s="2"/>
      <c r="HKX200" s="2"/>
      <c r="HKY200" s="2"/>
      <c r="HKZ200" s="2"/>
      <c r="HLA200" s="2"/>
      <c r="HLB200" s="2"/>
      <c r="HLC200" s="2"/>
      <c r="HLD200" s="2"/>
      <c r="HLE200" s="2"/>
      <c r="HLF200" s="2"/>
      <c r="HLG200" s="2"/>
      <c r="HLH200" s="2"/>
      <c r="HLI200" s="2"/>
      <c r="HLJ200" s="2"/>
      <c r="HLK200" s="2"/>
      <c r="HLL200" s="2"/>
      <c r="HLM200" s="2"/>
      <c r="HLN200" s="2"/>
      <c r="HLO200" s="2"/>
      <c r="HLP200" s="2"/>
      <c r="HLQ200" s="2"/>
      <c r="HLR200" s="2"/>
      <c r="HLS200" s="2"/>
      <c r="HLT200" s="2"/>
      <c r="HLU200" s="2"/>
      <c r="HLV200" s="2"/>
      <c r="HLW200" s="2"/>
      <c r="HLX200" s="2"/>
      <c r="HLY200" s="2"/>
      <c r="HLZ200" s="2"/>
      <c r="HMA200" s="2"/>
      <c r="HMB200" s="2"/>
      <c r="HMC200" s="2"/>
      <c r="HMD200" s="2"/>
      <c r="HME200" s="2"/>
      <c r="HMF200" s="2"/>
      <c r="HMG200" s="2"/>
      <c r="HMH200" s="2"/>
      <c r="HMI200" s="2"/>
      <c r="HMJ200" s="2"/>
      <c r="HMK200" s="2"/>
      <c r="HML200" s="2"/>
      <c r="HMM200" s="2"/>
      <c r="HMN200" s="2"/>
      <c r="HMO200" s="2"/>
      <c r="HMP200" s="2"/>
      <c r="HMQ200" s="2"/>
      <c r="HMR200" s="2"/>
      <c r="HMS200" s="2"/>
      <c r="HMT200" s="2"/>
      <c r="HMU200" s="2"/>
      <c r="HMV200" s="2"/>
      <c r="HMW200" s="2"/>
      <c r="HMX200" s="2"/>
      <c r="HMY200" s="2"/>
      <c r="HMZ200" s="2"/>
      <c r="HNA200" s="2"/>
      <c r="HNB200" s="2"/>
      <c r="HNC200" s="2"/>
      <c r="HND200" s="2"/>
      <c r="HNE200" s="2"/>
      <c r="HNF200" s="2"/>
      <c r="HNG200" s="2"/>
      <c r="HNH200" s="2"/>
      <c r="HNI200" s="2"/>
      <c r="HNJ200" s="2"/>
      <c r="HNK200" s="2"/>
      <c r="HNL200" s="2"/>
      <c r="HNM200" s="2"/>
      <c r="HNN200" s="2"/>
      <c r="HNO200" s="2"/>
      <c r="HNP200" s="2"/>
      <c r="HNQ200" s="2"/>
      <c r="HNR200" s="2"/>
      <c r="HNS200" s="2"/>
      <c r="HNT200" s="2"/>
      <c r="HNU200" s="2"/>
      <c r="HNV200" s="2"/>
      <c r="HNW200" s="2"/>
      <c r="HNX200" s="2"/>
      <c r="HNY200" s="2"/>
      <c r="HNZ200" s="2"/>
      <c r="HOA200" s="2"/>
      <c r="HOB200" s="2"/>
      <c r="HOC200" s="2"/>
      <c r="HOD200" s="2"/>
      <c r="HOE200" s="2"/>
      <c r="HOF200" s="2"/>
      <c r="HOG200" s="2"/>
      <c r="HOH200" s="2"/>
      <c r="HOI200" s="2"/>
      <c r="HOJ200" s="2"/>
      <c r="HOK200" s="2"/>
      <c r="HOL200" s="2"/>
      <c r="HOM200" s="2"/>
      <c r="HON200" s="2"/>
      <c r="HOO200" s="2"/>
      <c r="HOP200" s="2"/>
      <c r="HOQ200" s="2"/>
      <c r="HOR200" s="2"/>
      <c r="HOS200" s="2"/>
      <c r="HOT200" s="2"/>
      <c r="HOU200" s="2"/>
      <c r="HOV200" s="2"/>
      <c r="HOW200" s="2"/>
      <c r="HOX200" s="2"/>
      <c r="HOY200" s="2"/>
      <c r="HOZ200" s="2"/>
      <c r="HPA200" s="2"/>
      <c r="HPB200" s="2"/>
      <c r="HPC200" s="2"/>
      <c r="HPD200" s="2"/>
      <c r="HPE200" s="2"/>
      <c r="HPF200" s="2"/>
      <c r="HPG200" s="2"/>
      <c r="HPH200" s="2"/>
      <c r="HPI200" s="2"/>
      <c r="HPJ200" s="2"/>
      <c r="HPK200" s="2"/>
      <c r="HPL200" s="2"/>
      <c r="HPM200" s="2"/>
      <c r="HPN200" s="2"/>
      <c r="HPO200" s="2"/>
      <c r="HPP200" s="2"/>
      <c r="HPQ200" s="2"/>
      <c r="HPR200" s="2"/>
      <c r="HPS200" s="2"/>
      <c r="HPT200" s="2"/>
      <c r="HPU200" s="2"/>
      <c r="HPV200" s="2"/>
      <c r="HPW200" s="2"/>
      <c r="HPX200" s="2"/>
      <c r="HPY200" s="2"/>
      <c r="HPZ200" s="2"/>
      <c r="HQA200" s="2"/>
      <c r="HQB200" s="2"/>
      <c r="HQC200" s="2"/>
      <c r="HQD200" s="2"/>
      <c r="HQE200" s="2"/>
      <c r="HQF200" s="2"/>
      <c r="HQG200" s="2"/>
      <c r="HQH200" s="2"/>
      <c r="HQI200" s="2"/>
      <c r="HQJ200" s="2"/>
      <c r="HQK200" s="2"/>
      <c r="HQL200" s="2"/>
      <c r="HQM200" s="2"/>
      <c r="HQN200" s="2"/>
      <c r="HQO200" s="2"/>
      <c r="HQP200" s="2"/>
      <c r="HQQ200" s="2"/>
      <c r="HQR200" s="2"/>
      <c r="HQS200" s="2"/>
      <c r="HQT200" s="2"/>
      <c r="HQU200" s="2"/>
      <c r="HQV200" s="2"/>
      <c r="HQW200" s="2"/>
      <c r="HQX200" s="2"/>
      <c r="HQY200" s="2"/>
      <c r="HQZ200" s="2"/>
      <c r="HRA200" s="2"/>
      <c r="HRB200" s="2"/>
      <c r="HRC200" s="2"/>
      <c r="HRD200" s="2"/>
      <c r="HRE200" s="2"/>
      <c r="HRF200" s="2"/>
      <c r="HRG200" s="2"/>
      <c r="HRH200" s="2"/>
      <c r="HRI200" s="2"/>
      <c r="HRJ200" s="2"/>
      <c r="HRK200" s="2"/>
      <c r="HRL200" s="2"/>
      <c r="HRM200" s="2"/>
      <c r="HRN200" s="2"/>
      <c r="HRO200" s="2"/>
      <c r="HRP200" s="2"/>
      <c r="HRQ200" s="2"/>
      <c r="HRR200" s="2"/>
      <c r="HRS200" s="2"/>
      <c r="HRT200" s="2"/>
      <c r="HRU200" s="2"/>
      <c r="HRV200" s="2"/>
      <c r="HRW200" s="2"/>
      <c r="HRX200" s="2"/>
      <c r="HRY200" s="2"/>
      <c r="HRZ200" s="2"/>
      <c r="HSA200" s="2"/>
      <c r="HSB200" s="2"/>
      <c r="HSC200" s="2"/>
      <c r="HSD200" s="2"/>
      <c r="HSE200" s="2"/>
      <c r="HSF200" s="2"/>
      <c r="HSG200" s="2"/>
      <c r="HSH200" s="2"/>
      <c r="HSI200" s="2"/>
      <c r="HSJ200" s="2"/>
      <c r="HSK200" s="2"/>
      <c r="HSL200" s="2"/>
      <c r="HSM200" s="2"/>
      <c r="HSN200" s="2"/>
      <c r="HSO200" s="2"/>
      <c r="HSP200" s="2"/>
      <c r="HSQ200" s="2"/>
      <c r="HSR200" s="2"/>
      <c r="HSS200" s="2"/>
      <c r="HST200" s="2"/>
      <c r="HSU200" s="2"/>
      <c r="HSV200" s="2"/>
      <c r="HSW200" s="2"/>
      <c r="HSX200" s="2"/>
      <c r="HSY200" s="2"/>
      <c r="HSZ200" s="2"/>
      <c r="HTA200" s="2"/>
      <c r="HTB200" s="2"/>
      <c r="HTC200" s="2"/>
      <c r="HTD200" s="2"/>
      <c r="HTE200" s="2"/>
      <c r="HTF200" s="2"/>
      <c r="HTG200" s="2"/>
      <c r="HTH200" s="2"/>
      <c r="HTI200" s="2"/>
      <c r="HTJ200" s="2"/>
      <c r="HTK200" s="2"/>
      <c r="HTL200" s="2"/>
      <c r="HTM200" s="2"/>
      <c r="HTN200" s="2"/>
      <c r="HTO200" s="2"/>
      <c r="HTP200" s="2"/>
      <c r="HTQ200" s="2"/>
      <c r="HTR200" s="2"/>
      <c r="HTS200" s="2"/>
      <c r="HTT200" s="2"/>
      <c r="HTU200" s="2"/>
      <c r="HTV200" s="2"/>
      <c r="HTW200" s="2"/>
      <c r="HTX200" s="2"/>
      <c r="HTY200" s="2"/>
      <c r="HTZ200" s="2"/>
      <c r="HUA200" s="2"/>
      <c r="HUB200" s="2"/>
      <c r="HUC200" s="2"/>
      <c r="HUD200" s="2"/>
      <c r="HUE200" s="2"/>
      <c r="HUF200" s="2"/>
      <c r="HUG200" s="2"/>
      <c r="HUH200" s="2"/>
      <c r="HUI200" s="2"/>
      <c r="HUJ200" s="2"/>
      <c r="HUK200" s="2"/>
      <c r="HUL200" s="2"/>
      <c r="HUM200" s="2"/>
      <c r="HUN200" s="2"/>
      <c r="HUO200" s="2"/>
      <c r="HUP200" s="2"/>
      <c r="HUQ200" s="2"/>
      <c r="HUR200" s="2"/>
      <c r="HUS200" s="2"/>
      <c r="HUT200" s="2"/>
      <c r="HUU200" s="2"/>
      <c r="HUV200" s="2"/>
      <c r="HUW200" s="2"/>
      <c r="HUX200" s="2"/>
      <c r="HUY200" s="2"/>
      <c r="HUZ200" s="2"/>
      <c r="HVA200" s="2"/>
      <c r="HVB200" s="2"/>
      <c r="HVC200" s="2"/>
      <c r="HVD200" s="2"/>
      <c r="HVE200" s="2"/>
      <c r="HVF200" s="2"/>
      <c r="HVG200" s="2"/>
      <c r="HVH200" s="2"/>
      <c r="HVI200" s="2"/>
      <c r="HVJ200" s="2"/>
      <c r="HVK200" s="2"/>
      <c r="HVL200" s="2"/>
      <c r="HVM200" s="2"/>
      <c r="HVN200" s="2"/>
      <c r="HVO200" s="2"/>
      <c r="HVP200" s="2"/>
      <c r="HVQ200" s="2"/>
      <c r="HVR200" s="2"/>
      <c r="HVS200" s="2"/>
      <c r="HVT200" s="2"/>
      <c r="HVU200" s="2"/>
      <c r="HVV200" s="2"/>
      <c r="HVW200" s="2"/>
      <c r="HVX200" s="2"/>
      <c r="HVY200" s="2"/>
      <c r="HVZ200" s="2"/>
      <c r="HWA200" s="2"/>
      <c r="HWB200" s="2"/>
      <c r="HWC200" s="2"/>
      <c r="HWD200" s="2"/>
      <c r="HWE200" s="2"/>
      <c r="HWF200" s="2"/>
      <c r="HWG200" s="2"/>
      <c r="HWH200" s="2"/>
      <c r="HWI200" s="2"/>
      <c r="HWJ200" s="2"/>
      <c r="HWK200" s="2"/>
      <c r="HWL200" s="2"/>
      <c r="HWM200" s="2"/>
      <c r="HWN200" s="2"/>
      <c r="HWO200" s="2"/>
      <c r="HWP200" s="2"/>
      <c r="HWQ200" s="2"/>
      <c r="HWR200" s="2"/>
      <c r="HWS200" s="2"/>
      <c r="HWT200" s="2"/>
      <c r="HWU200" s="2"/>
      <c r="HWV200" s="2"/>
      <c r="HWW200" s="2"/>
      <c r="HWX200" s="2"/>
      <c r="HWY200" s="2"/>
      <c r="HWZ200" s="2"/>
      <c r="HXA200" s="2"/>
      <c r="HXB200" s="2"/>
      <c r="HXC200" s="2"/>
      <c r="HXD200" s="2"/>
      <c r="HXE200" s="2"/>
      <c r="HXF200" s="2"/>
      <c r="HXG200" s="2"/>
      <c r="HXH200" s="2"/>
      <c r="HXI200" s="2"/>
      <c r="HXJ200" s="2"/>
      <c r="HXK200" s="2"/>
      <c r="HXL200" s="2"/>
      <c r="HXM200" s="2"/>
      <c r="HXN200" s="2"/>
      <c r="HXO200" s="2"/>
      <c r="HXP200" s="2"/>
      <c r="HXQ200" s="2"/>
      <c r="HXR200" s="2"/>
      <c r="HXS200" s="2"/>
      <c r="HXT200" s="2"/>
      <c r="HXU200" s="2"/>
      <c r="HXV200" s="2"/>
      <c r="HXW200" s="2"/>
      <c r="HXX200" s="2"/>
      <c r="HXY200" s="2"/>
      <c r="HXZ200" s="2"/>
      <c r="HYA200" s="2"/>
      <c r="HYB200" s="2"/>
      <c r="HYC200" s="2"/>
      <c r="HYD200" s="2"/>
      <c r="HYE200" s="2"/>
      <c r="HYF200" s="2"/>
      <c r="HYG200" s="2"/>
      <c r="HYH200" s="2"/>
      <c r="HYI200" s="2"/>
      <c r="HYJ200" s="2"/>
      <c r="HYK200" s="2"/>
      <c r="HYL200" s="2"/>
      <c r="HYM200" s="2"/>
      <c r="HYN200" s="2"/>
      <c r="HYO200" s="2"/>
      <c r="HYP200" s="2"/>
      <c r="HYQ200" s="2"/>
      <c r="HYR200" s="2"/>
      <c r="HYS200" s="2"/>
      <c r="HYT200" s="2"/>
      <c r="HYU200" s="2"/>
      <c r="HYV200" s="2"/>
      <c r="HYW200" s="2"/>
      <c r="HYX200" s="2"/>
      <c r="HYY200" s="2"/>
      <c r="HYZ200" s="2"/>
      <c r="HZA200" s="2"/>
      <c r="HZB200" s="2"/>
      <c r="HZC200" s="2"/>
      <c r="HZD200" s="2"/>
      <c r="HZE200" s="2"/>
      <c r="HZF200" s="2"/>
      <c r="HZG200" s="2"/>
      <c r="HZH200" s="2"/>
      <c r="HZI200" s="2"/>
      <c r="HZJ200" s="2"/>
      <c r="HZK200" s="2"/>
      <c r="HZL200" s="2"/>
      <c r="HZM200" s="2"/>
      <c r="HZN200" s="2"/>
      <c r="HZO200" s="2"/>
      <c r="HZP200" s="2"/>
      <c r="HZQ200" s="2"/>
      <c r="HZR200" s="2"/>
      <c r="HZS200" s="2"/>
      <c r="HZT200" s="2"/>
      <c r="HZU200" s="2"/>
      <c r="HZV200" s="2"/>
      <c r="HZW200" s="2"/>
      <c r="HZX200" s="2"/>
      <c r="HZY200" s="2"/>
      <c r="HZZ200" s="2"/>
      <c r="IAA200" s="2"/>
      <c r="IAB200" s="2"/>
      <c r="IAC200" s="2"/>
      <c r="IAD200" s="2"/>
      <c r="IAE200" s="2"/>
      <c r="IAF200" s="2"/>
      <c r="IAG200" s="2"/>
      <c r="IAH200" s="2"/>
      <c r="IAI200" s="2"/>
      <c r="IAJ200" s="2"/>
      <c r="IAK200" s="2"/>
      <c r="IAL200" s="2"/>
      <c r="IAM200" s="2"/>
      <c r="IAN200" s="2"/>
      <c r="IAO200" s="2"/>
      <c r="IAP200" s="2"/>
      <c r="IAQ200" s="2"/>
      <c r="IAR200" s="2"/>
      <c r="IAS200" s="2"/>
      <c r="IAT200" s="2"/>
      <c r="IAU200" s="2"/>
      <c r="IAV200" s="2"/>
      <c r="IAW200" s="2"/>
      <c r="IAX200" s="2"/>
      <c r="IAY200" s="2"/>
      <c r="IAZ200" s="2"/>
      <c r="IBA200" s="2"/>
      <c r="IBB200" s="2"/>
      <c r="IBC200" s="2"/>
      <c r="IBD200" s="2"/>
      <c r="IBE200" s="2"/>
      <c r="IBF200" s="2"/>
      <c r="IBG200" s="2"/>
      <c r="IBH200" s="2"/>
      <c r="IBI200" s="2"/>
      <c r="IBJ200" s="2"/>
      <c r="IBK200" s="2"/>
      <c r="IBL200" s="2"/>
      <c r="IBM200" s="2"/>
      <c r="IBN200" s="2"/>
      <c r="IBO200" s="2"/>
      <c r="IBP200" s="2"/>
      <c r="IBQ200" s="2"/>
      <c r="IBR200" s="2"/>
      <c r="IBS200" s="2"/>
      <c r="IBT200" s="2"/>
      <c r="IBU200" s="2"/>
      <c r="IBV200" s="2"/>
      <c r="IBW200" s="2"/>
      <c r="IBX200" s="2"/>
      <c r="IBY200" s="2"/>
      <c r="IBZ200" s="2"/>
      <c r="ICA200" s="2"/>
      <c r="ICB200" s="2"/>
      <c r="ICC200" s="2"/>
      <c r="ICD200" s="2"/>
      <c r="ICE200" s="2"/>
      <c r="ICF200" s="2"/>
      <c r="ICG200" s="2"/>
      <c r="ICH200" s="2"/>
      <c r="ICI200" s="2"/>
      <c r="ICJ200" s="2"/>
      <c r="ICK200" s="2"/>
      <c r="ICL200" s="2"/>
      <c r="ICM200" s="2"/>
      <c r="ICN200" s="2"/>
      <c r="ICO200" s="2"/>
      <c r="ICP200" s="2"/>
      <c r="ICQ200" s="2"/>
      <c r="ICR200" s="2"/>
      <c r="ICS200" s="2"/>
      <c r="ICT200" s="2"/>
      <c r="ICU200" s="2"/>
      <c r="ICV200" s="2"/>
      <c r="ICW200" s="2"/>
      <c r="ICX200" s="2"/>
      <c r="ICY200" s="2"/>
      <c r="ICZ200" s="2"/>
      <c r="IDA200" s="2"/>
      <c r="IDB200" s="2"/>
      <c r="IDC200" s="2"/>
      <c r="IDD200" s="2"/>
      <c r="IDE200" s="2"/>
      <c r="IDF200" s="2"/>
      <c r="IDG200" s="2"/>
      <c r="IDH200" s="2"/>
      <c r="IDI200" s="2"/>
      <c r="IDJ200" s="2"/>
      <c r="IDK200" s="2"/>
      <c r="IDL200" s="2"/>
      <c r="IDM200" s="2"/>
      <c r="IDN200" s="2"/>
      <c r="IDO200" s="2"/>
      <c r="IDP200" s="2"/>
      <c r="IDQ200" s="2"/>
      <c r="IDR200" s="2"/>
      <c r="IDS200" s="2"/>
      <c r="IDT200" s="2"/>
      <c r="IDU200" s="2"/>
      <c r="IDV200" s="2"/>
      <c r="IDW200" s="2"/>
      <c r="IDX200" s="2"/>
      <c r="IDY200" s="2"/>
      <c r="IDZ200" s="2"/>
      <c r="IEA200" s="2"/>
      <c r="IEB200" s="2"/>
      <c r="IEC200" s="2"/>
      <c r="IED200" s="2"/>
      <c r="IEE200" s="2"/>
      <c r="IEF200" s="2"/>
      <c r="IEG200" s="2"/>
      <c r="IEH200" s="2"/>
      <c r="IEI200" s="2"/>
      <c r="IEJ200" s="2"/>
      <c r="IEK200" s="2"/>
      <c r="IEL200" s="2"/>
      <c r="IEM200" s="2"/>
      <c r="IEN200" s="2"/>
      <c r="IEO200" s="2"/>
      <c r="IEP200" s="2"/>
      <c r="IEQ200" s="2"/>
      <c r="IER200" s="2"/>
      <c r="IES200" s="2"/>
      <c r="IET200" s="2"/>
      <c r="IEU200" s="2"/>
      <c r="IEV200" s="2"/>
      <c r="IEW200" s="2"/>
      <c r="IEX200" s="2"/>
      <c r="IEY200" s="2"/>
      <c r="IEZ200" s="2"/>
      <c r="IFA200" s="2"/>
      <c r="IFB200" s="2"/>
      <c r="IFC200" s="2"/>
      <c r="IFD200" s="2"/>
      <c r="IFE200" s="2"/>
      <c r="IFF200" s="2"/>
      <c r="IFG200" s="2"/>
      <c r="IFH200" s="2"/>
      <c r="IFI200" s="2"/>
      <c r="IFJ200" s="2"/>
      <c r="IFK200" s="2"/>
      <c r="IFL200" s="2"/>
      <c r="IFM200" s="2"/>
      <c r="IFN200" s="2"/>
      <c r="IFO200" s="2"/>
      <c r="IFP200" s="2"/>
      <c r="IFQ200" s="2"/>
      <c r="IFR200" s="2"/>
      <c r="IFS200" s="2"/>
      <c r="IFT200" s="2"/>
      <c r="IFU200" s="2"/>
      <c r="IFV200" s="2"/>
      <c r="IFW200" s="2"/>
      <c r="IFX200" s="2"/>
      <c r="IFY200" s="2"/>
      <c r="IFZ200" s="2"/>
      <c r="IGA200" s="2"/>
      <c r="IGB200" s="2"/>
      <c r="IGC200" s="2"/>
      <c r="IGD200" s="2"/>
      <c r="IGE200" s="2"/>
      <c r="IGF200" s="2"/>
      <c r="IGG200" s="2"/>
      <c r="IGH200" s="2"/>
      <c r="IGI200" s="2"/>
      <c r="IGJ200" s="2"/>
      <c r="IGK200" s="2"/>
      <c r="IGL200" s="2"/>
      <c r="IGM200" s="2"/>
      <c r="IGN200" s="2"/>
      <c r="IGO200" s="2"/>
      <c r="IGP200" s="2"/>
      <c r="IGQ200" s="2"/>
      <c r="IGR200" s="2"/>
      <c r="IGS200" s="2"/>
      <c r="IGT200" s="2"/>
      <c r="IGU200" s="2"/>
      <c r="IGV200" s="2"/>
      <c r="IGW200" s="2"/>
      <c r="IGX200" s="2"/>
      <c r="IGY200" s="2"/>
      <c r="IGZ200" s="2"/>
      <c r="IHA200" s="2"/>
      <c r="IHB200" s="2"/>
      <c r="IHC200" s="2"/>
      <c r="IHD200" s="2"/>
      <c r="IHE200" s="2"/>
      <c r="IHF200" s="2"/>
      <c r="IHG200" s="2"/>
      <c r="IHH200" s="2"/>
      <c r="IHI200" s="2"/>
      <c r="IHJ200" s="2"/>
      <c r="IHK200" s="2"/>
      <c r="IHL200" s="2"/>
      <c r="IHM200" s="2"/>
      <c r="IHN200" s="2"/>
      <c r="IHO200" s="2"/>
      <c r="IHP200" s="2"/>
      <c r="IHQ200" s="2"/>
      <c r="IHR200" s="2"/>
      <c r="IHS200" s="2"/>
      <c r="IHT200" s="2"/>
      <c r="IHU200" s="2"/>
      <c r="IHV200" s="2"/>
      <c r="IHW200" s="2"/>
      <c r="IHX200" s="2"/>
      <c r="IHY200" s="2"/>
      <c r="IHZ200" s="2"/>
      <c r="IIA200" s="2"/>
      <c r="IIB200" s="2"/>
      <c r="IIC200" s="2"/>
      <c r="IID200" s="2"/>
      <c r="IIE200" s="2"/>
      <c r="IIF200" s="2"/>
      <c r="IIG200" s="2"/>
      <c r="IIH200" s="2"/>
      <c r="III200" s="2"/>
      <c r="IIJ200" s="2"/>
      <c r="IIK200" s="2"/>
      <c r="IIL200" s="2"/>
      <c r="IIM200" s="2"/>
      <c r="IIN200" s="2"/>
      <c r="IIO200" s="2"/>
      <c r="IIP200" s="2"/>
      <c r="IIQ200" s="2"/>
      <c r="IIR200" s="2"/>
      <c r="IIS200" s="2"/>
      <c r="IIT200" s="2"/>
      <c r="IIU200" s="2"/>
      <c r="IIV200" s="2"/>
      <c r="IIW200" s="2"/>
      <c r="IIX200" s="2"/>
      <c r="IIY200" s="2"/>
      <c r="IIZ200" s="2"/>
      <c r="IJA200" s="2"/>
      <c r="IJB200" s="2"/>
      <c r="IJC200" s="2"/>
      <c r="IJD200" s="2"/>
      <c r="IJE200" s="2"/>
      <c r="IJF200" s="2"/>
      <c r="IJG200" s="2"/>
      <c r="IJH200" s="2"/>
      <c r="IJI200" s="2"/>
      <c r="IJJ200" s="2"/>
      <c r="IJK200" s="2"/>
      <c r="IJL200" s="2"/>
      <c r="IJM200" s="2"/>
      <c r="IJN200" s="2"/>
      <c r="IJO200" s="2"/>
      <c r="IJP200" s="2"/>
      <c r="IJQ200" s="2"/>
      <c r="IJR200" s="2"/>
      <c r="IJS200" s="2"/>
      <c r="IJT200" s="2"/>
      <c r="IJU200" s="2"/>
      <c r="IJV200" s="2"/>
      <c r="IJW200" s="2"/>
      <c r="IJX200" s="2"/>
      <c r="IJY200" s="2"/>
      <c r="IJZ200" s="2"/>
      <c r="IKA200" s="2"/>
      <c r="IKB200" s="2"/>
      <c r="IKC200" s="2"/>
      <c r="IKD200" s="2"/>
      <c r="IKE200" s="2"/>
      <c r="IKF200" s="2"/>
      <c r="IKG200" s="2"/>
      <c r="IKH200" s="2"/>
      <c r="IKI200" s="2"/>
      <c r="IKJ200" s="2"/>
      <c r="IKK200" s="2"/>
      <c r="IKL200" s="2"/>
      <c r="IKM200" s="2"/>
      <c r="IKN200" s="2"/>
      <c r="IKO200" s="2"/>
      <c r="IKP200" s="2"/>
      <c r="IKQ200" s="2"/>
      <c r="IKR200" s="2"/>
      <c r="IKS200" s="2"/>
      <c r="IKT200" s="2"/>
      <c r="IKU200" s="2"/>
      <c r="IKV200" s="2"/>
      <c r="IKW200" s="2"/>
      <c r="IKX200" s="2"/>
      <c r="IKY200" s="2"/>
      <c r="IKZ200" s="2"/>
      <c r="ILA200" s="2"/>
      <c r="ILB200" s="2"/>
      <c r="ILC200" s="2"/>
      <c r="ILD200" s="2"/>
      <c r="ILE200" s="2"/>
      <c r="ILF200" s="2"/>
      <c r="ILG200" s="2"/>
      <c r="ILH200" s="2"/>
      <c r="ILI200" s="2"/>
      <c r="ILJ200" s="2"/>
      <c r="ILK200" s="2"/>
      <c r="ILL200" s="2"/>
      <c r="ILM200" s="2"/>
      <c r="ILN200" s="2"/>
      <c r="ILO200" s="2"/>
      <c r="ILP200" s="2"/>
      <c r="ILQ200" s="2"/>
      <c r="ILR200" s="2"/>
      <c r="ILS200" s="2"/>
      <c r="ILT200" s="2"/>
      <c r="ILU200" s="2"/>
      <c r="ILV200" s="2"/>
      <c r="ILW200" s="2"/>
      <c r="ILX200" s="2"/>
      <c r="ILY200" s="2"/>
      <c r="ILZ200" s="2"/>
      <c r="IMA200" s="2"/>
      <c r="IMB200" s="2"/>
      <c r="IMC200" s="2"/>
      <c r="IMD200" s="2"/>
      <c r="IME200" s="2"/>
      <c r="IMF200" s="2"/>
      <c r="IMG200" s="2"/>
      <c r="IMH200" s="2"/>
      <c r="IMI200" s="2"/>
      <c r="IMJ200" s="2"/>
      <c r="IMK200" s="2"/>
      <c r="IML200" s="2"/>
      <c r="IMM200" s="2"/>
      <c r="IMN200" s="2"/>
      <c r="IMO200" s="2"/>
      <c r="IMP200" s="2"/>
      <c r="IMQ200" s="2"/>
      <c r="IMR200" s="2"/>
      <c r="IMS200" s="2"/>
      <c r="IMT200" s="2"/>
      <c r="IMU200" s="2"/>
      <c r="IMV200" s="2"/>
      <c r="IMW200" s="2"/>
      <c r="IMX200" s="2"/>
      <c r="IMY200" s="2"/>
      <c r="IMZ200" s="2"/>
      <c r="INA200" s="2"/>
      <c r="INB200" s="2"/>
      <c r="INC200" s="2"/>
      <c r="IND200" s="2"/>
      <c r="INE200" s="2"/>
      <c r="INF200" s="2"/>
      <c r="ING200" s="2"/>
      <c r="INH200" s="2"/>
      <c r="INI200" s="2"/>
      <c r="INJ200" s="2"/>
      <c r="INK200" s="2"/>
      <c r="INL200" s="2"/>
      <c r="INM200" s="2"/>
      <c r="INN200" s="2"/>
      <c r="INO200" s="2"/>
      <c r="INP200" s="2"/>
      <c r="INQ200" s="2"/>
      <c r="INR200" s="2"/>
      <c r="INS200" s="2"/>
      <c r="INT200" s="2"/>
      <c r="INU200" s="2"/>
      <c r="INV200" s="2"/>
      <c r="INW200" s="2"/>
      <c r="INX200" s="2"/>
      <c r="INY200" s="2"/>
      <c r="INZ200" s="2"/>
      <c r="IOA200" s="2"/>
      <c r="IOB200" s="2"/>
      <c r="IOC200" s="2"/>
      <c r="IOD200" s="2"/>
      <c r="IOE200" s="2"/>
      <c r="IOF200" s="2"/>
      <c r="IOG200" s="2"/>
      <c r="IOH200" s="2"/>
      <c r="IOI200" s="2"/>
      <c r="IOJ200" s="2"/>
      <c r="IOK200" s="2"/>
      <c r="IOL200" s="2"/>
      <c r="IOM200" s="2"/>
      <c r="ION200" s="2"/>
      <c r="IOO200" s="2"/>
      <c r="IOP200" s="2"/>
      <c r="IOQ200" s="2"/>
      <c r="IOR200" s="2"/>
      <c r="IOS200" s="2"/>
      <c r="IOT200" s="2"/>
      <c r="IOU200" s="2"/>
      <c r="IOV200" s="2"/>
      <c r="IOW200" s="2"/>
      <c r="IOX200" s="2"/>
      <c r="IOY200" s="2"/>
      <c r="IOZ200" s="2"/>
      <c r="IPA200" s="2"/>
      <c r="IPB200" s="2"/>
      <c r="IPC200" s="2"/>
      <c r="IPD200" s="2"/>
      <c r="IPE200" s="2"/>
      <c r="IPF200" s="2"/>
      <c r="IPG200" s="2"/>
      <c r="IPH200" s="2"/>
      <c r="IPI200" s="2"/>
      <c r="IPJ200" s="2"/>
      <c r="IPK200" s="2"/>
      <c r="IPL200" s="2"/>
      <c r="IPM200" s="2"/>
      <c r="IPN200" s="2"/>
      <c r="IPO200" s="2"/>
      <c r="IPP200" s="2"/>
      <c r="IPQ200" s="2"/>
      <c r="IPR200" s="2"/>
      <c r="IPS200" s="2"/>
      <c r="IPT200" s="2"/>
      <c r="IPU200" s="2"/>
      <c r="IPV200" s="2"/>
      <c r="IPW200" s="2"/>
      <c r="IPX200" s="2"/>
      <c r="IPY200" s="2"/>
      <c r="IPZ200" s="2"/>
      <c r="IQA200" s="2"/>
      <c r="IQB200" s="2"/>
      <c r="IQC200" s="2"/>
      <c r="IQD200" s="2"/>
      <c r="IQE200" s="2"/>
      <c r="IQF200" s="2"/>
      <c r="IQG200" s="2"/>
      <c r="IQH200" s="2"/>
      <c r="IQI200" s="2"/>
      <c r="IQJ200" s="2"/>
      <c r="IQK200" s="2"/>
      <c r="IQL200" s="2"/>
      <c r="IQM200" s="2"/>
      <c r="IQN200" s="2"/>
      <c r="IQO200" s="2"/>
      <c r="IQP200" s="2"/>
      <c r="IQQ200" s="2"/>
      <c r="IQR200" s="2"/>
      <c r="IQS200" s="2"/>
      <c r="IQT200" s="2"/>
      <c r="IQU200" s="2"/>
      <c r="IQV200" s="2"/>
      <c r="IQW200" s="2"/>
      <c r="IQX200" s="2"/>
      <c r="IQY200" s="2"/>
      <c r="IQZ200" s="2"/>
      <c r="IRA200" s="2"/>
      <c r="IRB200" s="2"/>
      <c r="IRC200" s="2"/>
      <c r="IRD200" s="2"/>
      <c r="IRE200" s="2"/>
      <c r="IRF200" s="2"/>
      <c r="IRG200" s="2"/>
      <c r="IRH200" s="2"/>
      <c r="IRI200" s="2"/>
      <c r="IRJ200" s="2"/>
      <c r="IRK200" s="2"/>
      <c r="IRL200" s="2"/>
      <c r="IRM200" s="2"/>
      <c r="IRN200" s="2"/>
      <c r="IRO200" s="2"/>
      <c r="IRP200" s="2"/>
      <c r="IRQ200" s="2"/>
      <c r="IRR200" s="2"/>
      <c r="IRS200" s="2"/>
      <c r="IRT200" s="2"/>
      <c r="IRU200" s="2"/>
      <c r="IRV200" s="2"/>
      <c r="IRW200" s="2"/>
      <c r="IRX200" s="2"/>
      <c r="IRY200" s="2"/>
      <c r="IRZ200" s="2"/>
      <c r="ISA200" s="2"/>
      <c r="ISB200" s="2"/>
      <c r="ISC200" s="2"/>
      <c r="ISD200" s="2"/>
      <c r="ISE200" s="2"/>
      <c r="ISF200" s="2"/>
      <c r="ISG200" s="2"/>
      <c r="ISH200" s="2"/>
      <c r="ISI200" s="2"/>
      <c r="ISJ200" s="2"/>
      <c r="ISK200" s="2"/>
      <c r="ISL200" s="2"/>
      <c r="ISM200" s="2"/>
      <c r="ISN200" s="2"/>
      <c r="ISO200" s="2"/>
      <c r="ISP200" s="2"/>
      <c r="ISQ200" s="2"/>
      <c r="ISR200" s="2"/>
      <c r="ISS200" s="2"/>
      <c r="IST200" s="2"/>
      <c r="ISU200" s="2"/>
      <c r="ISV200" s="2"/>
      <c r="ISW200" s="2"/>
      <c r="ISX200" s="2"/>
      <c r="ISY200" s="2"/>
      <c r="ISZ200" s="2"/>
      <c r="ITA200" s="2"/>
      <c r="ITB200" s="2"/>
      <c r="ITC200" s="2"/>
      <c r="ITD200" s="2"/>
      <c r="ITE200" s="2"/>
      <c r="ITF200" s="2"/>
      <c r="ITG200" s="2"/>
      <c r="ITH200" s="2"/>
      <c r="ITI200" s="2"/>
      <c r="ITJ200" s="2"/>
      <c r="ITK200" s="2"/>
      <c r="ITL200" s="2"/>
      <c r="ITM200" s="2"/>
      <c r="ITN200" s="2"/>
      <c r="ITO200" s="2"/>
      <c r="ITP200" s="2"/>
      <c r="ITQ200" s="2"/>
      <c r="ITR200" s="2"/>
      <c r="ITS200" s="2"/>
      <c r="ITT200" s="2"/>
      <c r="ITU200" s="2"/>
      <c r="ITV200" s="2"/>
      <c r="ITW200" s="2"/>
      <c r="ITX200" s="2"/>
      <c r="ITY200" s="2"/>
      <c r="ITZ200" s="2"/>
      <c r="IUA200" s="2"/>
      <c r="IUB200" s="2"/>
      <c r="IUC200" s="2"/>
      <c r="IUD200" s="2"/>
      <c r="IUE200" s="2"/>
      <c r="IUF200" s="2"/>
      <c r="IUG200" s="2"/>
      <c r="IUH200" s="2"/>
      <c r="IUI200" s="2"/>
      <c r="IUJ200" s="2"/>
      <c r="IUK200" s="2"/>
      <c r="IUL200" s="2"/>
      <c r="IUM200" s="2"/>
      <c r="IUN200" s="2"/>
      <c r="IUO200" s="2"/>
      <c r="IUP200" s="2"/>
      <c r="IUQ200" s="2"/>
      <c r="IUR200" s="2"/>
      <c r="IUS200" s="2"/>
      <c r="IUT200" s="2"/>
      <c r="IUU200" s="2"/>
      <c r="IUV200" s="2"/>
      <c r="IUW200" s="2"/>
      <c r="IUX200" s="2"/>
      <c r="IUY200" s="2"/>
      <c r="IUZ200" s="2"/>
      <c r="IVA200" s="2"/>
      <c r="IVB200" s="2"/>
      <c r="IVC200" s="2"/>
      <c r="IVD200" s="2"/>
      <c r="IVE200" s="2"/>
      <c r="IVF200" s="2"/>
      <c r="IVG200" s="2"/>
      <c r="IVH200" s="2"/>
      <c r="IVI200" s="2"/>
      <c r="IVJ200" s="2"/>
      <c r="IVK200" s="2"/>
      <c r="IVL200" s="2"/>
      <c r="IVM200" s="2"/>
      <c r="IVN200" s="2"/>
      <c r="IVO200" s="2"/>
      <c r="IVP200" s="2"/>
      <c r="IVQ200" s="2"/>
      <c r="IVR200" s="2"/>
      <c r="IVS200" s="2"/>
      <c r="IVT200" s="2"/>
      <c r="IVU200" s="2"/>
      <c r="IVV200" s="2"/>
      <c r="IVW200" s="2"/>
      <c r="IVX200" s="2"/>
      <c r="IVY200" s="2"/>
      <c r="IVZ200" s="2"/>
      <c r="IWA200" s="2"/>
      <c r="IWB200" s="2"/>
      <c r="IWC200" s="2"/>
      <c r="IWD200" s="2"/>
      <c r="IWE200" s="2"/>
      <c r="IWF200" s="2"/>
      <c r="IWG200" s="2"/>
      <c r="IWH200" s="2"/>
      <c r="IWI200" s="2"/>
      <c r="IWJ200" s="2"/>
      <c r="IWK200" s="2"/>
      <c r="IWL200" s="2"/>
      <c r="IWM200" s="2"/>
      <c r="IWN200" s="2"/>
      <c r="IWO200" s="2"/>
      <c r="IWP200" s="2"/>
      <c r="IWQ200" s="2"/>
      <c r="IWR200" s="2"/>
      <c r="IWS200" s="2"/>
      <c r="IWT200" s="2"/>
      <c r="IWU200" s="2"/>
      <c r="IWV200" s="2"/>
      <c r="IWW200" s="2"/>
      <c r="IWX200" s="2"/>
      <c r="IWY200" s="2"/>
      <c r="IWZ200" s="2"/>
      <c r="IXA200" s="2"/>
      <c r="IXB200" s="2"/>
      <c r="IXC200" s="2"/>
      <c r="IXD200" s="2"/>
      <c r="IXE200" s="2"/>
      <c r="IXF200" s="2"/>
      <c r="IXG200" s="2"/>
      <c r="IXH200" s="2"/>
      <c r="IXI200" s="2"/>
      <c r="IXJ200" s="2"/>
      <c r="IXK200" s="2"/>
      <c r="IXL200" s="2"/>
      <c r="IXM200" s="2"/>
      <c r="IXN200" s="2"/>
      <c r="IXO200" s="2"/>
      <c r="IXP200" s="2"/>
      <c r="IXQ200" s="2"/>
      <c r="IXR200" s="2"/>
      <c r="IXS200" s="2"/>
      <c r="IXT200" s="2"/>
      <c r="IXU200" s="2"/>
      <c r="IXV200" s="2"/>
      <c r="IXW200" s="2"/>
      <c r="IXX200" s="2"/>
      <c r="IXY200" s="2"/>
      <c r="IXZ200" s="2"/>
      <c r="IYA200" s="2"/>
      <c r="IYB200" s="2"/>
      <c r="IYC200" s="2"/>
      <c r="IYD200" s="2"/>
      <c r="IYE200" s="2"/>
      <c r="IYF200" s="2"/>
      <c r="IYG200" s="2"/>
      <c r="IYH200" s="2"/>
      <c r="IYI200" s="2"/>
      <c r="IYJ200" s="2"/>
      <c r="IYK200" s="2"/>
      <c r="IYL200" s="2"/>
      <c r="IYM200" s="2"/>
      <c r="IYN200" s="2"/>
      <c r="IYO200" s="2"/>
      <c r="IYP200" s="2"/>
      <c r="IYQ200" s="2"/>
      <c r="IYR200" s="2"/>
      <c r="IYS200" s="2"/>
      <c r="IYT200" s="2"/>
      <c r="IYU200" s="2"/>
      <c r="IYV200" s="2"/>
      <c r="IYW200" s="2"/>
      <c r="IYX200" s="2"/>
      <c r="IYY200" s="2"/>
      <c r="IYZ200" s="2"/>
      <c r="IZA200" s="2"/>
      <c r="IZB200" s="2"/>
      <c r="IZC200" s="2"/>
      <c r="IZD200" s="2"/>
      <c r="IZE200" s="2"/>
      <c r="IZF200" s="2"/>
      <c r="IZG200" s="2"/>
      <c r="IZH200" s="2"/>
      <c r="IZI200" s="2"/>
      <c r="IZJ200" s="2"/>
      <c r="IZK200" s="2"/>
      <c r="IZL200" s="2"/>
      <c r="IZM200" s="2"/>
      <c r="IZN200" s="2"/>
      <c r="IZO200" s="2"/>
      <c r="IZP200" s="2"/>
      <c r="IZQ200" s="2"/>
      <c r="IZR200" s="2"/>
      <c r="IZS200" s="2"/>
      <c r="IZT200" s="2"/>
      <c r="IZU200" s="2"/>
      <c r="IZV200" s="2"/>
      <c r="IZW200" s="2"/>
      <c r="IZX200" s="2"/>
      <c r="IZY200" s="2"/>
      <c r="IZZ200" s="2"/>
      <c r="JAA200" s="2"/>
      <c r="JAB200" s="2"/>
      <c r="JAC200" s="2"/>
      <c r="JAD200" s="2"/>
      <c r="JAE200" s="2"/>
      <c r="JAF200" s="2"/>
      <c r="JAG200" s="2"/>
      <c r="JAH200" s="2"/>
      <c r="JAI200" s="2"/>
      <c r="JAJ200" s="2"/>
      <c r="JAK200" s="2"/>
      <c r="JAL200" s="2"/>
      <c r="JAM200" s="2"/>
      <c r="JAN200" s="2"/>
      <c r="JAO200" s="2"/>
      <c r="JAP200" s="2"/>
      <c r="JAQ200" s="2"/>
      <c r="JAR200" s="2"/>
      <c r="JAS200" s="2"/>
      <c r="JAT200" s="2"/>
      <c r="JAU200" s="2"/>
      <c r="JAV200" s="2"/>
      <c r="JAW200" s="2"/>
      <c r="JAX200" s="2"/>
      <c r="JAY200" s="2"/>
      <c r="JAZ200" s="2"/>
      <c r="JBA200" s="2"/>
      <c r="JBB200" s="2"/>
      <c r="JBC200" s="2"/>
      <c r="JBD200" s="2"/>
      <c r="JBE200" s="2"/>
      <c r="JBF200" s="2"/>
      <c r="JBG200" s="2"/>
      <c r="JBH200" s="2"/>
      <c r="JBI200" s="2"/>
      <c r="JBJ200" s="2"/>
      <c r="JBK200" s="2"/>
      <c r="JBL200" s="2"/>
      <c r="JBM200" s="2"/>
      <c r="JBN200" s="2"/>
      <c r="JBO200" s="2"/>
      <c r="JBP200" s="2"/>
      <c r="JBQ200" s="2"/>
      <c r="JBR200" s="2"/>
      <c r="JBS200" s="2"/>
      <c r="JBT200" s="2"/>
      <c r="JBU200" s="2"/>
      <c r="JBV200" s="2"/>
      <c r="JBW200" s="2"/>
      <c r="JBX200" s="2"/>
      <c r="JBY200" s="2"/>
      <c r="JBZ200" s="2"/>
      <c r="JCA200" s="2"/>
      <c r="JCB200" s="2"/>
      <c r="JCC200" s="2"/>
      <c r="JCD200" s="2"/>
      <c r="JCE200" s="2"/>
      <c r="JCF200" s="2"/>
      <c r="JCG200" s="2"/>
      <c r="JCH200" s="2"/>
      <c r="JCI200" s="2"/>
      <c r="JCJ200" s="2"/>
      <c r="JCK200" s="2"/>
      <c r="JCL200" s="2"/>
      <c r="JCM200" s="2"/>
      <c r="JCN200" s="2"/>
      <c r="JCO200" s="2"/>
      <c r="JCP200" s="2"/>
      <c r="JCQ200" s="2"/>
      <c r="JCR200" s="2"/>
      <c r="JCS200" s="2"/>
      <c r="JCT200" s="2"/>
      <c r="JCU200" s="2"/>
      <c r="JCV200" s="2"/>
      <c r="JCW200" s="2"/>
      <c r="JCX200" s="2"/>
      <c r="JCY200" s="2"/>
      <c r="JCZ200" s="2"/>
      <c r="JDA200" s="2"/>
      <c r="JDB200" s="2"/>
      <c r="JDC200" s="2"/>
      <c r="JDD200" s="2"/>
      <c r="JDE200" s="2"/>
      <c r="JDF200" s="2"/>
      <c r="JDG200" s="2"/>
      <c r="JDH200" s="2"/>
      <c r="JDI200" s="2"/>
      <c r="JDJ200" s="2"/>
      <c r="JDK200" s="2"/>
      <c r="JDL200" s="2"/>
      <c r="JDM200" s="2"/>
      <c r="JDN200" s="2"/>
      <c r="JDO200" s="2"/>
      <c r="JDP200" s="2"/>
      <c r="JDQ200" s="2"/>
      <c r="JDR200" s="2"/>
      <c r="JDS200" s="2"/>
      <c r="JDT200" s="2"/>
      <c r="JDU200" s="2"/>
      <c r="JDV200" s="2"/>
      <c r="JDW200" s="2"/>
      <c r="JDX200" s="2"/>
      <c r="JDY200" s="2"/>
      <c r="JDZ200" s="2"/>
      <c r="JEA200" s="2"/>
      <c r="JEB200" s="2"/>
      <c r="JEC200" s="2"/>
      <c r="JED200" s="2"/>
      <c r="JEE200" s="2"/>
      <c r="JEF200" s="2"/>
      <c r="JEG200" s="2"/>
      <c r="JEH200" s="2"/>
      <c r="JEI200" s="2"/>
      <c r="JEJ200" s="2"/>
      <c r="JEK200" s="2"/>
      <c r="JEL200" s="2"/>
      <c r="JEM200" s="2"/>
      <c r="JEN200" s="2"/>
      <c r="JEO200" s="2"/>
      <c r="JEP200" s="2"/>
      <c r="JEQ200" s="2"/>
      <c r="JER200" s="2"/>
      <c r="JES200" s="2"/>
      <c r="JET200" s="2"/>
      <c r="JEU200" s="2"/>
      <c r="JEV200" s="2"/>
      <c r="JEW200" s="2"/>
      <c r="JEX200" s="2"/>
      <c r="JEY200" s="2"/>
      <c r="JEZ200" s="2"/>
      <c r="JFA200" s="2"/>
      <c r="JFB200" s="2"/>
      <c r="JFC200" s="2"/>
      <c r="JFD200" s="2"/>
      <c r="JFE200" s="2"/>
      <c r="JFF200" s="2"/>
      <c r="JFG200" s="2"/>
      <c r="JFH200" s="2"/>
      <c r="JFI200" s="2"/>
      <c r="JFJ200" s="2"/>
      <c r="JFK200" s="2"/>
      <c r="JFL200" s="2"/>
      <c r="JFM200" s="2"/>
      <c r="JFN200" s="2"/>
      <c r="JFO200" s="2"/>
      <c r="JFP200" s="2"/>
      <c r="JFQ200" s="2"/>
      <c r="JFR200" s="2"/>
      <c r="JFS200" s="2"/>
      <c r="JFT200" s="2"/>
      <c r="JFU200" s="2"/>
      <c r="JFV200" s="2"/>
      <c r="JFW200" s="2"/>
      <c r="JFX200" s="2"/>
      <c r="JFY200" s="2"/>
      <c r="JFZ200" s="2"/>
      <c r="JGA200" s="2"/>
      <c r="JGB200" s="2"/>
      <c r="JGC200" s="2"/>
      <c r="JGD200" s="2"/>
      <c r="JGE200" s="2"/>
      <c r="JGF200" s="2"/>
      <c r="JGG200" s="2"/>
      <c r="JGH200" s="2"/>
      <c r="JGI200" s="2"/>
      <c r="JGJ200" s="2"/>
      <c r="JGK200" s="2"/>
      <c r="JGL200" s="2"/>
      <c r="JGM200" s="2"/>
      <c r="JGN200" s="2"/>
      <c r="JGO200" s="2"/>
      <c r="JGP200" s="2"/>
      <c r="JGQ200" s="2"/>
      <c r="JGR200" s="2"/>
      <c r="JGS200" s="2"/>
      <c r="JGT200" s="2"/>
      <c r="JGU200" s="2"/>
      <c r="JGV200" s="2"/>
      <c r="JGW200" s="2"/>
      <c r="JGX200" s="2"/>
      <c r="JGY200" s="2"/>
      <c r="JGZ200" s="2"/>
      <c r="JHA200" s="2"/>
      <c r="JHB200" s="2"/>
      <c r="JHC200" s="2"/>
      <c r="JHD200" s="2"/>
      <c r="JHE200" s="2"/>
      <c r="JHF200" s="2"/>
      <c r="JHG200" s="2"/>
      <c r="JHH200" s="2"/>
      <c r="JHI200" s="2"/>
      <c r="JHJ200" s="2"/>
      <c r="JHK200" s="2"/>
      <c r="JHL200" s="2"/>
      <c r="JHM200" s="2"/>
      <c r="JHN200" s="2"/>
      <c r="JHO200" s="2"/>
      <c r="JHP200" s="2"/>
      <c r="JHQ200" s="2"/>
      <c r="JHR200" s="2"/>
      <c r="JHS200" s="2"/>
      <c r="JHT200" s="2"/>
      <c r="JHU200" s="2"/>
      <c r="JHV200" s="2"/>
      <c r="JHW200" s="2"/>
      <c r="JHX200" s="2"/>
      <c r="JHY200" s="2"/>
      <c r="JHZ200" s="2"/>
      <c r="JIA200" s="2"/>
      <c r="JIB200" s="2"/>
      <c r="JIC200" s="2"/>
      <c r="JID200" s="2"/>
      <c r="JIE200" s="2"/>
      <c r="JIF200" s="2"/>
      <c r="JIG200" s="2"/>
      <c r="JIH200" s="2"/>
      <c r="JII200" s="2"/>
      <c r="JIJ200" s="2"/>
      <c r="JIK200" s="2"/>
      <c r="JIL200" s="2"/>
      <c r="JIM200" s="2"/>
      <c r="JIN200" s="2"/>
      <c r="JIO200" s="2"/>
      <c r="JIP200" s="2"/>
      <c r="JIQ200" s="2"/>
      <c r="JIR200" s="2"/>
      <c r="JIS200" s="2"/>
      <c r="JIT200" s="2"/>
      <c r="JIU200" s="2"/>
      <c r="JIV200" s="2"/>
      <c r="JIW200" s="2"/>
      <c r="JIX200" s="2"/>
      <c r="JIY200" s="2"/>
      <c r="JIZ200" s="2"/>
      <c r="JJA200" s="2"/>
      <c r="JJB200" s="2"/>
      <c r="JJC200" s="2"/>
      <c r="JJD200" s="2"/>
      <c r="JJE200" s="2"/>
      <c r="JJF200" s="2"/>
      <c r="JJG200" s="2"/>
      <c r="JJH200" s="2"/>
      <c r="JJI200" s="2"/>
      <c r="JJJ200" s="2"/>
      <c r="JJK200" s="2"/>
      <c r="JJL200" s="2"/>
      <c r="JJM200" s="2"/>
      <c r="JJN200" s="2"/>
      <c r="JJO200" s="2"/>
      <c r="JJP200" s="2"/>
      <c r="JJQ200" s="2"/>
      <c r="JJR200" s="2"/>
      <c r="JJS200" s="2"/>
      <c r="JJT200" s="2"/>
      <c r="JJU200" s="2"/>
      <c r="JJV200" s="2"/>
      <c r="JJW200" s="2"/>
      <c r="JJX200" s="2"/>
      <c r="JJY200" s="2"/>
      <c r="JJZ200" s="2"/>
      <c r="JKA200" s="2"/>
      <c r="JKB200" s="2"/>
      <c r="JKC200" s="2"/>
      <c r="JKD200" s="2"/>
      <c r="JKE200" s="2"/>
      <c r="JKF200" s="2"/>
      <c r="JKG200" s="2"/>
      <c r="JKH200" s="2"/>
      <c r="JKI200" s="2"/>
      <c r="JKJ200" s="2"/>
      <c r="JKK200" s="2"/>
      <c r="JKL200" s="2"/>
      <c r="JKM200" s="2"/>
      <c r="JKN200" s="2"/>
      <c r="JKO200" s="2"/>
      <c r="JKP200" s="2"/>
      <c r="JKQ200" s="2"/>
      <c r="JKR200" s="2"/>
      <c r="JKS200" s="2"/>
      <c r="JKT200" s="2"/>
      <c r="JKU200" s="2"/>
      <c r="JKV200" s="2"/>
      <c r="JKW200" s="2"/>
      <c r="JKX200" s="2"/>
      <c r="JKY200" s="2"/>
      <c r="JKZ200" s="2"/>
      <c r="JLA200" s="2"/>
      <c r="JLB200" s="2"/>
      <c r="JLC200" s="2"/>
      <c r="JLD200" s="2"/>
      <c r="JLE200" s="2"/>
      <c r="JLF200" s="2"/>
      <c r="JLG200" s="2"/>
      <c r="JLH200" s="2"/>
      <c r="JLI200" s="2"/>
      <c r="JLJ200" s="2"/>
      <c r="JLK200" s="2"/>
      <c r="JLL200" s="2"/>
      <c r="JLM200" s="2"/>
      <c r="JLN200" s="2"/>
      <c r="JLO200" s="2"/>
      <c r="JLP200" s="2"/>
      <c r="JLQ200" s="2"/>
      <c r="JLR200" s="2"/>
      <c r="JLS200" s="2"/>
      <c r="JLT200" s="2"/>
      <c r="JLU200" s="2"/>
      <c r="JLV200" s="2"/>
      <c r="JLW200" s="2"/>
      <c r="JLX200" s="2"/>
      <c r="JLY200" s="2"/>
      <c r="JLZ200" s="2"/>
      <c r="JMA200" s="2"/>
      <c r="JMB200" s="2"/>
      <c r="JMC200" s="2"/>
      <c r="JMD200" s="2"/>
      <c r="JME200" s="2"/>
      <c r="JMF200" s="2"/>
      <c r="JMG200" s="2"/>
      <c r="JMH200" s="2"/>
      <c r="JMI200" s="2"/>
      <c r="JMJ200" s="2"/>
      <c r="JMK200" s="2"/>
      <c r="JML200" s="2"/>
      <c r="JMM200" s="2"/>
      <c r="JMN200" s="2"/>
      <c r="JMO200" s="2"/>
      <c r="JMP200" s="2"/>
      <c r="JMQ200" s="2"/>
      <c r="JMR200" s="2"/>
      <c r="JMS200" s="2"/>
      <c r="JMT200" s="2"/>
      <c r="JMU200" s="2"/>
      <c r="JMV200" s="2"/>
      <c r="JMW200" s="2"/>
      <c r="JMX200" s="2"/>
      <c r="JMY200" s="2"/>
      <c r="JMZ200" s="2"/>
      <c r="JNA200" s="2"/>
      <c r="JNB200" s="2"/>
      <c r="JNC200" s="2"/>
      <c r="JND200" s="2"/>
      <c r="JNE200" s="2"/>
      <c r="JNF200" s="2"/>
      <c r="JNG200" s="2"/>
      <c r="JNH200" s="2"/>
      <c r="JNI200" s="2"/>
      <c r="JNJ200" s="2"/>
      <c r="JNK200" s="2"/>
      <c r="JNL200" s="2"/>
      <c r="JNM200" s="2"/>
      <c r="JNN200" s="2"/>
      <c r="JNO200" s="2"/>
      <c r="JNP200" s="2"/>
      <c r="JNQ200" s="2"/>
      <c r="JNR200" s="2"/>
      <c r="JNS200" s="2"/>
      <c r="JNT200" s="2"/>
      <c r="JNU200" s="2"/>
      <c r="JNV200" s="2"/>
      <c r="JNW200" s="2"/>
      <c r="JNX200" s="2"/>
      <c r="JNY200" s="2"/>
      <c r="JNZ200" s="2"/>
      <c r="JOA200" s="2"/>
      <c r="JOB200" s="2"/>
      <c r="JOC200" s="2"/>
      <c r="JOD200" s="2"/>
      <c r="JOE200" s="2"/>
      <c r="JOF200" s="2"/>
      <c r="JOG200" s="2"/>
      <c r="JOH200" s="2"/>
      <c r="JOI200" s="2"/>
      <c r="JOJ200" s="2"/>
      <c r="JOK200" s="2"/>
      <c r="JOL200" s="2"/>
      <c r="JOM200" s="2"/>
      <c r="JON200" s="2"/>
      <c r="JOO200" s="2"/>
      <c r="JOP200" s="2"/>
      <c r="JOQ200" s="2"/>
      <c r="JOR200" s="2"/>
      <c r="JOS200" s="2"/>
      <c r="JOT200" s="2"/>
      <c r="JOU200" s="2"/>
      <c r="JOV200" s="2"/>
      <c r="JOW200" s="2"/>
      <c r="JOX200" s="2"/>
      <c r="JOY200" s="2"/>
      <c r="JOZ200" s="2"/>
      <c r="JPA200" s="2"/>
      <c r="JPB200" s="2"/>
      <c r="JPC200" s="2"/>
      <c r="JPD200" s="2"/>
      <c r="JPE200" s="2"/>
      <c r="JPF200" s="2"/>
      <c r="JPG200" s="2"/>
      <c r="JPH200" s="2"/>
      <c r="JPI200" s="2"/>
      <c r="JPJ200" s="2"/>
      <c r="JPK200" s="2"/>
      <c r="JPL200" s="2"/>
      <c r="JPM200" s="2"/>
      <c r="JPN200" s="2"/>
      <c r="JPO200" s="2"/>
      <c r="JPP200" s="2"/>
      <c r="JPQ200" s="2"/>
      <c r="JPR200" s="2"/>
      <c r="JPS200" s="2"/>
      <c r="JPT200" s="2"/>
      <c r="JPU200" s="2"/>
      <c r="JPV200" s="2"/>
      <c r="JPW200" s="2"/>
      <c r="JPX200" s="2"/>
      <c r="JPY200" s="2"/>
      <c r="JPZ200" s="2"/>
      <c r="JQA200" s="2"/>
      <c r="JQB200" s="2"/>
      <c r="JQC200" s="2"/>
      <c r="JQD200" s="2"/>
      <c r="JQE200" s="2"/>
      <c r="JQF200" s="2"/>
      <c r="JQG200" s="2"/>
      <c r="JQH200" s="2"/>
      <c r="JQI200" s="2"/>
      <c r="JQJ200" s="2"/>
      <c r="JQK200" s="2"/>
      <c r="JQL200" s="2"/>
      <c r="JQM200" s="2"/>
      <c r="JQN200" s="2"/>
      <c r="JQO200" s="2"/>
      <c r="JQP200" s="2"/>
      <c r="JQQ200" s="2"/>
      <c r="JQR200" s="2"/>
      <c r="JQS200" s="2"/>
      <c r="JQT200" s="2"/>
      <c r="JQU200" s="2"/>
      <c r="JQV200" s="2"/>
      <c r="JQW200" s="2"/>
      <c r="JQX200" s="2"/>
      <c r="JQY200" s="2"/>
      <c r="JQZ200" s="2"/>
      <c r="JRA200" s="2"/>
      <c r="JRB200" s="2"/>
      <c r="JRC200" s="2"/>
      <c r="JRD200" s="2"/>
      <c r="JRE200" s="2"/>
      <c r="JRF200" s="2"/>
      <c r="JRG200" s="2"/>
      <c r="JRH200" s="2"/>
      <c r="JRI200" s="2"/>
      <c r="JRJ200" s="2"/>
      <c r="JRK200" s="2"/>
      <c r="JRL200" s="2"/>
      <c r="JRM200" s="2"/>
      <c r="JRN200" s="2"/>
      <c r="JRO200" s="2"/>
      <c r="JRP200" s="2"/>
      <c r="JRQ200" s="2"/>
      <c r="JRR200" s="2"/>
      <c r="JRS200" s="2"/>
      <c r="JRT200" s="2"/>
      <c r="JRU200" s="2"/>
      <c r="JRV200" s="2"/>
      <c r="JRW200" s="2"/>
      <c r="JRX200" s="2"/>
      <c r="JRY200" s="2"/>
      <c r="JRZ200" s="2"/>
      <c r="JSA200" s="2"/>
      <c r="JSB200" s="2"/>
      <c r="JSC200" s="2"/>
      <c r="JSD200" s="2"/>
      <c r="JSE200" s="2"/>
      <c r="JSF200" s="2"/>
      <c r="JSG200" s="2"/>
      <c r="JSH200" s="2"/>
      <c r="JSI200" s="2"/>
      <c r="JSJ200" s="2"/>
      <c r="JSK200" s="2"/>
      <c r="JSL200" s="2"/>
      <c r="JSM200" s="2"/>
      <c r="JSN200" s="2"/>
      <c r="JSO200" s="2"/>
      <c r="JSP200" s="2"/>
      <c r="JSQ200" s="2"/>
      <c r="JSR200" s="2"/>
      <c r="JSS200" s="2"/>
      <c r="JST200" s="2"/>
      <c r="JSU200" s="2"/>
      <c r="JSV200" s="2"/>
      <c r="JSW200" s="2"/>
      <c r="JSX200" s="2"/>
      <c r="JSY200" s="2"/>
      <c r="JSZ200" s="2"/>
      <c r="JTA200" s="2"/>
      <c r="JTB200" s="2"/>
      <c r="JTC200" s="2"/>
      <c r="JTD200" s="2"/>
      <c r="JTE200" s="2"/>
      <c r="JTF200" s="2"/>
      <c r="JTG200" s="2"/>
      <c r="JTH200" s="2"/>
      <c r="JTI200" s="2"/>
      <c r="JTJ200" s="2"/>
      <c r="JTK200" s="2"/>
      <c r="JTL200" s="2"/>
      <c r="JTM200" s="2"/>
      <c r="JTN200" s="2"/>
      <c r="JTO200" s="2"/>
      <c r="JTP200" s="2"/>
      <c r="JTQ200" s="2"/>
      <c r="JTR200" s="2"/>
      <c r="JTS200" s="2"/>
      <c r="JTT200" s="2"/>
      <c r="JTU200" s="2"/>
      <c r="JTV200" s="2"/>
      <c r="JTW200" s="2"/>
      <c r="JTX200" s="2"/>
      <c r="JTY200" s="2"/>
      <c r="JTZ200" s="2"/>
      <c r="JUA200" s="2"/>
      <c r="JUB200" s="2"/>
      <c r="JUC200" s="2"/>
      <c r="JUD200" s="2"/>
      <c r="JUE200" s="2"/>
      <c r="JUF200" s="2"/>
      <c r="JUG200" s="2"/>
      <c r="JUH200" s="2"/>
      <c r="JUI200" s="2"/>
      <c r="JUJ200" s="2"/>
      <c r="JUK200" s="2"/>
      <c r="JUL200" s="2"/>
      <c r="JUM200" s="2"/>
      <c r="JUN200" s="2"/>
      <c r="JUO200" s="2"/>
      <c r="JUP200" s="2"/>
      <c r="JUQ200" s="2"/>
      <c r="JUR200" s="2"/>
      <c r="JUS200" s="2"/>
      <c r="JUT200" s="2"/>
      <c r="JUU200" s="2"/>
      <c r="JUV200" s="2"/>
      <c r="JUW200" s="2"/>
      <c r="JUX200" s="2"/>
      <c r="JUY200" s="2"/>
      <c r="JUZ200" s="2"/>
      <c r="JVA200" s="2"/>
      <c r="JVB200" s="2"/>
      <c r="JVC200" s="2"/>
      <c r="JVD200" s="2"/>
      <c r="JVE200" s="2"/>
      <c r="JVF200" s="2"/>
      <c r="JVG200" s="2"/>
      <c r="JVH200" s="2"/>
      <c r="JVI200" s="2"/>
      <c r="JVJ200" s="2"/>
      <c r="JVK200" s="2"/>
      <c r="JVL200" s="2"/>
      <c r="JVM200" s="2"/>
      <c r="JVN200" s="2"/>
      <c r="JVO200" s="2"/>
      <c r="JVP200" s="2"/>
      <c r="JVQ200" s="2"/>
      <c r="JVR200" s="2"/>
      <c r="JVS200" s="2"/>
      <c r="JVT200" s="2"/>
      <c r="JVU200" s="2"/>
      <c r="JVV200" s="2"/>
      <c r="JVW200" s="2"/>
      <c r="JVX200" s="2"/>
      <c r="JVY200" s="2"/>
      <c r="JVZ200" s="2"/>
      <c r="JWA200" s="2"/>
      <c r="JWB200" s="2"/>
      <c r="JWC200" s="2"/>
      <c r="JWD200" s="2"/>
      <c r="JWE200" s="2"/>
      <c r="JWF200" s="2"/>
      <c r="JWG200" s="2"/>
      <c r="JWH200" s="2"/>
      <c r="JWI200" s="2"/>
      <c r="JWJ200" s="2"/>
      <c r="JWK200" s="2"/>
      <c r="JWL200" s="2"/>
      <c r="JWM200" s="2"/>
      <c r="JWN200" s="2"/>
      <c r="JWO200" s="2"/>
      <c r="JWP200" s="2"/>
      <c r="JWQ200" s="2"/>
      <c r="JWR200" s="2"/>
      <c r="JWS200" s="2"/>
      <c r="JWT200" s="2"/>
      <c r="JWU200" s="2"/>
      <c r="JWV200" s="2"/>
      <c r="JWW200" s="2"/>
      <c r="JWX200" s="2"/>
      <c r="JWY200" s="2"/>
      <c r="JWZ200" s="2"/>
      <c r="JXA200" s="2"/>
      <c r="JXB200" s="2"/>
      <c r="JXC200" s="2"/>
      <c r="JXD200" s="2"/>
      <c r="JXE200" s="2"/>
      <c r="JXF200" s="2"/>
      <c r="JXG200" s="2"/>
      <c r="JXH200" s="2"/>
      <c r="JXI200" s="2"/>
      <c r="JXJ200" s="2"/>
      <c r="JXK200" s="2"/>
      <c r="JXL200" s="2"/>
      <c r="JXM200" s="2"/>
      <c r="JXN200" s="2"/>
      <c r="JXO200" s="2"/>
      <c r="JXP200" s="2"/>
      <c r="JXQ200" s="2"/>
      <c r="JXR200" s="2"/>
      <c r="JXS200" s="2"/>
      <c r="JXT200" s="2"/>
      <c r="JXU200" s="2"/>
      <c r="JXV200" s="2"/>
      <c r="JXW200" s="2"/>
      <c r="JXX200" s="2"/>
      <c r="JXY200" s="2"/>
      <c r="JXZ200" s="2"/>
      <c r="JYA200" s="2"/>
      <c r="JYB200" s="2"/>
      <c r="JYC200" s="2"/>
      <c r="JYD200" s="2"/>
      <c r="JYE200" s="2"/>
      <c r="JYF200" s="2"/>
      <c r="JYG200" s="2"/>
      <c r="JYH200" s="2"/>
      <c r="JYI200" s="2"/>
      <c r="JYJ200" s="2"/>
      <c r="JYK200" s="2"/>
      <c r="JYL200" s="2"/>
      <c r="JYM200" s="2"/>
      <c r="JYN200" s="2"/>
      <c r="JYO200" s="2"/>
      <c r="JYP200" s="2"/>
      <c r="JYQ200" s="2"/>
      <c r="JYR200" s="2"/>
      <c r="JYS200" s="2"/>
      <c r="JYT200" s="2"/>
      <c r="JYU200" s="2"/>
      <c r="JYV200" s="2"/>
      <c r="JYW200" s="2"/>
      <c r="JYX200" s="2"/>
      <c r="JYY200" s="2"/>
      <c r="JYZ200" s="2"/>
      <c r="JZA200" s="2"/>
      <c r="JZB200" s="2"/>
      <c r="JZC200" s="2"/>
      <c r="JZD200" s="2"/>
      <c r="JZE200" s="2"/>
      <c r="JZF200" s="2"/>
      <c r="JZG200" s="2"/>
      <c r="JZH200" s="2"/>
      <c r="JZI200" s="2"/>
      <c r="JZJ200" s="2"/>
      <c r="JZK200" s="2"/>
      <c r="JZL200" s="2"/>
      <c r="JZM200" s="2"/>
      <c r="JZN200" s="2"/>
      <c r="JZO200" s="2"/>
      <c r="JZP200" s="2"/>
      <c r="JZQ200" s="2"/>
      <c r="JZR200" s="2"/>
      <c r="JZS200" s="2"/>
      <c r="JZT200" s="2"/>
      <c r="JZU200" s="2"/>
      <c r="JZV200" s="2"/>
      <c r="JZW200" s="2"/>
      <c r="JZX200" s="2"/>
      <c r="JZY200" s="2"/>
      <c r="JZZ200" s="2"/>
      <c r="KAA200" s="2"/>
      <c r="KAB200" s="2"/>
      <c r="KAC200" s="2"/>
      <c r="KAD200" s="2"/>
      <c r="KAE200" s="2"/>
      <c r="KAF200" s="2"/>
      <c r="KAG200" s="2"/>
      <c r="KAH200" s="2"/>
      <c r="KAI200" s="2"/>
      <c r="KAJ200" s="2"/>
      <c r="KAK200" s="2"/>
      <c r="KAL200" s="2"/>
      <c r="KAM200" s="2"/>
      <c r="KAN200" s="2"/>
      <c r="KAO200" s="2"/>
      <c r="KAP200" s="2"/>
      <c r="KAQ200" s="2"/>
      <c r="KAR200" s="2"/>
      <c r="KAS200" s="2"/>
      <c r="KAT200" s="2"/>
      <c r="KAU200" s="2"/>
      <c r="KAV200" s="2"/>
      <c r="KAW200" s="2"/>
      <c r="KAX200" s="2"/>
      <c r="KAY200" s="2"/>
      <c r="KAZ200" s="2"/>
      <c r="KBA200" s="2"/>
      <c r="KBB200" s="2"/>
      <c r="KBC200" s="2"/>
      <c r="KBD200" s="2"/>
      <c r="KBE200" s="2"/>
      <c r="KBF200" s="2"/>
      <c r="KBG200" s="2"/>
      <c r="KBH200" s="2"/>
      <c r="KBI200" s="2"/>
      <c r="KBJ200" s="2"/>
      <c r="KBK200" s="2"/>
      <c r="KBL200" s="2"/>
      <c r="KBM200" s="2"/>
      <c r="KBN200" s="2"/>
      <c r="KBO200" s="2"/>
      <c r="KBP200" s="2"/>
      <c r="KBQ200" s="2"/>
      <c r="KBR200" s="2"/>
      <c r="KBS200" s="2"/>
      <c r="KBT200" s="2"/>
      <c r="KBU200" s="2"/>
      <c r="KBV200" s="2"/>
      <c r="KBW200" s="2"/>
      <c r="KBX200" s="2"/>
      <c r="KBY200" s="2"/>
      <c r="KBZ200" s="2"/>
      <c r="KCA200" s="2"/>
      <c r="KCB200" s="2"/>
      <c r="KCC200" s="2"/>
      <c r="KCD200" s="2"/>
      <c r="KCE200" s="2"/>
      <c r="KCF200" s="2"/>
      <c r="KCG200" s="2"/>
      <c r="KCH200" s="2"/>
      <c r="KCI200" s="2"/>
      <c r="KCJ200" s="2"/>
      <c r="KCK200" s="2"/>
      <c r="KCL200" s="2"/>
      <c r="KCM200" s="2"/>
      <c r="KCN200" s="2"/>
      <c r="KCO200" s="2"/>
      <c r="KCP200" s="2"/>
      <c r="KCQ200" s="2"/>
      <c r="KCR200" s="2"/>
      <c r="KCS200" s="2"/>
      <c r="KCT200" s="2"/>
      <c r="KCU200" s="2"/>
      <c r="KCV200" s="2"/>
      <c r="KCW200" s="2"/>
      <c r="KCX200" s="2"/>
      <c r="KCY200" s="2"/>
      <c r="KCZ200" s="2"/>
      <c r="KDA200" s="2"/>
      <c r="KDB200" s="2"/>
      <c r="KDC200" s="2"/>
      <c r="KDD200" s="2"/>
      <c r="KDE200" s="2"/>
      <c r="KDF200" s="2"/>
      <c r="KDG200" s="2"/>
      <c r="KDH200" s="2"/>
      <c r="KDI200" s="2"/>
      <c r="KDJ200" s="2"/>
      <c r="KDK200" s="2"/>
      <c r="KDL200" s="2"/>
      <c r="KDM200" s="2"/>
      <c r="KDN200" s="2"/>
      <c r="KDO200" s="2"/>
      <c r="KDP200" s="2"/>
      <c r="KDQ200" s="2"/>
      <c r="KDR200" s="2"/>
      <c r="KDS200" s="2"/>
      <c r="KDT200" s="2"/>
      <c r="KDU200" s="2"/>
      <c r="KDV200" s="2"/>
      <c r="KDW200" s="2"/>
      <c r="KDX200" s="2"/>
      <c r="KDY200" s="2"/>
      <c r="KDZ200" s="2"/>
      <c r="KEA200" s="2"/>
      <c r="KEB200" s="2"/>
      <c r="KEC200" s="2"/>
      <c r="KED200" s="2"/>
      <c r="KEE200" s="2"/>
      <c r="KEF200" s="2"/>
      <c r="KEG200" s="2"/>
      <c r="KEH200" s="2"/>
      <c r="KEI200" s="2"/>
      <c r="KEJ200" s="2"/>
      <c r="KEK200" s="2"/>
      <c r="KEL200" s="2"/>
      <c r="KEM200" s="2"/>
      <c r="KEN200" s="2"/>
      <c r="KEO200" s="2"/>
      <c r="KEP200" s="2"/>
      <c r="KEQ200" s="2"/>
      <c r="KER200" s="2"/>
      <c r="KES200" s="2"/>
      <c r="KET200" s="2"/>
      <c r="KEU200" s="2"/>
      <c r="KEV200" s="2"/>
      <c r="KEW200" s="2"/>
      <c r="KEX200" s="2"/>
      <c r="KEY200" s="2"/>
      <c r="KEZ200" s="2"/>
      <c r="KFA200" s="2"/>
      <c r="KFB200" s="2"/>
      <c r="KFC200" s="2"/>
      <c r="KFD200" s="2"/>
      <c r="KFE200" s="2"/>
      <c r="KFF200" s="2"/>
      <c r="KFG200" s="2"/>
      <c r="KFH200" s="2"/>
      <c r="KFI200" s="2"/>
      <c r="KFJ200" s="2"/>
      <c r="KFK200" s="2"/>
      <c r="KFL200" s="2"/>
      <c r="KFM200" s="2"/>
      <c r="KFN200" s="2"/>
      <c r="KFO200" s="2"/>
      <c r="KFP200" s="2"/>
      <c r="KFQ200" s="2"/>
      <c r="KFR200" s="2"/>
      <c r="KFS200" s="2"/>
      <c r="KFT200" s="2"/>
      <c r="KFU200" s="2"/>
      <c r="KFV200" s="2"/>
      <c r="KFW200" s="2"/>
      <c r="KFX200" s="2"/>
      <c r="KFY200" s="2"/>
      <c r="KFZ200" s="2"/>
      <c r="KGA200" s="2"/>
      <c r="KGB200" s="2"/>
      <c r="KGC200" s="2"/>
      <c r="KGD200" s="2"/>
      <c r="KGE200" s="2"/>
      <c r="KGF200" s="2"/>
      <c r="KGG200" s="2"/>
      <c r="KGH200" s="2"/>
      <c r="KGI200" s="2"/>
      <c r="KGJ200" s="2"/>
      <c r="KGK200" s="2"/>
      <c r="KGL200" s="2"/>
      <c r="KGM200" s="2"/>
      <c r="KGN200" s="2"/>
      <c r="KGO200" s="2"/>
      <c r="KGP200" s="2"/>
      <c r="KGQ200" s="2"/>
      <c r="KGR200" s="2"/>
      <c r="KGS200" s="2"/>
      <c r="KGT200" s="2"/>
      <c r="KGU200" s="2"/>
      <c r="KGV200" s="2"/>
      <c r="KGW200" s="2"/>
      <c r="KGX200" s="2"/>
      <c r="KGY200" s="2"/>
      <c r="KGZ200" s="2"/>
      <c r="KHA200" s="2"/>
      <c r="KHB200" s="2"/>
      <c r="KHC200" s="2"/>
      <c r="KHD200" s="2"/>
      <c r="KHE200" s="2"/>
      <c r="KHF200" s="2"/>
      <c r="KHG200" s="2"/>
      <c r="KHH200" s="2"/>
      <c r="KHI200" s="2"/>
      <c r="KHJ200" s="2"/>
      <c r="KHK200" s="2"/>
      <c r="KHL200" s="2"/>
      <c r="KHM200" s="2"/>
      <c r="KHN200" s="2"/>
      <c r="KHO200" s="2"/>
      <c r="KHP200" s="2"/>
      <c r="KHQ200" s="2"/>
      <c r="KHR200" s="2"/>
      <c r="KHS200" s="2"/>
      <c r="KHT200" s="2"/>
      <c r="KHU200" s="2"/>
      <c r="KHV200" s="2"/>
      <c r="KHW200" s="2"/>
      <c r="KHX200" s="2"/>
      <c r="KHY200" s="2"/>
      <c r="KHZ200" s="2"/>
      <c r="KIA200" s="2"/>
      <c r="KIB200" s="2"/>
      <c r="KIC200" s="2"/>
      <c r="KID200" s="2"/>
      <c r="KIE200" s="2"/>
      <c r="KIF200" s="2"/>
      <c r="KIG200" s="2"/>
      <c r="KIH200" s="2"/>
      <c r="KII200" s="2"/>
      <c r="KIJ200" s="2"/>
      <c r="KIK200" s="2"/>
      <c r="KIL200" s="2"/>
      <c r="KIM200" s="2"/>
      <c r="KIN200" s="2"/>
      <c r="KIO200" s="2"/>
      <c r="KIP200" s="2"/>
      <c r="KIQ200" s="2"/>
      <c r="KIR200" s="2"/>
      <c r="KIS200" s="2"/>
      <c r="KIT200" s="2"/>
      <c r="KIU200" s="2"/>
      <c r="KIV200" s="2"/>
      <c r="KIW200" s="2"/>
      <c r="KIX200" s="2"/>
      <c r="KIY200" s="2"/>
      <c r="KIZ200" s="2"/>
      <c r="KJA200" s="2"/>
      <c r="KJB200" s="2"/>
      <c r="KJC200" s="2"/>
      <c r="KJD200" s="2"/>
      <c r="KJE200" s="2"/>
      <c r="KJF200" s="2"/>
      <c r="KJG200" s="2"/>
      <c r="KJH200" s="2"/>
      <c r="KJI200" s="2"/>
      <c r="KJJ200" s="2"/>
      <c r="KJK200" s="2"/>
      <c r="KJL200" s="2"/>
      <c r="KJM200" s="2"/>
      <c r="KJN200" s="2"/>
      <c r="KJO200" s="2"/>
      <c r="KJP200" s="2"/>
      <c r="KJQ200" s="2"/>
      <c r="KJR200" s="2"/>
      <c r="KJS200" s="2"/>
      <c r="KJT200" s="2"/>
      <c r="KJU200" s="2"/>
      <c r="KJV200" s="2"/>
      <c r="KJW200" s="2"/>
      <c r="KJX200" s="2"/>
      <c r="KJY200" s="2"/>
      <c r="KJZ200" s="2"/>
      <c r="KKA200" s="2"/>
      <c r="KKB200" s="2"/>
      <c r="KKC200" s="2"/>
      <c r="KKD200" s="2"/>
      <c r="KKE200" s="2"/>
      <c r="KKF200" s="2"/>
      <c r="KKG200" s="2"/>
      <c r="KKH200" s="2"/>
      <c r="KKI200" s="2"/>
      <c r="KKJ200" s="2"/>
      <c r="KKK200" s="2"/>
      <c r="KKL200" s="2"/>
      <c r="KKM200" s="2"/>
      <c r="KKN200" s="2"/>
      <c r="KKO200" s="2"/>
      <c r="KKP200" s="2"/>
      <c r="KKQ200" s="2"/>
      <c r="KKR200" s="2"/>
      <c r="KKS200" s="2"/>
      <c r="KKT200" s="2"/>
      <c r="KKU200" s="2"/>
      <c r="KKV200" s="2"/>
      <c r="KKW200" s="2"/>
      <c r="KKX200" s="2"/>
      <c r="KKY200" s="2"/>
      <c r="KKZ200" s="2"/>
      <c r="KLA200" s="2"/>
      <c r="KLB200" s="2"/>
      <c r="KLC200" s="2"/>
      <c r="KLD200" s="2"/>
      <c r="KLE200" s="2"/>
      <c r="KLF200" s="2"/>
      <c r="KLG200" s="2"/>
      <c r="KLH200" s="2"/>
      <c r="KLI200" s="2"/>
      <c r="KLJ200" s="2"/>
      <c r="KLK200" s="2"/>
      <c r="KLL200" s="2"/>
      <c r="KLM200" s="2"/>
      <c r="KLN200" s="2"/>
      <c r="KLO200" s="2"/>
      <c r="KLP200" s="2"/>
      <c r="KLQ200" s="2"/>
      <c r="KLR200" s="2"/>
      <c r="KLS200" s="2"/>
      <c r="KLT200" s="2"/>
      <c r="KLU200" s="2"/>
      <c r="KLV200" s="2"/>
      <c r="KLW200" s="2"/>
      <c r="KLX200" s="2"/>
      <c r="KLY200" s="2"/>
      <c r="KLZ200" s="2"/>
      <c r="KMA200" s="2"/>
      <c r="KMB200" s="2"/>
      <c r="KMC200" s="2"/>
      <c r="KMD200" s="2"/>
      <c r="KME200" s="2"/>
      <c r="KMF200" s="2"/>
      <c r="KMG200" s="2"/>
      <c r="KMH200" s="2"/>
      <c r="KMI200" s="2"/>
      <c r="KMJ200" s="2"/>
      <c r="KMK200" s="2"/>
      <c r="KML200" s="2"/>
      <c r="KMM200" s="2"/>
      <c r="KMN200" s="2"/>
      <c r="KMO200" s="2"/>
      <c r="KMP200" s="2"/>
      <c r="KMQ200" s="2"/>
      <c r="KMR200" s="2"/>
      <c r="KMS200" s="2"/>
      <c r="KMT200" s="2"/>
      <c r="KMU200" s="2"/>
      <c r="KMV200" s="2"/>
      <c r="KMW200" s="2"/>
      <c r="KMX200" s="2"/>
      <c r="KMY200" s="2"/>
      <c r="KMZ200" s="2"/>
      <c r="KNA200" s="2"/>
      <c r="KNB200" s="2"/>
      <c r="KNC200" s="2"/>
      <c r="KND200" s="2"/>
      <c r="KNE200" s="2"/>
      <c r="KNF200" s="2"/>
      <c r="KNG200" s="2"/>
      <c r="KNH200" s="2"/>
      <c r="KNI200" s="2"/>
      <c r="KNJ200" s="2"/>
      <c r="KNK200" s="2"/>
      <c r="KNL200" s="2"/>
      <c r="KNM200" s="2"/>
      <c r="KNN200" s="2"/>
      <c r="KNO200" s="2"/>
      <c r="KNP200" s="2"/>
      <c r="KNQ200" s="2"/>
      <c r="KNR200" s="2"/>
      <c r="KNS200" s="2"/>
      <c r="KNT200" s="2"/>
      <c r="KNU200" s="2"/>
      <c r="KNV200" s="2"/>
      <c r="KNW200" s="2"/>
      <c r="KNX200" s="2"/>
      <c r="KNY200" s="2"/>
      <c r="KNZ200" s="2"/>
      <c r="KOA200" s="2"/>
      <c r="KOB200" s="2"/>
      <c r="KOC200" s="2"/>
      <c r="KOD200" s="2"/>
      <c r="KOE200" s="2"/>
      <c r="KOF200" s="2"/>
      <c r="KOG200" s="2"/>
      <c r="KOH200" s="2"/>
      <c r="KOI200" s="2"/>
      <c r="KOJ200" s="2"/>
      <c r="KOK200" s="2"/>
      <c r="KOL200" s="2"/>
      <c r="KOM200" s="2"/>
      <c r="KON200" s="2"/>
      <c r="KOO200" s="2"/>
      <c r="KOP200" s="2"/>
      <c r="KOQ200" s="2"/>
      <c r="KOR200" s="2"/>
      <c r="KOS200" s="2"/>
      <c r="KOT200" s="2"/>
      <c r="KOU200" s="2"/>
      <c r="KOV200" s="2"/>
      <c r="KOW200" s="2"/>
      <c r="KOX200" s="2"/>
      <c r="KOY200" s="2"/>
      <c r="KOZ200" s="2"/>
      <c r="KPA200" s="2"/>
      <c r="KPB200" s="2"/>
      <c r="KPC200" s="2"/>
      <c r="KPD200" s="2"/>
      <c r="KPE200" s="2"/>
      <c r="KPF200" s="2"/>
      <c r="KPG200" s="2"/>
      <c r="KPH200" s="2"/>
      <c r="KPI200" s="2"/>
      <c r="KPJ200" s="2"/>
      <c r="KPK200" s="2"/>
      <c r="KPL200" s="2"/>
      <c r="KPM200" s="2"/>
      <c r="KPN200" s="2"/>
      <c r="KPO200" s="2"/>
      <c r="KPP200" s="2"/>
      <c r="KPQ200" s="2"/>
      <c r="KPR200" s="2"/>
      <c r="KPS200" s="2"/>
      <c r="KPT200" s="2"/>
      <c r="KPU200" s="2"/>
      <c r="KPV200" s="2"/>
      <c r="KPW200" s="2"/>
      <c r="KPX200" s="2"/>
      <c r="KPY200" s="2"/>
      <c r="KPZ200" s="2"/>
      <c r="KQA200" s="2"/>
      <c r="KQB200" s="2"/>
      <c r="KQC200" s="2"/>
      <c r="KQD200" s="2"/>
      <c r="KQE200" s="2"/>
      <c r="KQF200" s="2"/>
      <c r="KQG200" s="2"/>
      <c r="KQH200" s="2"/>
      <c r="KQI200" s="2"/>
      <c r="KQJ200" s="2"/>
      <c r="KQK200" s="2"/>
      <c r="KQL200" s="2"/>
      <c r="KQM200" s="2"/>
      <c r="KQN200" s="2"/>
      <c r="KQO200" s="2"/>
      <c r="KQP200" s="2"/>
      <c r="KQQ200" s="2"/>
      <c r="KQR200" s="2"/>
      <c r="KQS200" s="2"/>
      <c r="KQT200" s="2"/>
      <c r="KQU200" s="2"/>
      <c r="KQV200" s="2"/>
      <c r="KQW200" s="2"/>
      <c r="KQX200" s="2"/>
      <c r="KQY200" s="2"/>
      <c r="KQZ200" s="2"/>
      <c r="KRA200" s="2"/>
      <c r="KRB200" s="2"/>
      <c r="KRC200" s="2"/>
      <c r="KRD200" s="2"/>
      <c r="KRE200" s="2"/>
      <c r="KRF200" s="2"/>
      <c r="KRG200" s="2"/>
      <c r="KRH200" s="2"/>
      <c r="KRI200" s="2"/>
      <c r="KRJ200" s="2"/>
      <c r="KRK200" s="2"/>
      <c r="KRL200" s="2"/>
      <c r="KRM200" s="2"/>
      <c r="KRN200" s="2"/>
      <c r="KRO200" s="2"/>
      <c r="KRP200" s="2"/>
      <c r="KRQ200" s="2"/>
      <c r="KRR200" s="2"/>
      <c r="KRS200" s="2"/>
      <c r="KRT200" s="2"/>
      <c r="KRU200" s="2"/>
      <c r="KRV200" s="2"/>
      <c r="KRW200" s="2"/>
      <c r="KRX200" s="2"/>
      <c r="KRY200" s="2"/>
      <c r="KRZ200" s="2"/>
      <c r="KSA200" s="2"/>
      <c r="KSB200" s="2"/>
      <c r="KSC200" s="2"/>
      <c r="KSD200" s="2"/>
      <c r="KSE200" s="2"/>
      <c r="KSF200" s="2"/>
      <c r="KSG200" s="2"/>
      <c r="KSH200" s="2"/>
      <c r="KSI200" s="2"/>
      <c r="KSJ200" s="2"/>
      <c r="KSK200" s="2"/>
      <c r="KSL200" s="2"/>
      <c r="KSM200" s="2"/>
      <c r="KSN200" s="2"/>
      <c r="KSO200" s="2"/>
      <c r="KSP200" s="2"/>
      <c r="KSQ200" s="2"/>
      <c r="KSR200" s="2"/>
      <c r="KSS200" s="2"/>
      <c r="KST200" s="2"/>
      <c r="KSU200" s="2"/>
      <c r="KSV200" s="2"/>
      <c r="KSW200" s="2"/>
      <c r="KSX200" s="2"/>
      <c r="KSY200" s="2"/>
      <c r="KSZ200" s="2"/>
      <c r="KTA200" s="2"/>
      <c r="KTB200" s="2"/>
      <c r="KTC200" s="2"/>
      <c r="KTD200" s="2"/>
      <c r="KTE200" s="2"/>
      <c r="KTF200" s="2"/>
      <c r="KTG200" s="2"/>
      <c r="KTH200" s="2"/>
      <c r="KTI200" s="2"/>
      <c r="KTJ200" s="2"/>
      <c r="KTK200" s="2"/>
      <c r="KTL200" s="2"/>
      <c r="KTM200" s="2"/>
      <c r="KTN200" s="2"/>
      <c r="KTO200" s="2"/>
      <c r="KTP200" s="2"/>
      <c r="KTQ200" s="2"/>
      <c r="KTR200" s="2"/>
      <c r="KTS200" s="2"/>
      <c r="KTT200" s="2"/>
      <c r="KTU200" s="2"/>
      <c r="KTV200" s="2"/>
      <c r="KTW200" s="2"/>
      <c r="KTX200" s="2"/>
      <c r="KTY200" s="2"/>
      <c r="KTZ200" s="2"/>
      <c r="KUA200" s="2"/>
      <c r="KUB200" s="2"/>
      <c r="KUC200" s="2"/>
      <c r="KUD200" s="2"/>
      <c r="KUE200" s="2"/>
      <c r="KUF200" s="2"/>
      <c r="KUG200" s="2"/>
      <c r="KUH200" s="2"/>
      <c r="KUI200" s="2"/>
      <c r="KUJ200" s="2"/>
      <c r="KUK200" s="2"/>
      <c r="KUL200" s="2"/>
      <c r="KUM200" s="2"/>
      <c r="KUN200" s="2"/>
      <c r="KUO200" s="2"/>
      <c r="KUP200" s="2"/>
      <c r="KUQ200" s="2"/>
      <c r="KUR200" s="2"/>
      <c r="KUS200" s="2"/>
      <c r="KUT200" s="2"/>
      <c r="KUU200" s="2"/>
      <c r="KUV200" s="2"/>
      <c r="KUW200" s="2"/>
      <c r="KUX200" s="2"/>
      <c r="KUY200" s="2"/>
      <c r="KUZ200" s="2"/>
      <c r="KVA200" s="2"/>
      <c r="KVB200" s="2"/>
      <c r="KVC200" s="2"/>
      <c r="KVD200" s="2"/>
      <c r="KVE200" s="2"/>
      <c r="KVF200" s="2"/>
      <c r="KVG200" s="2"/>
      <c r="KVH200" s="2"/>
      <c r="KVI200" s="2"/>
      <c r="KVJ200" s="2"/>
      <c r="KVK200" s="2"/>
      <c r="KVL200" s="2"/>
      <c r="KVM200" s="2"/>
      <c r="KVN200" s="2"/>
      <c r="KVO200" s="2"/>
      <c r="KVP200" s="2"/>
      <c r="KVQ200" s="2"/>
      <c r="KVR200" s="2"/>
      <c r="KVS200" s="2"/>
      <c r="KVT200" s="2"/>
      <c r="KVU200" s="2"/>
      <c r="KVV200" s="2"/>
      <c r="KVW200" s="2"/>
      <c r="KVX200" s="2"/>
      <c r="KVY200" s="2"/>
      <c r="KVZ200" s="2"/>
      <c r="KWA200" s="2"/>
      <c r="KWB200" s="2"/>
      <c r="KWC200" s="2"/>
      <c r="KWD200" s="2"/>
      <c r="KWE200" s="2"/>
      <c r="KWF200" s="2"/>
      <c r="KWG200" s="2"/>
      <c r="KWH200" s="2"/>
      <c r="KWI200" s="2"/>
      <c r="KWJ200" s="2"/>
      <c r="KWK200" s="2"/>
      <c r="KWL200" s="2"/>
      <c r="KWM200" s="2"/>
      <c r="KWN200" s="2"/>
      <c r="KWO200" s="2"/>
      <c r="KWP200" s="2"/>
      <c r="KWQ200" s="2"/>
      <c r="KWR200" s="2"/>
      <c r="KWS200" s="2"/>
      <c r="KWT200" s="2"/>
      <c r="KWU200" s="2"/>
      <c r="KWV200" s="2"/>
      <c r="KWW200" s="2"/>
      <c r="KWX200" s="2"/>
      <c r="KWY200" s="2"/>
      <c r="KWZ200" s="2"/>
      <c r="KXA200" s="2"/>
      <c r="KXB200" s="2"/>
      <c r="KXC200" s="2"/>
      <c r="KXD200" s="2"/>
      <c r="KXE200" s="2"/>
      <c r="KXF200" s="2"/>
      <c r="KXG200" s="2"/>
      <c r="KXH200" s="2"/>
      <c r="KXI200" s="2"/>
      <c r="KXJ200" s="2"/>
      <c r="KXK200" s="2"/>
      <c r="KXL200" s="2"/>
      <c r="KXM200" s="2"/>
      <c r="KXN200" s="2"/>
      <c r="KXO200" s="2"/>
      <c r="KXP200" s="2"/>
      <c r="KXQ200" s="2"/>
      <c r="KXR200" s="2"/>
      <c r="KXS200" s="2"/>
      <c r="KXT200" s="2"/>
      <c r="KXU200" s="2"/>
      <c r="KXV200" s="2"/>
      <c r="KXW200" s="2"/>
      <c r="KXX200" s="2"/>
      <c r="KXY200" s="2"/>
      <c r="KXZ200" s="2"/>
      <c r="KYA200" s="2"/>
      <c r="KYB200" s="2"/>
      <c r="KYC200" s="2"/>
      <c r="KYD200" s="2"/>
      <c r="KYE200" s="2"/>
      <c r="KYF200" s="2"/>
      <c r="KYG200" s="2"/>
      <c r="KYH200" s="2"/>
      <c r="KYI200" s="2"/>
      <c r="KYJ200" s="2"/>
      <c r="KYK200" s="2"/>
      <c r="KYL200" s="2"/>
      <c r="KYM200" s="2"/>
      <c r="KYN200" s="2"/>
      <c r="KYO200" s="2"/>
      <c r="KYP200" s="2"/>
      <c r="KYQ200" s="2"/>
      <c r="KYR200" s="2"/>
      <c r="KYS200" s="2"/>
      <c r="KYT200" s="2"/>
      <c r="KYU200" s="2"/>
      <c r="KYV200" s="2"/>
      <c r="KYW200" s="2"/>
      <c r="KYX200" s="2"/>
      <c r="KYY200" s="2"/>
      <c r="KYZ200" s="2"/>
      <c r="KZA200" s="2"/>
      <c r="KZB200" s="2"/>
      <c r="KZC200" s="2"/>
      <c r="KZD200" s="2"/>
      <c r="KZE200" s="2"/>
      <c r="KZF200" s="2"/>
      <c r="KZG200" s="2"/>
      <c r="KZH200" s="2"/>
      <c r="KZI200" s="2"/>
      <c r="KZJ200" s="2"/>
      <c r="KZK200" s="2"/>
      <c r="KZL200" s="2"/>
      <c r="KZM200" s="2"/>
      <c r="KZN200" s="2"/>
      <c r="KZO200" s="2"/>
      <c r="KZP200" s="2"/>
      <c r="KZQ200" s="2"/>
      <c r="KZR200" s="2"/>
      <c r="KZS200" s="2"/>
      <c r="KZT200" s="2"/>
      <c r="KZU200" s="2"/>
      <c r="KZV200" s="2"/>
      <c r="KZW200" s="2"/>
      <c r="KZX200" s="2"/>
      <c r="KZY200" s="2"/>
      <c r="KZZ200" s="2"/>
      <c r="LAA200" s="2"/>
      <c r="LAB200" s="2"/>
      <c r="LAC200" s="2"/>
      <c r="LAD200" s="2"/>
      <c r="LAE200" s="2"/>
      <c r="LAF200" s="2"/>
      <c r="LAG200" s="2"/>
      <c r="LAH200" s="2"/>
      <c r="LAI200" s="2"/>
      <c r="LAJ200" s="2"/>
      <c r="LAK200" s="2"/>
      <c r="LAL200" s="2"/>
      <c r="LAM200" s="2"/>
      <c r="LAN200" s="2"/>
      <c r="LAO200" s="2"/>
      <c r="LAP200" s="2"/>
      <c r="LAQ200" s="2"/>
      <c r="LAR200" s="2"/>
      <c r="LAS200" s="2"/>
      <c r="LAT200" s="2"/>
      <c r="LAU200" s="2"/>
      <c r="LAV200" s="2"/>
      <c r="LAW200" s="2"/>
      <c r="LAX200" s="2"/>
      <c r="LAY200" s="2"/>
      <c r="LAZ200" s="2"/>
      <c r="LBA200" s="2"/>
      <c r="LBB200" s="2"/>
      <c r="LBC200" s="2"/>
      <c r="LBD200" s="2"/>
      <c r="LBE200" s="2"/>
      <c r="LBF200" s="2"/>
      <c r="LBG200" s="2"/>
      <c r="LBH200" s="2"/>
      <c r="LBI200" s="2"/>
      <c r="LBJ200" s="2"/>
      <c r="LBK200" s="2"/>
      <c r="LBL200" s="2"/>
      <c r="LBM200" s="2"/>
      <c r="LBN200" s="2"/>
      <c r="LBO200" s="2"/>
      <c r="LBP200" s="2"/>
      <c r="LBQ200" s="2"/>
      <c r="LBR200" s="2"/>
      <c r="LBS200" s="2"/>
      <c r="LBT200" s="2"/>
      <c r="LBU200" s="2"/>
      <c r="LBV200" s="2"/>
      <c r="LBW200" s="2"/>
      <c r="LBX200" s="2"/>
      <c r="LBY200" s="2"/>
      <c r="LBZ200" s="2"/>
      <c r="LCA200" s="2"/>
      <c r="LCB200" s="2"/>
      <c r="LCC200" s="2"/>
      <c r="LCD200" s="2"/>
      <c r="LCE200" s="2"/>
      <c r="LCF200" s="2"/>
      <c r="LCG200" s="2"/>
      <c r="LCH200" s="2"/>
      <c r="LCI200" s="2"/>
      <c r="LCJ200" s="2"/>
      <c r="LCK200" s="2"/>
      <c r="LCL200" s="2"/>
      <c r="LCM200" s="2"/>
      <c r="LCN200" s="2"/>
      <c r="LCO200" s="2"/>
      <c r="LCP200" s="2"/>
      <c r="LCQ200" s="2"/>
      <c r="LCR200" s="2"/>
      <c r="LCS200" s="2"/>
      <c r="LCT200" s="2"/>
      <c r="LCU200" s="2"/>
      <c r="LCV200" s="2"/>
      <c r="LCW200" s="2"/>
      <c r="LCX200" s="2"/>
      <c r="LCY200" s="2"/>
      <c r="LCZ200" s="2"/>
      <c r="LDA200" s="2"/>
      <c r="LDB200" s="2"/>
      <c r="LDC200" s="2"/>
      <c r="LDD200" s="2"/>
      <c r="LDE200" s="2"/>
      <c r="LDF200" s="2"/>
      <c r="LDG200" s="2"/>
      <c r="LDH200" s="2"/>
      <c r="LDI200" s="2"/>
      <c r="LDJ200" s="2"/>
      <c r="LDK200" s="2"/>
      <c r="LDL200" s="2"/>
      <c r="LDM200" s="2"/>
      <c r="LDN200" s="2"/>
      <c r="LDO200" s="2"/>
      <c r="LDP200" s="2"/>
      <c r="LDQ200" s="2"/>
      <c r="LDR200" s="2"/>
      <c r="LDS200" s="2"/>
      <c r="LDT200" s="2"/>
      <c r="LDU200" s="2"/>
      <c r="LDV200" s="2"/>
      <c r="LDW200" s="2"/>
      <c r="LDX200" s="2"/>
      <c r="LDY200" s="2"/>
      <c r="LDZ200" s="2"/>
      <c r="LEA200" s="2"/>
      <c r="LEB200" s="2"/>
      <c r="LEC200" s="2"/>
      <c r="LED200" s="2"/>
      <c r="LEE200" s="2"/>
      <c r="LEF200" s="2"/>
      <c r="LEG200" s="2"/>
      <c r="LEH200" s="2"/>
      <c r="LEI200" s="2"/>
      <c r="LEJ200" s="2"/>
      <c r="LEK200" s="2"/>
      <c r="LEL200" s="2"/>
      <c r="LEM200" s="2"/>
      <c r="LEN200" s="2"/>
      <c r="LEO200" s="2"/>
      <c r="LEP200" s="2"/>
      <c r="LEQ200" s="2"/>
      <c r="LER200" s="2"/>
      <c r="LES200" s="2"/>
      <c r="LET200" s="2"/>
      <c r="LEU200" s="2"/>
      <c r="LEV200" s="2"/>
      <c r="LEW200" s="2"/>
      <c r="LEX200" s="2"/>
      <c r="LEY200" s="2"/>
      <c r="LEZ200" s="2"/>
      <c r="LFA200" s="2"/>
      <c r="LFB200" s="2"/>
      <c r="LFC200" s="2"/>
      <c r="LFD200" s="2"/>
      <c r="LFE200" s="2"/>
      <c r="LFF200" s="2"/>
      <c r="LFG200" s="2"/>
      <c r="LFH200" s="2"/>
      <c r="LFI200" s="2"/>
      <c r="LFJ200" s="2"/>
      <c r="LFK200" s="2"/>
      <c r="LFL200" s="2"/>
      <c r="LFM200" s="2"/>
      <c r="LFN200" s="2"/>
      <c r="LFO200" s="2"/>
      <c r="LFP200" s="2"/>
      <c r="LFQ200" s="2"/>
      <c r="LFR200" s="2"/>
      <c r="LFS200" s="2"/>
      <c r="LFT200" s="2"/>
      <c r="LFU200" s="2"/>
      <c r="LFV200" s="2"/>
      <c r="LFW200" s="2"/>
      <c r="LFX200" s="2"/>
      <c r="LFY200" s="2"/>
      <c r="LFZ200" s="2"/>
      <c r="LGA200" s="2"/>
      <c r="LGB200" s="2"/>
      <c r="LGC200" s="2"/>
      <c r="LGD200" s="2"/>
      <c r="LGE200" s="2"/>
      <c r="LGF200" s="2"/>
      <c r="LGG200" s="2"/>
      <c r="LGH200" s="2"/>
      <c r="LGI200" s="2"/>
      <c r="LGJ200" s="2"/>
      <c r="LGK200" s="2"/>
      <c r="LGL200" s="2"/>
      <c r="LGM200" s="2"/>
      <c r="LGN200" s="2"/>
      <c r="LGO200" s="2"/>
      <c r="LGP200" s="2"/>
      <c r="LGQ200" s="2"/>
      <c r="LGR200" s="2"/>
      <c r="LGS200" s="2"/>
      <c r="LGT200" s="2"/>
      <c r="LGU200" s="2"/>
      <c r="LGV200" s="2"/>
      <c r="LGW200" s="2"/>
      <c r="LGX200" s="2"/>
      <c r="LGY200" s="2"/>
      <c r="LGZ200" s="2"/>
      <c r="LHA200" s="2"/>
      <c r="LHB200" s="2"/>
      <c r="LHC200" s="2"/>
      <c r="LHD200" s="2"/>
      <c r="LHE200" s="2"/>
      <c r="LHF200" s="2"/>
      <c r="LHG200" s="2"/>
      <c r="LHH200" s="2"/>
      <c r="LHI200" s="2"/>
      <c r="LHJ200" s="2"/>
      <c r="LHK200" s="2"/>
      <c r="LHL200" s="2"/>
      <c r="LHM200" s="2"/>
      <c r="LHN200" s="2"/>
      <c r="LHO200" s="2"/>
      <c r="LHP200" s="2"/>
      <c r="LHQ200" s="2"/>
      <c r="LHR200" s="2"/>
      <c r="LHS200" s="2"/>
      <c r="LHT200" s="2"/>
      <c r="LHU200" s="2"/>
      <c r="LHV200" s="2"/>
      <c r="LHW200" s="2"/>
      <c r="LHX200" s="2"/>
      <c r="LHY200" s="2"/>
      <c r="LHZ200" s="2"/>
      <c r="LIA200" s="2"/>
      <c r="LIB200" s="2"/>
      <c r="LIC200" s="2"/>
      <c r="LID200" s="2"/>
      <c r="LIE200" s="2"/>
      <c r="LIF200" s="2"/>
      <c r="LIG200" s="2"/>
      <c r="LIH200" s="2"/>
      <c r="LII200" s="2"/>
      <c r="LIJ200" s="2"/>
      <c r="LIK200" s="2"/>
      <c r="LIL200" s="2"/>
      <c r="LIM200" s="2"/>
      <c r="LIN200" s="2"/>
      <c r="LIO200" s="2"/>
      <c r="LIP200" s="2"/>
      <c r="LIQ200" s="2"/>
      <c r="LIR200" s="2"/>
      <c r="LIS200" s="2"/>
      <c r="LIT200" s="2"/>
      <c r="LIU200" s="2"/>
      <c r="LIV200" s="2"/>
      <c r="LIW200" s="2"/>
      <c r="LIX200" s="2"/>
      <c r="LIY200" s="2"/>
      <c r="LIZ200" s="2"/>
      <c r="LJA200" s="2"/>
      <c r="LJB200" s="2"/>
      <c r="LJC200" s="2"/>
      <c r="LJD200" s="2"/>
      <c r="LJE200" s="2"/>
      <c r="LJF200" s="2"/>
      <c r="LJG200" s="2"/>
      <c r="LJH200" s="2"/>
      <c r="LJI200" s="2"/>
      <c r="LJJ200" s="2"/>
      <c r="LJK200" s="2"/>
      <c r="LJL200" s="2"/>
      <c r="LJM200" s="2"/>
      <c r="LJN200" s="2"/>
      <c r="LJO200" s="2"/>
      <c r="LJP200" s="2"/>
      <c r="LJQ200" s="2"/>
      <c r="LJR200" s="2"/>
      <c r="LJS200" s="2"/>
      <c r="LJT200" s="2"/>
      <c r="LJU200" s="2"/>
      <c r="LJV200" s="2"/>
      <c r="LJW200" s="2"/>
      <c r="LJX200" s="2"/>
      <c r="LJY200" s="2"/>
      <c r="LJZ200" s="2"/>
      <c r="LKA200" s="2"/>
      <c r="LKB200" s="2"/>
      <c r="LKC200" s="2"/>
      <c r="LKD200" s="2"/>
      <c r="LKE200" s="2"/>
      <c r="LKF200" s="2"/>
      <c r="LKG200" s="2"/>
      <c r="LKH200" s="2"/>
      <c r="LKI200" s="2"/>
      <c r="LKJ200" s="2"/>
      <c r="LKK200" s="2"/>
      <c r="LKL200" s="2"/>
      <c r="LKM200" s="2"/>
      <c r="LKN200" s="2"/>
      <c r="LKO200" s="2"/>
      <c r="LKP200" s="2"/>
      <c r="LKQ200" s="2"/>
      <c r="LKR200" s="2"/>
      <c r="LKS200" s="2"/>
      <c r="LKT200" s="2"/>
      <c r="LKU200" s="2"/>
      <c r="LKV200" s="2"/>
      <c r="LKW200" s="2"/>
      <c r="LKX200" s="2"/>
      <c r="LKY200" s="2"/>
      <c r="LKZ200" s="2"/>
      <c r="LLA200" s="2"/>
      <c r="LLB200" s="2"/>
      <c r="LLC200" s="2"/>
      <c r="LLD200" s="2"/>
      <c r="LLE200" s="2"/>
      <c r="LLF200" s="2"/>
      <c r="LLG200" s="2"/>
      <c r="LLH200" s="2"/>
      <c r="LLI200" s="2"/>
      <c r="LLJ200" s="2"/>
      <c r="LLK200" s="2"/>
      <c r="LLL200" s="2"/>
      <c r="LLM200" s="2"/>
      <c r="LLN200" s="2"/>
      <c r="LLO200" s="2"/>
      <c r="LLP200" s="2"/>
      <c r="LLQ200" s="2"/>
      <c r="LLR200" s="2"/>
      <c r="LLS200" s="2"/>
      <c r="LLT200" s="2"/>
      <c r="LLU200" s="2"/>
      <c r="LLV200" s="2"/>
      <c r="LLW200" s="2"/>
      <c r="LLX200" s="2"/>
      <c r="LLY200" s="2"/>
      <c r="LLZ200" s="2"/>
      <c r="LMA200" s="2"/>
      <c r="LMB200" s="2"/>
      <c r="LMC200" s="2"/>
      <c r="LMD200" s="2"/>
      <c r="LME200" s="2"/>
      <c r="LMF200" s="2"/>
      <c r="LMG200" s="2"/>
      <c r="LMH200" s="2"/>
      <c r="LMI200" s="2"/>
      <c r="LMJ200" s="2"/>
      <c r="LMK200" s="2"/>
      <c r="LML200" s="2"/>
      <c r="LMM200" s="2"/>
      <c r="LMN200" s="2"/>
      <c r="LMO200" s="2"/>
      <c r="LMP200" s="2"/>
      <c r="LMQ200" s="2"/>
      <c r="LMR200" s="2"/>
      <c r="LMS200" s="2"/>
      <c r="LMT200" s="2"/>
      <c r="LMU200" s="2"/>
      <c r="LMV200" s="2"/>
      <c r="LMW200" s="2"/>
      <c r="LMX200" s="2"/>
      <c r="LMY200" s="2"/>
      <c r="LMZ200" s="2"/>
      <c r="LNA200" s="2"/>
      <c r="LNB200" s="2"/>
      <c r="LNC200" s="2"/>
      <c r="LND200" s="2"/>
      <c r="LNE200" s="2"/>
      <c r="LNF200" s="2"/>
      <c r="LNG200" s="2"/>
      <c r="LNH200" s="2"/>
      <c r="LNI200" s="2"/>
      <c r="LNJ200" s="2"/>
      <c r="LNK200" s="2"/>
      <c r="LNL200" s="2"/>
      <c r="LNM200" s="2"/>
      <c r="LNN200" s="2"/>
      <c r="LNO200" s="2"/>
      <c r="LNP200" s="2"/>
      <c r="LNQ200" s="2"/>
      <c r="LNR200" s="2"/>
      <c r="LNS200" s="2"/>
      <c r="LNT200" s="2"/>
      <c r="LNU200" s="2"/>
      <c r="LNV200" s="2"/>
      <c r="LNW200" s="2"/>
      <c r="LNX200" s="2"/>
      <c r="LNY200" s="2"/>
      <c r="LNZ200" s="2"/>
      <c r="LOA200" s="2"/>
      <c r="LOB200" s="2"/>
      <c r="LOC200" s="2"/>
      <c r="LOD200" s="2"/>
      <c r="LOE200" s="2"/>
      <c r="LOF200" s="2"/>
      <c r="LOG200" s="2"/>
      <c r="LOH200" s="2"/>
      <c r="LOI200" s="2"/>
      <c r="LOJ200" s="2"/>
      <c r="LOK200" s="2"/>
      <c r="LOL200" s="2"/>
      <c r="LOM200" s="2"/>
      <c r="LON200" s="2"/>
      <c r="LOO200" s="2"/>
      <c r="LOP200" s="2"/>
      <c r="LOQ200" s="2"/>
      <c r="LOR200" s="2"/>
      <c r="LOS200" s="2"/>
      <c r="LOT200" s="2"/>
      <c r="LOU200" s="2"/>
      <c r="LOV200" s="2"/>
      <c r="LOW200" s="2"/>
      <c r="LOX200" s="2"/>
      <c r="LOY200" s="2"/>
      <c r="LOZ200" s="2"/>
      <c r="LPA200" s="2"/>
      <c r="LPB200" s="2"/>
      <c r="LPC200" s="2"/>
      <c r="LPD200" s="2"/>
      <c r="LPE200" s="2"/>
      <c r="LPF200" s="2"/>
      <c r="LPG200" s="2"/>
      <c r="LPH200" s="2"/>
      <c r="LPI200" s="2"/>
      <c r="LPJ200" s="2"/>
      <c r="LPK200" s="2"/>
      <c r="LPL200" s="2"/>
      <c r="LPM200" s="2"/>
      <c r="LPN200" s="2"/>
      <c r="LPO200" s="2"/>
      <c r="LPP200" s="2"/>
      <c r="LPQ200" s="2"/>
      <c r="LPR200" s="2"/>
      <c r="LPS200" s="2"/>
      <c r="LPT200" s="2"/>
      <c r="LPU200" s="2"/>
      <c r="LPV200" s="2"/>
      <c r="LPW200" s="2"/>
      <c r="LPX200" s="2"/>
      <c r="LPY200" s="2"/>
      <c r="LPZ200" s="2"/>
      <c r="LQA200" s="2"/>
      <c r="LQB200" s="2"/>
      <c r="LQC200" s="2"/>
      <c r="LQD200" s="2"/>
      <c r="LQE200" s="2"/>
      <c r="LQF200" s="2"/>
      <c r="LQG200" s="2"/>
      <c r="LQH200" s="2"/>
      <c r="LQI200" s="2"/>
      <c r="LQJ200" s="2"/>
      <c r="LQK200" s="2"/>
      <c r="LQL200" s="2"/>
      <c r="LQM200" s="2"/>
      <c r="LQN200" s="2"/>
      <c r="LQO200" s="2"/>
      <c r="LQP200" s="2"/>
      <c r="LQQ200" s="2"/>
      <c r="LQR200" s="2"/>
      <c r="LQS200" s="2"/>
      <c r="LQT200" s="2"/>
      <c r="LQU200" s="2"/>
      <c r="LQV200" s="2"/>
      <c r="LQW200" s="2"/>
      <c r="LQX200" s="2"/>
      <c r="LQY200" s="2"/>
      <c r="LQZ200" s="2"/>
      <c r="LRA200" s="2"/>
      <c r="LRB200" s="2"/>
      <c r="LRC200" s="2"/>
      <c r="LRD200" s="2"/>
      <c r="LRE200" s="2"/>
      <c r="LRF200" s="2"/>
      <c r="LRG200" s="2"/>
      <c r="LRH200" s="2"/>
      <c r="LRI200" s="2"/>
      <c r="LRJ200" s="2"/>
      <c r="LRK200" s="2"/>
      <c r="LRL200" s="2"/>
      <c r="LRM200" s="2"/>
      <c r="LRN200" s="2"/>
      <c r="LRO200" s="2"/>
      <c r="LRP200" s="2"/>
      <c r="LRQ200" s="2"/>
      <c r="LRR200" s="2"/>
      <c r="LRS200" s="2"/>
      <c r="LRT200" s="2"/>
      <c r="LRU200" s="2"/>
      <c r="LRV200" s="2"/>
      <c r="LRW200" s="2"/>
      <c r="LRX200" s="2"/>
      <c r="LRY200" s="2"/>
      <c r="LRZ200" s="2"/>
      <c r="LSA200" s="2"/>
      <c r="LSB200" s="2"/>
      <c r="LSC200" s="2"/>
      <c r="LSD200" s="2"/>
      <c r="LSE200" s="2"/>
      <c r="LSF200" s="2"/>
      <c r="LSG200" s="2"/>
      <c r="LSH200" s="2"/>
      <c r="LSI200" s="2"/>
      <c r="LSJ200" s="2"/>
      <c r="LSK200" s="2"/>
      <c r="LSL200" s="2"/>
      <c r="LSM200" s="2"/>
      <c r="LSN200" s="2"/>
      <c r="LSO200" s="2"/>
      <c r="LSP200" s="2"/>
      <c r="LSQ200" s="2"/>
      <c r="LSR200" s="2"/>
      <c r="LSS200" s="2"/>
      <c r="LST200" s="2"/>
      <c r="LSU200" s="2"/>
      <c r="LSV200" s="2"/>
      <c r="LSW200" s="2"/>
      <c r="LSX200" s="2"/>
      <c r="LSY200" s="2"/>
      <c r="LSZ200" s="2"/>
      <c r="LTA200" s="2"/>
      <c r="LTB200" s="2"/>
      <c r="LTC200" s="2"/>
      <c r="LTD200" s="2"/>
      <c r="LTE200" s="2"/>
      <c r="LTF200" s="2"/>
      <c r="LTG200" s="2"/>
      <c r="LTH200" s="2"/>
      <c r="LTI200" s="2"/>
      <c r="LTJ200" s="2"/>
      <c r="LTK200" s="2"/>
      <c r="LTL200" s="2"/>
      <c r="LTM200" s="2"/>
      <c r="LTN200" s="2"/>
      <c r="LTO200" s="2"/>
      <c r="LTP200" s="2"/>
      <c r="LTQ200" s="2"/>
      <c r="LTR200" s="2"/>
      <c r="LTS200" s="2"/>
      <c r="LTT200" s="2"/>
      <c r="LTU200" s="2"/>
      <c r="LTV200" s="2"/>
      <c r="LTW200" s="2"/>
      <c r="LTX200" s="2"/>
      <c r="LTY200" s="2"/>
      <c r="LTZ200" s="2"/>
      <c r="LUA200" s="2"/>
      <c r="LUB200" s="2"/>
      <c r="LUC200" s="2"/>
      <c r="LUD200" s="2"/>
      <c r="LUE200" s="2"/>
      <c r="LUF200" s="2"/>
      <c r="LUG200" s="2"/>
      <c r="LUH200" s="2"/>
      <c r="LUI200" s="2"/>
      <c r="LUJ200" s="2"/>
      <c r="LUK200" s="2"/>
      <c r="LUL200" s="2"/>
      <c r="LUM200" s="2"/>
      <c r="LUN200" s="2"/>
      <c r="LUO200" s="2"/>
      <c r="LUP200" s="2"/>
      <c r="LUQ200" s="2"/>
      <c r="LUR200" s="2"/>
      <c r="LUS200" s="2"/>
      <c r="LUT200" s="2"/>
      <c r="LUU200" s="2"/>
      <c r="LUV200" s="2"/>
      <c r="LUW200" s="2"/>
      <c r="LUX200" s="2"/>
      <c r="LUY200" s="2"/>
      <c r="LUZ200" s="2"/>
      <c r="LVA200" s="2"/>
      <c r="LVB200" s="2"/>
      <c r="LVC200" s="2"/>
      <c r="LVD200" s="2"/>
      <c r="LVE200" s="2"/>
      <c r="LVF200" s="2"/>
      <c r="LVG200" s="2"/>
      <c r="LVH200" s="2"/>
      <c r="LVI200" s="2"/>
      <c r="LVJ200" s="2"/>
      <c r="LVK200" s="2"/>
      <c r="LVL200" s="2"/>
      <c r="LVM200" s="2"/>
      <c r="LVN200" s="2"/>
      <c r="LVO200" s="2"/>
      <c r="LVP200" s="2"/>
      <c r="LVQ200" s="2"/>
      <c r="LVR200" s="2"/>
      <c r="LVS200" s="2"/>
      <c r="LVT200" s="2"/>
      <c r="LVU200" s="2"/>
      <c r="LVV200" s="2"/>
      <c r="LVW200" s="2"/>
      <c r="LVX200" s="2"/>
      <c r="LVY200" s="2"/>
      <c r="LVZ200" s="2"/>
      <c r="LWA200" s="2"/>
      <c r="LWB200" s="2"/>
      <c r="LWC200" s="2"/>
      <c r="LWD200" s="2"/>
      <c r="LWE200" s="2"/>
      <c r="LWF200" s="2"/>
      <c r="LWG200" s="2"/>
      <c r="LWH200" s="2"/>
      <c r="LWI200" s="2"/>
      <c r="LWJ200" s="2"/>
      <c r="LWK200" s="2"/>
      <c r="LWL200" s="2"/>
      <c r="LWM200" s="2"/>
      <c r="LWN200" s="2"/>
      <c r="LWO200" s="2"/>
      <c r="LWP200" s="2"/>
      <c r="LWQ200" s="2"/>
      <c r="LWR200" s="2"/>
      <c r="LWS200" s="2"/>
      <c r="LWT200" s="2"/>
      <c r="LWU200" s="2"/>
      <c r="LWV200" s="2"/>
      <c r="LWW200" s="2"/>
      <c r="LWX200" s="2"/>
      <c r="LWY200" s="2"/>
      <c r="LWZ200" s="2"/>
      <c r="LXA200" s="2"/>
      <c r="LXB200" s="2"/>
      <c r="LXC200" s="2"/>
      <c r="LXD200" s="2"/>
      <c r="LXE200" s="2"/>
      <c r="LXF200" s="2"/>
      <c r="LXG200" s="2"/>
      <c r="LXH200" s="2"/>
      <c r="LXI200" s="2"/>
      <c r="LXJ200" s="2"/>
      <c r="LXK200" s="2"/>
      <c r="LXL200" s="2"/>
      <c r="LXM200" s="2"/>
      <c r="LXN200" s="2"/>
      <c r="LXO200" s="2"/>
      <c r="LXP200" s="2"/>
      <c r="LXQ200" s="2"/>
      <c r="LXR200" s="2"/>
      <c r="LXS200" s="2"/>
      <c r="LXT200" s="2"/>
      <c r="LXU200" s="2"/>
      <c r="LXV200" s="2"/>
      <c r="LXW200" s="2"/>
      <c r="LXX200" s="2"/>
      <c r="LXY200" s="2"/>
      <c r="LXZ200" s="2"/>
      <c r="LYA200" s="2"/>
      <c r="LYB200" s="2"/>
      <c r="LYC200" s="2"/>
      <c r="LYD200" s="2"/>
      <c r="LYE200" s="2"/>
      <c r="LYF200" s="2"/>
      <c r="LYG200" s="2"/>
      <c r="LYH200" s="2"/>
      <c r="LYI200" s="2"/>
      <c r="LYJ200" s="2"/>
      <c r="LYK200" s="2"/>
      <c r="LYL200" s="2"/>
      <c r="LYM200" s="2"/>
      <c r="LYN200" s="2"/>
      <c r="LYO200" s="2"/>
      <c r="LYP200" s="2"/>
      <c r="LYQ200" s="2"/>
      <c r="LYR200" s="2"/>
      <c r="LYS200" s="2"/>
      <c r="LYT200" s="2"/>
      <c r="LYU200" s="2"/>
      <c r="LYV200" s="2"/>
      <c r="LYW200" s="2"/>
      <c r="LYX200" s="2"/>
      <c r="LYY200" s="2"/>
      <c r="LYZ200" s="2"/>
      <c r="LZA200" s="2"/>
      <c r="LZB200" s="2"/>
      <c r="LZC200" s="2"/>
      <c r="LZD200" s="2"/>
      <c r="LZE200" s="2"/>
      <c r="LZF200" s="2"/>
      <c r="LZG200" s="2"/>
      <c r="LZH200" s="2"/>
      <c r="LZI200" s="2"/>
      <c r="LZJ200" s="2"/>
      <c r="LZK200" s="2"/>
      <c r="LZL200" s="2"/>
      <c r="LZM200" s="2"/>
      <c r="LZN200" s="2"/>
      <c r="LZO200" s="2"/>
      <c r="LZP200" s="2"/>
      <c r="LZQ200" s="2"/>
      <c r="LZR200" s="2"/>
      <c r="LZS200" s="2"/>
      <c r="LZT200" s="2"/>
      <c r="LZU200" s="2"/>
      <c r="LZV200" s="2"/>
      <c r="LZW200" s="2"/>
      <c r="LZX200" s="2"/>
      <c r="LZY200" s="2"/>
      <c r="LZZ200" s="2"/>
      <c r="MAA200" s="2"/>
      <c r="MAB200" s="2"/>
      <c r="MAC200" s="2"/>
      <c r="MAD200" s="2"/>
      <c r="MAE200" s="2"/>
      <c r="MAF200" s="2"/>
      <c r="MAG200" s="2"/>
      <c r="MAH200" s="2"/>
      <c r="MAI200" s="2"/>
      <c r="MAJ200" s="2"/>
      <c r="MAK200" s="2"/>
      <c r="MAL200" s="2"/>
      <c r="MAM200" s="2"/>
      <c r="MAN200" s="2"/>
      <c r="MAO200" s="2"/>
      <c r="MAP200" s="2"/>
      <c r="MAQ200" s="2"/>
      <c r="MAR200" s="2"/>
      <c r="MAS200" s="2"/>
      <c r="MAT200" s="2"/>
      <c r="MAU200" s="2"/>
      <c r="MAV200" s="2"/>
      <c r="MAW200" s="2"/>
      <c r="MAX200" s="2"/>
      <c r="MAY200" s="2"/>
      <c r="MAZ200" s="2"/>
      <c r="MBA200" s="2"/>
      <c r="MBB200" s="2"/>
      <c r="MBC200" s="2"/>
      <c r="MBD200" s="2"/>
      <c r="MBE200" s="2"/>
      <c r="MBF200" s="2"/>
      <c r="MBG200" s="2"/>
      <c r="MBH200" s="2"/>
      <c r="MBI200" s="2"/>
      <c r="MBJ200" s="2"/>
      <c r="MBK200" s="2"/>
      <c r="MBL200" s="2"/>
      <c r="MBM200" s="2"/>
      <c r="MBN200" s="2"/>
      <c r="MBO200" s="2"/>
      <c r="MBP200" s="2"/>
      <c r="MBQ200" s="2"/>
      <c r="MBR200" s="2"/>
      <c r="MBS200" s="2"/>
      <c r="MBT200" s="2"/>
      <c r="MBU200" s="2"/>
      <c r="MBV200" s="2"/>
      <c r="MBW200" s="2"/>
      <c r="MBX200" s="2"/>
      <c r="MBY200" s="2"/>
      <c r="MBZ200" s="2"/>
      <c r="MCA200" s="2"/>
      <c r="MCB200" s="2"/>
      <c r="MCC200" s="2"/>
      <c r="MCD200" s="2"/>
      <c r="MCE200" s="2"/>
      <c r="MCF200" s="2"/>
      <c r="MCG200" s="2"/>
      <c r="MCH200" s="2"/>
      <c r="MCI200" s="2"/>
      <c r="MCJ200" s="2"/>
      <c r="MCK200" s="2"/>
      <c r="MCL200" s="2"/>
      <c r="MCM200" s="2"/>
      <c r="MCN200" s="2"/>
      <c r="MCO200" s="2"/>
      <c r="MCP200" s="2"/>
      <c r="MCQ200" s="2"/>
      <c r="MCR200" s="2"/>
      <c r="MCS200" s="2"/>
      <c r="MCT200" s="2"/>
      <c r="MCU200" s="2"/>
      <c r="MCV200" s="2"/>
      <c r="MCW200" s="2"/>
      <c r="MCX200" s="2"/>
      <c r="MCY200" s="2"/>
      <c r="MCZ200" s="2"/>
      <c r="MDA200" s="2"/>
      <c r="MDB200" s="2"/>
      <c r="MDC200" s="2"/>
      <c r="MDD200" s="2"/>
      <c r="MDE200" s="2"/>
      <c r="MDF200" s="2"/>
      <c r="MDG200" s="2"/>
      <c r="MDH200" s="2"/>
      <c r="MDI200" s="2"/>
      <c r="MDJ200" s="2"/>
      <c r="MDK200" s="2"/>
      <c r="MDL200" s="2"/>
      <c r="MDM200" s="2"/>
      <c r="MDN200" s="2"/>
      <c r="MDO200" s="2"/>
      <c r="MDP200" s="2"/>
      <c r="MDQ200" s="2"/>
      <c r="MDR200" s="2"/>
      <c r="MDS200" s="2"/>
      <c r="MDT200" s="2"/>
      <c r="MDU200" s="2"/>
      <c r="MDV200" s="2"/>
      <c r="MDW200" s="2"/>
      <c r="MDX200" s="2"/>
      <c r="MDY200" s="2"/>
      <c r="MDZ200" s="2"/>
      <c r="MEA200" s="2"/>
      <c r="MEB200" s="2"/>
      <c r="MEC200" s="2"/>
      <c r="MED200" s="2"/>
      <c r="MEE200" s="2"/>
      <c r="MEF200" s="2"/>
      <c r="MEG200" s="2"/>
      <c r="MEH200" s="2"/>
      <c r="MEI200" s="2"/>
      <c r="MEJ200" s="2"/>
      <c r="MEK200" s="2"/>
      <c r="MEL200" s="2"/>
      <c r="MEM200" s="2"/>
      <c r="MEN200" s="2"/>
      <c r="MEO200" s="2"/>
      <c r="MEP200" s="2"/>
      <c r="MEQ200" s="2"/>
      <c r="MER200" s="2"/>
      <c r="MES200" s="2"/>
      <c r="MET200" s="2"/>
      <c r="MEU200" s="2"/>
      <c r="MEV200" s="2"/>
      <c r="MEW200" s="2"/>
      <c r="MEX200" s="2"/>
      <c r="MEY200" s="2"/>
      <c r="MEZ200" s="2"/>
      <c r="MFA200" s="2"/>
      <c r="MFB200" s="2"/>
      <c r="MFC200" s="2"/>
      <c r="MFD200" s="2"/>
      <c r="MFE200" s="2"/>
      <c r="MFF200" s="2"/>
      <c r="MFG200" s="2"/>
      <c r="MFH200" s="2"/>
      <c r="MFI200" s="2"/>
      <c r="MFJ200" s="2"/>
      <c r="MFK200" s="2"/>
      <c r="MFL200" s="2"/>
      <c r="MFM200" s="2"/>
      <c r="MFN200" s="2"/>
      <c r="MFO200" s="2"/>
      <c r="MFP200" s="2"/>
      <c r="MFQ200" s="2"/>
      <c r="MFR200" s="2"/>
      <c r="MFS200" s="2"/>
      <c r="MFT200" s="2"/>
      <c r="MFU200" s="2"/>
      <c r="MFV200" s="2"/>
      <c r="MFW200" s="2"/>
      <c r="MFX200" s="2"/>
      <c r="MFY200" s="2"/>
      <c r="MFZ200" s="2"/>
      <c r="MGA200" s="2"/>
      <c r="MGB200" s="2"/>
      <c r="MGC200" s="2"/>
      <c r="MGD200" s="2"/>
      <c r="MGE200" s="2"/>
      <c r="MGF200" s="2"/>
      <c r="MGG200" s="2"/>
      <c r="MGH200" s="2"/>
      <c r="MGI200" s="2"/>
      <c r="MGJ200" s="2"/>
      <c r="MGK200" s="2"/>
      <c r="MGL200" s="2"/>
      <c r="MGM200" s="2"/>
      <c r="MGN200" s="2"/>
      <c r="MGO200" s="2"/>
      <c r="MGP200" s="2"/>
      <c r="MGQ200" s="2"/>
      <c r="MGR200" s="2"/>
      <c r="MGS200" s="2"/>
      <c r="MGT200" s="2"/>
      <c r="MGU200" s="2"/>
      <c r="MGV200" s="2"/>
      <c r="MGW200" s="2"/>
      <c r="MGX200" s="2"/>
      <c r="MGY200" s="2"/>
      <c r="MGZ200" s="2"/>
      <c r="MHA200" s="2"/>
      <c r="MHB200" s="2"/>
      <c r="MHC200" s="2"/>
      <c r="MHD200" s="2"/>
      <c r="MHE200" s="2"/>
      <c r="MHF200" s="2"/>
      <c r="MHG200" s="2"/>
      <c r="MHH200" s="2"/>
      <c r="MHI200" s="2"/>
      <c r="MHJ200" s="2"/>
      <c r="MHK200" s="2"/>
      <c r="MHL200" s="2"/>
      <c r="MHM200" s="2"/>
      <c r="MHN200" s="2"/>
      <c r="MHO200" s="2"/>
      <c r="MHP200" s="2"/>
      <c r="MHQ200" s="2"/>
      <c r="MHR200" s="2"/>
      <c r="MHS200" s="2"/>
      <c r="MHT200" s="2"/>
      <c r="MHU200" s="2"/>
      <c r="MHV200" s="2"/>
      <c r="MHW200" s="2"/>
      <c r="MHX200" s="2"/>
      <c r="MHY200" s="2"/>
      <c r="MHZ200" s="2"/>
      <c r="MIA200" s="2"/>
      <c r="MIB200" s="2"/>
      <c r="MIC200" s="2"/>
      <c r="MID200" s="2"/>
      <c r="MIE200" s="2"/>
      <c r="MIF200" s="2"/>
      <c r="MIG200" s="2"/>
      <c r="MIH200" s="2"/>
      <c r="MII200" s="2"/>
      <c r="MIJ200" s="2"/>
      <c r="MIK200" s="2"/>
      <c r="MIL200" s="2"/>
      <c r="MIM200" s="2"/>
      <c r="MIN200" s="2"/>
      <c r="MIO200" s="2"/>
      <c r="MIP200" s="2"/>
      <c r="MIQ200" s="2"/>
      <c r="MIR200" s="2"/>
      <c r="MIS200" s="2"/>
      <c r="MIT200" s="2"/>
      <c r="MIU200" s="2"/>
      <c r="MIV200" s="2"/>
      <c r="MIW200" s="2"/>
      <c r="MIX200" s="2"/>
      <c r="MIY200" s="2"/>
      <c r="MIZ200" s="2"/>
      <c r="MJA200" s="2"/>
      <c r="MJB200" s="2"/>
      <c r="MJC200" s="2"/>
      <c r="MJD200" s="2"/>
      <c r="MJE200" s="2"/>
      <c r="MJF200" s="2"/>
      <c r="MJG200" s="2"/>
      <c r="MJH200" s="2"/>
      <c r="MJI200" s="2"/>
      <c r="MJJ200" s="2"/>
      <c r="MJK200" s="2"/>
      <c r="MJL200" s="2"/>
      <c r="MJM200" s="2"/>
      <c r="MJN200" s="2"/>
      <c r="MJO200" s="2"/>
      <c r="MJP200" s="2"/>
      <c r="MJQ200" s="2"/>
      <c r="MJR200" s="2"/>
      <c r="MJS200" s="2"/>
      <c r="MJT200" s="2"/>
      <c r="MJU200" s="2"/>
      <c r="MJV200" s="2"/>
      <c r="MJW200" s="2"/>
      <c r="MJX200" s="2"/>
      <c r="MJY200" s="2"/>
      <c r="MJZ200" s="2"/>
      <c r="MKA200" s="2"/>
      <c r="MKB200" s="2"/>
      <c r="MKC200" s="2"/>
      <c r="MKD200" s="2"/>
      <c r="MKE200" s="2"/>
      <c r="MKF200" s="2"/>
      <c r="MKG200" s="2"/>
      <c r="MKH200" s="2"/>
      <c r="MKI200" s="2"/>
      <c r="MKJ200" s="2"/>
      <c r="MKK200" s="2"/>
      <c r="MKL200" s="2"/>
      <c r="MKM200" s="2"/>
      <c r="MKN200" s="2"/>
      <c r="MKO200" s="2"/>
      <c r="MKP200" s="2"/>
      <c r="MKQ200" s="2"/>
      <c r="MKR200" s="2"/>
      <c r="MKS200" s="2"/>
      <c r="MKT200" s="2"/>
      <c r="MKU200" s="2"/>
      <c r="MKV200" s="2"/>
      <c r="MKW200" s="2"/>
      <c r="MKX200" s="2"/>
      <c r="MKY200" s="2"/>
      <c r="MKZ200" s="2"/>
      <c r="MLA200" s="2"/>
      <c r="MLB200" s="2"/>
      <c r="MLC200" s="2"/>
      <c r="MLD200" s="2"/>
      <c r="MLE200" s="2"/>
      <c r="MLF200" s="2"/>
      <c r="MLG200" s="2"/>
      <c r="MLH200" s="2"/>
      <c r="MLI200" s="2"/>
      <c r="MLJ200" s="2"/>
      <c r="MLK200" s="2"/>
      <c r="MLL200" s="2"/>
      <c r="MLM200" s="2"/>
      <c r="MLN200" s="2"/>
      <c r="MLO200" s="2"/>
      <c r="MLP200" s="2"/>
      <c r="MLQ200" s="2"/>
      <c r="MLR200" s="2"/>
      <c r="MLS200" s="2"/>
      <c r="MLT200" s="2"/>
      <c r="MLU200" s="2"/>
      <c r="MLV200" s="2"/>
      <c r="MLW200" s="2"/>
      <c r="MLX200" s="2"/>
      <c r="MLY200" s="2"/>
      <c r="MLZ200" s="2"/>
      <c r="MMA200" s="2"/>
      <c r="MMB200" s="2"/>
      <c r="MMC200" s="2"/>
      <c r="MMD200" s="2"/>
      <c r="MME200" s="2"/>
      <c r="MMF200" s="2"/>
      <c r="MMG200" s="2"/>
      <c r="MMH200" s="2"/>
      <c r="MMI200" s="2"/>
      <c r="MMJ200" s="2"/>
      <c r="MMK200" s="2"/>
      <c r="MML200" s="2"/>
      <c r="MMM200" s="2"/>
      <c r="MMN200" s="2"/>
      <c r="MMO200" s="2"/>
      <c r="MMP200" s="2"/>
      <c r="MMQ200" s="2"/>
      <c r="MMR200" s="2"/>
      <c r="MMS200" s="2"/>
      <c r="MMT200" s="2"/>
      <c r="MMU200" s="2"/>
      <c r="MMV200" s="2"/>
      <c r="MMW200" s="2"/>
      <c r="MMX200" s="2"/>
      <c r="MMY200" s="2"/>
      <c r="MMZ200" s="2"/>
      <c r="MNA200" s="2"/>
      <c r="MNB200" s="2"/>
      <c r="MNC200" s="2"/>
      <c r="MND200" s="2"/>
      <c r="MNE200" s="2"/>
      <c r="MNF200" s="2"/>
      <c r="MNG200" s="2"/>
      <c r="MNH200" s="2"/>
      <c r="MNI200" s="2"/>
      <c r="MNJ200" s="2"/>
      <c r="MNK200" s="2"/>
      <c r="MNL200" s="2"/>
      <c r="MNM200" s="2"/>
      <c r="MNN200" s="2"/>
      <c r="MNO200" s="2"/>
      <c r="MNP200" s="2"/>
      <c r="MNQ200" s="2"/>
      <c r="MNR200" s="2"/>
      <c r="MNS200" s="2"/>
      <c r="MNT200" s="2"/>
      <c r="MNU200" s="2"/>
      <c r="MNV200" s="2"/>
      <c r="MNW200" s="2"/>
      <c r="MNX200" s="2"/>
      <c r="MNY200" s="2"/>
      <c r="MNZ200" s="2"/>
      <c r="MOA200" s="2"/>
      <c r="MOB200" s="2"/>
      <c r="MOC200" s="2"/>
      <c r="MOD200" s="2"/>
      <c r="MOE200" s="2"/>
      <c r="MOF200" s="2"/>
      <c r="MOG200" s="2"/>
      <c r="MOH200" s="2"/>
      <c r="MOI200" s="2"/>
      <c r="MOJ200" s="2"/>
      <c r="MOK200" s="2"/>
      <c r="MOL200" s="2"/>
      <c r="MOM200" s="2"/>
      <c r="MON200" s="2"/>
      <c r="MOO200" s="2"/>
      <c r="MOP200" s="2"/>
      <c r="MOQ200" s="2"/>
      <c r="MOR200" s="2"/>
      <c r="MOS200" s="2"/>
      <c r="MOT200" s="2"/>
      <c r="MOU200" s="2"/>
      <c r="MOV200" s="2"/>
      <c r="MOW200" s="2"/>
      <c r="MOX200" s="2"/>
      <c r="MOY200" s="2"/>
      <c r="MOZ200" s="2"/>
      <c r="MPA200" s="2"/>
      <c r="MPB200" s="2"/>
      <c r="MPC200" s="2"/>
      <c r="MPD200" s="2"/>
      <c r="MPE200" s="2"/>
      <c r="MPF200" s="2"/>
      <c r="MPG200" s="2"/>
      <c r="MPH200" s="2"/>
      <c r="MPI200" s="2"/>
      <c r="MPJ200" s="2"/>
      <c r="MPK200" s="2"/>
      <c r="MPL200" s="2"/>
      <c r="MPM200" s="2"/>
      <c r="MPN200" s="2"/>
      <c r="MPO200" s="2"/>
      <c r="MPP200" s="2"/>
      <c r="MPQ200" s="2"/>
      <c r="MPR200" s="2"/>
      <c r="MPS200" s="2"/>
      <c r="MPT200" s="2"/>
      <c r="MPU200" s="2"/>
      <c r="MPV200" s="2"/>
      <c r="MPW200" s="2"/>
      <c r="MPX200" s="2"/>
      <c r="MPY200" s="2"/>
      <c r="MPZ200" s="2"/>
      <c r="MQA200" s="2"/>
      <c r="MQB200" s="2"/>
      <c r="MQC200" s="2"/>
      <c r="MQD200" s="2"/>
      <c r="MQE200" s="2"/>
      <c r="MQF200" s="2"/>
      <c r="MQG200" s="2"/>
      <c r="MQH200" s="2"/>
      <c r="MQI200" s="2"/>
      <c r="MQJ200" s="2"/>
      <c r="MQK200" s="2"/>
      <c r="MQL200" s="2"/>
      <c r="MQM200" s="2"/>
      <c r="MQN200" s="2"/>
      <c r="MQO200" s="2"/>
      <c r="MQP200" s="2"/>
      <c r="MQQ200" s="2"/>
      <c r="MQR200" s="2"/>
      <c r="MQS200" s="2"/>
      <c r="MQT200" s="2"/>
      <c r="MQU200" s="2"/>
      <c r="MQV200" s="2"/>
      <c r="MQW200" s="2"/>
      <c r="MQX200" s="2"/>
      <c r="MQY200" s="2"/>
      <c r="MQZ200" s="2"/>
      <c r="MRA200" s="2"/>
      <c r="MRB200" s="2"/>
      <c r="MRC200" s="2"/>
      <c r="MRD200" s="2"/>
      <c r="MRE200" s="2"/>
      <c r="MRF200" s="2"/>
      <c r="MRG200" s="2"/>
      <c r="MRH200" s="2"/>
      <c r="MRI200" s="2"/>
      <c r="MRJ200" s="2"/>
      <c r="MRK200" s="2"/>
      <c r="MRL200" s="2"/>
      <c r="MRM200" s="2"/>
      <c r="MRN200" s="2"/>
      <c r="MRO200" s="2"/>
      <c r="MRP200" s="2"/>
      <c r="MRQ200" s="2"/>
      <c r="MRR200" s="2"/>
      <c r="MRS200" s="2"/>
      <c r="MRT200" s="2"/>
      <c r="MRU200" s="2"/>
      <c r="MRV200" s="2"/>
      <c r="MRW200" s="2"/>
      <c r="MRX200" s="2"/>
      <c r="MRY200" s="2"/>
      <c r="MRZ200" s="2"/>
      <c r="MSA200" s="2"/>
      <c r="MSB200" s="2"/>
      <c r="MSC200" s="2"/>
      <c r="MSD200" s="2"/>
      <c r="MSE200" s="2"/>
      <c r="MSF200" s="2"/>
      <c r="MSG200" s="2"/>
      <c r="MSH200" s="2"/>
      <c r="MSI200" s="2"/>
      <c r="MSJ200" s="2"/>
      <c r="MSK200" s="2"/>
      <c r="MSL200" s="2"/>
      <c r="MSM200" s="2"/>
      <c r="MSN200" s="2"/>
      <c r="MSO200" s="2"/>
      <c r="MSP200" s="2"/>
      <c r="MSQ200" s="2"/>
      <c r="MSR200" s="2"/>
      <c r="MSS200" s="2"/>
      <c r="MST200" s="2"/>
      <c r="MSU200" s="2"/>
      <c r="MSV200" s="2"/>
      <c r="MSW200" s="2"/>
      <c r="MSX200" s="2"/>
      <c r="MSY200" s="2"/>
      <c r="MSZ200" s="2"/>
      <c r="MTA200" s="2"/>
      <c r="MTB200" s="2"/>
      <c r="MTC200" s="2"/>
      <c r="MTD200" s="2"/>
      <c r="MTE200" s="2"/>
      <c r="MTF200" s="2"/>
      <c r="MTG200" s="2"/>
      <c r="MTH200" s="2"/>
      <c r="MTI200" s="2"/>
      <c r="MTJ200" s="2"/>
      <c r="MTK200" s="2"/>
      <c r="MTL200" s="2"/>
      <c r="MTM200" s="2"/>
      <c r="MTN200" s="2"/>
      <c r="MTO200" s="2"/>
      <c r="MTP200" s="2"/>
      <c r="MTQ200" s="2"/>
      <c r="MTR200" s="2"/>
      <c r="MTS200" s="2"/>
      <c r="MTT200" s="2"/>
      <c r="MTU200" s="2"/>
      <c r="MTV200" s="2"/>
      <c r="MTW200" s="2"/>
      <c r="MTX200" s="2"/>
      <c r="MTY200" s="2"/>
      <c r="MTZ200" s="2"/>
      <c r="MUA200" s="2"/>
      <c r="MUB200" s="2"/>
      <c r="MUC200" s="2"/>
      <c r="MUD200" s="2"/>
      <c r="MUE200" s="2"/>
      <c r="MUF200" s="2"/>
      <c r="MUG200" s="2"/>
      <c r="MUH200" s="2"/>
      <c r="MUI200" s="2"/>
      <c r="MUJ200" s="2"/>
      <c r="MUK200" s="2"/>
      <c r="MUL200" s="2"/>
      <c r="MUM200" s="2"/>
      <c r="MUN200" s="2"/>
      <c r="MUO200" s="2"/>
      <c r="MUP200" s="2"/>
      <c r="MUQ200" s="2"/>
      <c r="MUR200" s="2"/>
      <c r="MUS200" s="2"/>
      <c r="MUT200" s="2"/>
      <c r="MUU200" s="2"/>
      <c r="MUV200" s="2"/>
      <c r="MUW200" s="2"/>
      <c r="MUX200" s="2"/>
      <c r="MUY200" s="2"/>
      <c r="MUZ200" s="2"/>
      <c r="MVA200" s="2"/>
      <c r="MVB200" s="2"/>
      <c r="MVC200" s="2"/>
      <c r="MVD200" s="2"/>
      <c r="MVE200" s="2"/>
      <c r="MVF200" s="2"/>
      <c r="MVG200" s="2"/>
      <c r="MVH200" s="2"/>
      <c r="MVI200" s="2"/>
      <c r="MVJ200" s="2"/>
      <c r="MVK200" s="2"/>
      <c r="MVL200" s="2"/>
      <c r="MVM200" s="2"/>
      <c r="MVN200" s="2"/>
      <c r="MVO200" s="2"/>
      <c r="MVP200" s="2"/>
      <c r="MVQ200" s="2"/>
      <c r="MVR200" s="2"/>
      <c r="MVS200" s="2"/>
      <c r="MVT200" s="2"/>
      <c r="MVU200" s="2"/>
      <c r="MVV200" s="2"/>
      <c r="MVW200" s="2"/>
      <c r="MVX200" s="2"/>
      <c r="MVY200" s="2"/>
      <c r="MVZ200" s="2"/>
      <c r="MWA200" s="2"/>
      <c r="MWB200" s="2"/>
      <c r="MWC200" s="2"/>
      <c r="MWD200" s="2"/>
      <c r="MWE200" s="2"/>
      <c r="MWF200" s="2"/>
      <c r="MWG200" s="2"/>
      <c r="MWH200" s="2"/>
      <c r="MWI200" s="2"/>
      <c r="MWJ200" s="2"/>
      <c r="MWK200" s="2"/>
      <c r="MWL200" s="2"/>
      <c r="MWM200" s="2"/>
      <c r="MWN200" s="2"/>
      <c r="MWO200" s="2"/>
      <c r="MWP200" s="2"/>
      <c r="MWQ200" s="2"/>
      <c r="MWR200" s="2"/>
      <c r="MWS200" s="2"/>
      <c r="MWT200" s="2"/>
      <c r="MWU200" s="2"/>
      <c r="MWV200" s="2"/>
      <c r="MWW200" s="2"/>
      <c r="MWX200" s="2"/>
      <c r="MWY200" s="2"/>
      <c r="MWZ200" s="2"/>
      <c r="MXA200" s="2"/>
      <c r="MXB200" s="2"/>
      <c r="MXC200" s="2"/>
      <c r="MXD200" s="2"/>
      <c r="MXE200" s="2"/>
      <c r="MXF200" s="2"/>
      <c r="MXG200" s="2"/>
      <c r="MXH200" s="2"/>
      <c r="MXI200" s="2"/>
      <c r="MXJ200" s="2"/>
      <c r="MXK200" s="2"/>
      <c r="MXL200" s="2"/>
      <c r="MXM200" s="2"/>
      <c r="MXN200" s="2"/>
      <c r="MXO200" s="2"/>
      <c r="MXP200" s="2"/>
      <c r="MXQ200" s="2"/>
      <c r="MXR200" s="2"/>
      <c r="MXS200" s="2"/>
      <c r="MXT200" s="2"/>
      <c r="MXU200" s="2"/>
      <c r="MXV200" s="2"/>
      <c r="MXW200" s="2"/>
      <c r="MXX200" s="2"/>
      <c r="MXY200" s="2"/>
      <c r="MXZ200" s="2"/>
      <c r="MYA200" s="2"/>
      <c r="MYB200" s="2"/>
      <c r="MYC200" s="2"/>
      <c r="MYD200" s="2"/>
      <c r="MYE200" s="2"/>
      <c r="MYF200" s="2"/>
      <c r="MYG200" s="2"/>
      <c r="MYH200" s="2"/>
      <c r="MYI200" s="2"/>
      <c r="MYJ200" s="2"/>
      <c r="MYK200" s="2"/>
      <c r="MYL200" s="2"/>
      <c r="MYM200" s="2"/>
      <c r="MYN200" s="2"/>
      <c r="MYO200" s="2"/>
      <c r="MYP200" s="2"/>
      <c r="MYQ200" s="2"/>
      <c r="MYR200" s="2"/>
      <c r="MYS200" s="2"/>
      <c r="MYT200" s="2"/>
      <c r="MYU200" s="2"/>
      <c r="MYV200" s="2"/>
      <c r="MYW200" s="2"/>
      <c r="MYX200" s="2"/>
      <c r="MYY200" s="2"/>
      <c r="MYZ200" s="2"/>
      <c r="MZA200" s="2"/>
      <c r="MZB200" s="2"/>
      <c r="MZC200" s="2"/>
      <c r="MZD200" s="2"/>
      <c r="MZE200" s="2"/>
      <c r="MZF200" s="2"/>
      <c r="MZG200" s="2"/>
      <c r="MZH200" s="2"/>
      <c r="MZI200" s="2"/>
      <c r="MZJ200" s="2"/>
      <c r="MZK200" s="2"/>
      <c r="MZL200" s="2"/>
      <c r="MZM200" s="2"/>
      <c r="MZN200" s="2"/>
      <c r="MZO200" s="2"/>
      <c r="MZP200" s="2"/>
      <c r="MZQ200" s="2"/>
      <c r="MZR200" s="2"/>
      <c r="MZS200" s="2"/>
      <c r="MZT200" s="2"/>
      <c r="MZU200" s="2"/>
      <c r="MZV200" s="2"/>
      <c r="MZW200" s="2"/>
      <c r="MZX200" s="2"/>
      <c r="MZY200" s="2"/>
      <c r="MZZ200" s="2"/>
      <c r="NAA200" s="2"/>
      <c r="NAB200" s="2"/>
      <c r="NAC200" s="2"/>
      <c r="NAD200" s="2"/>
      <c r="NAE200" s="2"/>
      <c r="NAF200" s="2"/>
      <c r="NAG200" s="2"/>
      <c r="NAH200" s="2"/>
      <c r="NAI200" s="2"/>
      <c r="NAJ200" s="2"/>
      <c r="NAK200" s="2"/>
      <c r="NAL200" s="2"/>
      <c r="NAM200" s="2"/>
      <c r="NAN200" s="2"/>
      <c r="NAO200" s="2"/>
      <c r="NAP200" s="2"/>
      <c r="NAQ200" s="2"/>
      <c r="NAR200" s="2"/>
      <c r="NAS200" s="2"/>
      <c r="NAT200" s="2"/>
      <c r="NAU200" s="2"/>
      <c r="NAV200" s="2"/>
      <c r="NAW200" s="2"/>
      <c r="NAX200" s="2"/>
      <c r="NAY200" s="2"/>
      <c r="NAZ200" s="2"/>
      <c r="NBA200" s="2"/>
      <c r="NBB200" s="2"/>
      <c r="NBC200" s="2"/>
      <c r="NBD200" s="2"/>
      <c r="NBE200" s="2"/>
      <c r="NBF200" s="2"/>
      <c r="NBG200" s="2"/>
      <c r="NBH200" s="2"/>
      <c r="NBI200" s="2"/>
      <c r="NBJ200" s="2"/>
      <c r="NBK200" s="2"/>
      <c r="NBL200" s="2"/>
      <c r="NBM200" s="2"/>
      <c r="NBN200" s="2"/>
      <c r="NBO200" s="2"/>
      <c r="NBP200" s="2"/>
      <c r="NBQ200" s="2"/>
      <c r="NBR200" s="2"/>
      <c r="NBS200" s="2"/>
      <c r="NBT200" s="2"/>
      <c r="NBU200" s="2"/>
      <c r="NBV200" s="2"/>
      <c r="NBW200" s="2"/>
      <c r="NBX200" s="2"/>
      <c r="NBY200" s="2"/>
      <c r="NBZ200" s="2"/>
      <c r="NCA200" s="2"/>
      <c r="NCB200" s="2"/>
      <c r="NCC200" s="2"/>
      <c r="NCD200" s="2"/>
      <c r="NCE200" s="2"/>
      <c r="NCF200" s="2"/>
      <c r="NCG200" s="2"/>
      <c r="NCH200" s="2"/>
      <c r="NCI200" s="2"/>
      <c r="NCJ200" s="2"/>
      <c r="NCK200" s="2"/>
      <c r="NCL200" s="2"/>
      <c r="NCM200" s="2"/>
      <c r="NCN200" s="2"/>
      <c r="NCO200" s="2"/>
      <c r="NCP200" s="2"/>
      <c r="NCQ200" s="2"/>
      <c r="NCR200" s="2"/>
      <c r="NCS200" s="2"/>
      <c r="NCT200" s="2"/>
      <c r="NCU200" s="2"/>
      <c r="NCV200" s="2"/>
      <c r="NCW200" s="2"/>
      <c r="NCX200" s="2"/>
      <c r="NCY200" s="2"/>
      <c r="NCZ200" s="2"/>
      <c r="NDA200" s="2"/>
      <c r="NDB200" s="2"/>
      <c r="NDC200" s="2"/>
      <c r="NDD200" s="2"/>
      <c r="NDE200" s="2"/>
      <c r="NDF200" s="2"/>
      <c r="NDG200" s="2"/>
      <c r="NDH200" s="2"/>
      <c r="NDI200" s="2"/>
      <c r="NDJ200" s="2"/>
      <c r="NDK200" s="2"/>
      <c r="NDL200" s="2"/>
      <c r="NDM200" s="2"/>
      <c r="NDN200" s="2"/>
      <c r="NDO200" s="2"/>
      <c r="NDP200" s="2"/>
      <c r="NDQ200" s="2"/>
      <c r="NDR200" s="2"/>
      <c r="NDS200" s="2"/>
      <c r="NDT200" s="2"/>
      <c r="NDU200" s="2"/>
      <c r="NDV200" s="2"/>
      <c r="NDW200" s="2"/>
      <c r="NDX200" s="2"/>
      <c r="NDY200" s="2"/>
      <c r="NDZ200" s="2"/>
      <c r="NEA200" s="2"/>
      <c r="NEB200" s="2"/>
      <c r="NEC200" s="2"/>
      <c r="NED200" s="2"/>
      <c r="NEE200" s="2"/>
      <c r="NEF200" s="2"/>
      <c r="NEG200" s="2"/>
      <c r="NEH200" s="2"/>
      <c r="NEI200" s="2"/>
      <c r="NEJ200" s="2"/>
      <c r="NEK200" s="2"/>
      <c r="NEL200" s="2"/>
      <c r="NEM200" s="2"/>
      <c r="NEN200" s="2"/>
      <c r="NEO200" s="2"/>
      <c r="NEP200" s="2"/>
      <c r="NEQ200" s="2"/>
      <c r="NER200" s="2"/>
      <c r="NES200" s="2"/>
      <c r="NET200" s="2"/>
      <c r="NEU200" s="2"/>
      <c r="NEV200" s="2"/>
      <c r="NEW200" s="2"/>
      <c r="NEX200" s="2"/>
      <c r="NEY200" s="2"/>
      <c r="NEZ200" s="2"/>
      <c r="NFA200" s="2"/>
      <c r="NFB200" s="2"/>
      <c r="NFC200" s="2"/>
      <c r="NFD200" s="2"/>
      <c r="NFE200" s="2"/>
      <c r="NFF200" s="2"/>
      <c r="NFG200" s="2"/>
      <c r="NFH200" s="2"/>
      <c r="NFI200" s="2"/>
      <c r="NFJ200" s="2"/>
      <c r="NFK200" s="2"/>
      <c r="NFL200" s="2"/>
      <c r="NFM200" s="2"/>
      <c r="NFN200" s="2"/>
      <c r="NFO200" s="2"/>
      <c r="NFP200" s="2"/>
      <c r="NFQ200" s="2"/>
      <c r="NFR200" s="2"/>
      <c r="NFS200" s="2"/>
      <c r="NFT200" s="2"/>
      <c r="NFU200" s="2"/>
      <c r="NFV200" s="2"/>
      <c r="NFW200" s="2"/>
      <c r="NFX200" s="2"/>
      <c r="NFY200" s="2"/>
      <c r="NFZ200" s="2"/>
      <c r="NGA200" s="2"/>
      <c r="NGB200" s="2"/>
      <c r="NGC200" s="2"/>
      <c r="NGD200" s="2"/>
      <c r="NGE200" s="2"/>
      <c r="NGF200" s="2"/>
      <c r="NGG200" s="2"/>
      <c r="NGH200" s="2"/>
      <c r="NGI200" s="2"/>
      <c r="NGJ200" s="2"/>
      <c r="NGK200" s="2"/>
      <c r="NGL200" s="2"/>
      <c r="NGM200" s="2"/>
      <c r="NGN200" s="2"/>
      <c r="NGO200" s="2"/>
      <c r="NGP200" s="2"/>
      <c r="NGQ200" s="2"/>
      <c r="NGR200" s="2"/>
      <c r="NGS200" s="2"/>
      <c r="NGT200" s="2"/>
      <c r="NGU200" s="2"/>
      <c r="NGV200" s="2"/>
      <c r="NGW200" s="2"/>
      <c r="NGX200" s="2"/>
      <c r="NGY200" s="2"/>
      <c r="NGZ200" s="2"/>
      <c r="NHA200" s="2"/>
      <c r="NHB200" s="2"/>
      <c r="NHC200" s="2"/>
      <c r="NHD200" s="2"/>
      <c r="NHE200" s="2"/>
      <c r="NHF200" s="2"/>
      <c r="NHG200" s="2"/>
      <c r="NHH200" s="2"/>
      <c r="NHI200" s="2"/>
      <c r="NHJ200" s="2"/>
      <c r="NHK200" s="2"/>
      <c r="NHL200" s="2"/>
      <c r="NHM200" s="2"/>
      <c r="NHN200" s="2"/>
      <c r="NHO200" s="2"/>
      <c r="NHP200" s="2"/>
      <c r="NHQ200" s="2"/>
      <c r="NHR200" s="2"/>
      <c r="NHS200" s="2"/>
      <c r="NHT200" s="2"/>
      <c r="NHU200" s="2"/>
      <c r="NHV200" s="2"/>
      <c r="NHW200" s="2"/>
      <c r="NHX200" s="2"/>
      <c r="NHY200" s="2"/>
      <c r="NHZ200" s="2"/>
      <c r="NIA200" s="2"/>
      <c r="NIB200" s="2"/>
      <c r="NIC200" s="2"/>
      <c r="NID200" s="2"/>
      <c r="NIE200" s="2"/>
      <c r="NIF200" s="2"/>
      <c r="NIG200" s="2"/>
      <c r="NIH200" s="2"/>
      <c r="NII200" s="2"/>
      <c r="NIJ200" s="2"/>
      <c r="NIK200" s="2"/>
      <c r="NIL200" s="2"/>
      <c r="NIM200" s="2"/>
      <c r="NIN200" s="2"/>
      <c r="NIO200" s="2"/>
      <c r="NIP200" s="2"/>
      <c r="NIQ200" s="2"/>
      <c r="NIR200" s="2"/>
      <c r="NIS200" s="2"/>
      <c r="NIT200" s="2"/>
      <c r="NIU200" s="2"/>
      <c r="NIV200" s="2"/>
      <c r="NIW200" s="2"/>
      <c r="NIX200" s="2"/>
      <c r="NIY200" s="2"/>
      <c r="NIZ200" s="2"/>
      <c r="NJA200" s="2"/>
      <c r="NJB200" s="2"/>
      <c r="NJC200" s="2"/>
      <c r="NJD200" s="2"/>
      <c r="NJE200" s="2"/>
      <c r="NJF200" s="2"/>
      <c r="NJG200" s="2"/>
      <c r="NJH200" s="2"/>
      <c r="NJI200" s="2"/>
      <c r="NJJ200" s="2"/>
      <c r="NJK200" s="2"/>
      <c r="NJL200" s="2"/>
      <c r="NJM200" s="2"/>
      <c r="NJN200" s="2"/>
      <c r="NJO200" s="2"/>
      <c r="NJP200" s="2"/>
      <c r="NJQ200" s="2"/>
      <c r="NJR200" s="2"/>
      <c r="NJS200" s="2"/>
      <c r="NJT200" s="2"/>
      <c r="NJU200" s="2"/>
      <c r="NJV200" s="2"/>
      <c r="NJW200" s="2"/>
      <c r="NJX200" s="2"/>
      <c r="NJY200" s="2"/>
      <c r="NJZ200" s="2"/>
      <c r="NKA200" s="2"/>
      <c r="NKB200" s="2"/>
      <c r="NKC200" s="2"/>
      <c r="NKD200" s="2"/>
      <c r="NKE200" s="2"/>
      <c r="NKF200" s="2"/>
      <c r="NKG200" s="2"/>
      <c r="NKH200" s="2"/>
      <c r="NKI200" s="2"/>
      <c r="NKJ200" s="2"/>
      <c r="NKK200" s="2"/>
      <c r="NKL200" s="2"/>
      <c r="NKM200" s="2"/>
      <c r="NKN200" s="2"/>
      <c r="NKO200" s="2"/>
      <c r="NKP200" s="2"/>
      <c r="NKQ200" s="2"/>
      <c r="NKR200" s="2"/>
      <c r="NKS200" s="2"/>
      <c r="NKT200" s="2"/>
      <c r="NKU200" s="2"/>
      <c r="NKV200" s="2"/>
      <c r="NKW200" s="2"/>
      <c r="NKX200" s="2"/>
      <c r="NKY200" s="2"/>
      <c r="NKZ200" s="2"/>
      <c r="NLA200" s="2"/>
      <c r="NLB200" s="2"/>
      <c r="NLC200" s="2"/>
      <c r="NLD200" s="2"/>
      <c r="NLE200" s="2"/>
      <c r="NLF200" s="2"/>
      <c r="NLG200" s="2"/>
      <c r="NLH200" s="2"/>
      <c r="NLI200" s="2"/>
      <c r="NLJ200" s="2"/>
      <c r="NLK200" s="2"/>
      <c r="NLL200" s="2"/>
      <c r="NLM200" s="2"/>
      <c r="NLN200" s="2"/>
      <c r="NLO200" s="2"/>
      <c r="NLP200" s="2"/>
      <c r="NLQ200" s="2"/>
      <c r="NLR200" s="2"/>
      <c r="NLS200" s="2"/>
      <c r="NLT200" s="2"/>
      <c r="NLU200" s="2"/>
      <c r="NLV200" s="2"/>
      <c r="NLW200" s="2"/>
      <c r="NLX200" s="2"/>
      <c r="NLY200" s="2"/>
      <c r="NLZ200" s="2"/>
      <c r="NMA200" s="2"/>
      <c r="NMB200" s="2"/>
      <c r="NMC200" s="2"/>
      <c r="NMD200" s="2"/>
      <c r="NME200" s="2"/>
      <c r="NMF200" s="2"/>
      <c r="NMG200" s="2"/>
      <c r="NMH200" s="2"/>
      <c r="NMI200" s="2"/>
      <c r="NMJ200" s="2"/>
      <c r="NMK200" s="2"/>
      <c r="NML200" s="2"/>
      <c r="NMM200" s="2"/>
      <c r="NMN200" s="2"/>
      <c r="NMO200" s="2"/>
      <c r="NMP200" s="2"/>
      <c r="NMQ200" s="2"/>
      <c r="NMR200" s="2"/>
      <c r="NMS200" s="2"/>
      <c r="NMT200" s="2"/>
      <c r="NMU200" s="2"/>
      <c r="NMV200" s="2"/>
      <c r="NMW200" s="2"/>
      <c r="NMX200" s="2"/>
      <c r="NMY200" s="2"/>
      <c r="NMZ200" s="2"/>
      <c r="NNA200" s="2"/>
      <c r="NNB200" s="2"/>
      <c r="NNC200" s="2"/>
      <c r="NND200" s="2"/>
      <c r="NNE200" s="2"/>
      <c r="NNF200" s="2"/>
      <c r="NNG200" s="2"/>
      <c r="NNH200" s="2"/>
      <c r="NNI200" s="2"/>
      <c r="NNJ200" s="2"/>
      <c r="NNK200" s="2"/>
      <c r="NNL200" s="2"/>
      <c r="NNM200" s="2"/>
      <c r="NNN200" s="2"/>
      <c r="NNO200" s="2"/>
      <c r="NNP200" s="2"/>
      <c r="NNQ200" s="2"/>
      <c r="NNR200" s="2"/>
      <c r="NNS200" s="2"/>
      <c r="NNT200" s="2"/>
      <c r="NNU200" s="2"/>
      <c r="NNV200" s="2"/>
      <c r="NNW200" s="2"/>
      <c r="NNX200" s="2"/>
      <c r="NNY200" s="2"/>
      <c r="NNZ200" s="2"/>
      <c r="NOA200" s="2"/>
      <c r="NOB200" s="2"/>
      <c r="NOC200" s="2"/>
      <c r="NOD200" s="2"/>
      <c r="NOE200" s="2"/>
      <c r="NOF200" s="2"/>
      <c r="NOG200" s="2"/>
      <c r="NOH200" s="2"/>
      <c r="NOI200" s="2"/>
      <c r="NOJ200" s="2"/>
      <c r="NOK200" s="2"/>
      <c r="NOL200" s="2"/>
      <c r="NOM200" s="2"/>
      <c r="NON200" s="2"/>
      <c r="NOO200" s="2"/>
      <c r="NOP200" s="2"/>
      <c r="NOQ200" s="2"/>
      <c r="NOR200" s="2"/>
      <c r="NOS200" s="2"/>
      <c r="NOT200" s="2"/>
      <c r="NOU200" s="2"/>
      <c r="NOV200" s="2"/>
      <c r="NOW200" s="2"/>
      <c r="NOX200" s="2"/>
      <c r="NOY200" s="2"/>
      <c r="NOZ200" s="2"/>
      <c r="NPA200" s="2"/>
      <c r="NPB200" s="2"/>
      <c r="NPC200" s="2"/>
      <c r="NPD200" s="2"/>
      <c r="NPE200" s="2"/>
      <c r="NPF200" s="2"/>
      <c r="NPG200" s="2"/>
      <c r="NPH200" s="2"/>
      <c r="NPI200" s="2"/>
      <c r="NPJ200" s="2"/>
      <c r="NPK200" s="2"/>
      <c r="NPL200" s="2"/>
      <c r="NPM200" s="2"/>
      <c r="NPN200" s="2"/>
      <c r="NPO200" s="2"/>
      <c r="NPP200" s="2"/>
      <c r="NPQ200" s="2"/>
      <c r="NPR200" s="2"/>
      <c r="NPS200" s="2"/>
      <c r="NPT200" s="2"/>
      <c r="NPU200" s="2"/>
      <c r="NPV200" s="2"/>
      <c r="NPW200" s="2"/>
      <c r="NPX200" s="2"/>
      <c r="NPY200" s="2"/>
      <c r="NPZ200" s="2"/>
      <c r="NQA200" s="2"/>
      <c r="NQB200" s="2"/>
      <c r="NQC200" s="2"/>
      <c r="NQD200" s="2"/>
      <c r="NQE200" s="2"/>
      <c r="NQF200" s="2"/>
      <c r="NQG200" s="2"/>
      <c r="NQH200" s="2"/>
      <c r="NQI200" s="2"/>
      <c r="NQJ200" s="2"/>
      <c r="NQK200" s="2"/>
      <c r="NQL200" s="2"/>
      <c r="NQM200" s="2"/>
      <c r="NQN200" s="2"/>
      <c r="NQO200" s="2"/>
      <c r="NQP200" s="2"/>
      <c r="NQQ200" s="2"/>
      <c r="NQR200" s="2"/>
      <c r="NQS200" s="2"/>
      <c r="NQT200" s="2"/>
      <c r="NQU200" s="2"/>
      <c r="NQV200" s="2"/>
      <c r="NQW200" s="2"/>
      <c r="NQX200" s="2"/>
      <c r="NQY200" s="2"/>
      <c r="NQZ200" s="2"/>
      <c r="NRA200" s="2"/>
      <c r="NRB200" s="2"/>
      <c r="NRC200" s="2"/>
      <c r="NRD200" s="2"/>
      <c r="NRE200" s="2"/>
      <c r="NRF200" s="2"/>
      <c r="NRG200" s="2"/>
      <c r="NRH200" s="2"/>
      <c r="NRI200" s="2"/>
      <c r="NRJ200" s="2"/>
      <c r="NRK200" s="2"/>
      <c r="NRL200" s="2"/>
      <c r="NRM200" s="2"/>
      <c r="NRN200" s="2"/>
      <c r="NRO200" s="2"/>
      <c r="NRP200" s="2"/>
      <c r="NRQ200" s="2"/>
      <c r="NRR200" s="2"/>
      <c r="NRS200" s="2"/>
      <c r="NRT200" s="2"/>
      <c r="NRU200" s="2"/>
      <c r="NRV200" s="2"/>
      <c r="NRW200" s="2"/>
      <c r="NRX200" s="2"/>
      <c r="NRY200" s="2"/>
      <c r="NRZ200" s="2"/>
      <c r="NSA200" s="2"/>
      <c r="NSB200" s="2"/>
      <c r="NSC200" s="2"/>
      <c r="NSD200" s="2"/>
      <c r="NSE200" s="2"/>
      <c r="NSF200" s="2"/>
      <c r="NSG200" s="2"/>
      <c r="NSH200" s="2"/>
      <c r="NSI200" s="2"/>
      <c r="NSJ200" s="2"/>
      <c r="NSK200" s="2"/>
      <c r="NSL200" s="2"/>
      <c r="NSM200" s="2"/>
      <c r="NSN200" s="2"/>
      <c r="NSO200" s="2"/>
      <c r="NSP200" s="2"/>
      <c r="NSQ200" s="2"/>
      <c r="NSR200" s="2"/>
      <c r="NSS200" s="2"/>
      <c r="NST200" s="2"/>
      <c r="NSU200" s="2"/>
      <c r="NSV200" s="2"/>
      <c r="NSW200" s="2"/>
      <c r="NSX200" s="2"/>
      <c r="NSY200" s="2"/>
      <c r="NSZ200" s="2"/>
      <c r="NTA200" s="2"/>
      <c r="NTB200" s="2"/>
      <c r="NTC200" s="2"/>
      <c r="NTD200" s="2"/>
      <c r="NTE200" s="2"/>
      <c r="NTF200" s="2"/>
      <c r="NTG200" s="2"/>
      <c r="NTH200" s="2"/>
      <c r="NTI200" s="2"/>
      <c r="NTJ200" s="2"/>
      <c r="NTK200" s="2"/>
      <c r="NTL200" s="2"/>
      <c r="NTM200" s="2"/>
      <c r="NTN200" s="2"/>
      <c r="NTO200" s="2"/>
      <c r="NTP200" s="2"/>
      <c r="NTQ200" s="2"/>
      <c r="NTR200" s="2"/>
      <c r="NTS200" s="2"/>
      <c r="NTT200" s="2"/>
      <c r="NTU200" s="2"/>
      <c r="NTV200" s="2"/>
      <c r="NTW200" s="2"/>
      <c r="NTX200" s="2"/>
      <c r="NTY200" s="2"/>
      <c r="NTZ200" s="2"/>
      <c r="NUA200" s="2"/>
      <c r="NUB200" s="2"/>
      <c r="NUC200" s="2"/>
      <c r="NUD200" s="2"/>
      <c r="NUE200" s="2"/>
      <c r="NUF200" s="2"/>
      <c r="NUG200" s="2"/>
      <c r="NUH200" s="2"/>
      <c r="NUI200" s="2"/>
      <c r="NUJ200" s="2"/>
      <c r="NUK200" s="2"/>
      <c r="NUL200" s="2"/>
      <c r="NUM200" s="2"/>
      <c r="NUN200" s="2"/>
      <c r="NUO200" s="2"/>
      <c r="NUP200" s="2"/>
      <c r="NUQ200" s="2"/>
      <c r="NUR200" s="2"/>
      <c r="NUS200" s="2"/>
      <c r="NUT200" s="2"/>
      <c r="NUU200" s="2"/>
      <c r="NUV200" s="2"/>
      <c r="NUW200" s="2"/>
      <c r="NUX200" s="2"/>
      <c r="NUY200" s="2"/>
      <c r="NUZ200" s="2"/>
      <c r="NVA200" s="2"/>
      <c r="NVB200" s="2"/>
      <c r="NVC200" s="2"/>
      <c r="NVD200" s="2"/>
      <c r="NVE200" s="2"/>
      <c r="NVF200" s="2"/>
      <c r="NVG200" s="2"/>
      <c r="NVH200" s="2"/>
      <c r="NVI200" s="2"/>
      <c r="NVJ200" s="2"/>
      <c r="NVK200" s="2"/>
      <c r="NVL200" s="2"/>
      <c r="NVM200" s="2"/>
      <c r="NVN200" s="2"/>
      <c r="NVO200" s="2"/>
      <c r="NVP200" s="2"/>
      <c r="NVQ200" s="2"/>
      <c r="NVR200" s="2"/>
      <c r="NVS200" s="2"/>
      <c r="NVT200" s="2"/>
      <c r="NVU200" s="2"/>
      <c r="NVV200" s="2"/>
      <c r="NVW200" s="2"/>
      <c r="NVX200" s="2"/>
      <c r="NVY200" s="2"/>
      <c r="NVZ200" s="2"/>
      <c r="NWA200" s="2"/>
      <c r="NWB200" s="2"/>
      <c r="NWC200" s="2"/>
      <c r="NWD200" s="2"/>
      <c r="NWE200" s="2"/>
      <c r="NWF200" s="2"/>
      <c r="NWG200" s="2"/>
      <c r="NWH200" s="2"/>
      <c r="NWI200" s="2"/>
      <c r="NWJ200" s="2"/>
      <c r="NWK200" s="2"/>
      <c r="NWL200" s="2"/>
      <c r="NWM200" s="2"/>
      <c r="NWN200" s="2"/>
      <c r="NWO200" s="2"/>
      <c r="NWP200" s="2"/>
      <c r="NWQ200" s="2"/>
      <c r="NWR200" s="2"/>
      <c r="NWS200" s="2"/>
      <c r="NWT200" s="2"/>
      <c r="NWU200" s="2"/>
      <c r="NWV200" s="2"/>
      <c r="NWW200" s="2"/>
      <c r="NWX200" s="2"/>
      <c r="NWY200" s="2"/>
      <c r="NWZ200" s="2"/>
      <c r="NXA200" s="2"/>
      <c r="NXB200" s="2"/>
      <c r="NXC200" s="2"/>
      <c r="NXD200" s="2"/>
      <c r="NXE200" s="2"/>
      <c r="NXF200" s="2"/>
      <c r="NXG200" s="2"/>
      <c r="NXH200" s="2"/>
      <c r="NXI200" s="2"/>
      <c r="NXJ200" s="2"/>
      <c r="NXK200" s="2"/>
      <c r="NXL200" s="2"/>
      <c r="NXM200" s="2"/>
      <c r="NXN200" s="2"/>
      <c r="NXO200" s="2"/>
      <c r="NXP200" s="2"/>
      <c r="NXQ200" s="2"/>
      <c r="NXR200" s="2"/>
      <c r="NXS200" s="2"/>
      <c r="NXT200" s="2"/>
      <c r="NXU200" s="2"/>
      <c r="NXV200" s="2"/>
      <c r="NXW200" s="2"/>
      <c r="NXX200" s="2"/>
      <c r="NXY200" s="2"/>
      <c r="NXZ200" s="2"/>
      <c r="NYA200" s="2"/>
      <c r="NYB200" s="2"/>
      <c r="NYC200" s="2"/>
      <c r="NYD200" s="2"/>
      <c r="NYE200" s="2"/>
      <c r="NYF200" s="2"/>
      <c r="NYG200" s="2"/>
      <c r="NYH200" s="2"/>
      <c r="NYI200" s="2"/>
      <c r="NYJ200" s="2"/>
      <c r="NYK200" s="2"/>
      <c r="NYL200" s="2"/>
      <c r="NYM200" s="2"/>
      <c r="NYN200" s="2"/>
      <c r="NYO200" s="2"/>
      <c r="NYP200" s="2"/>
      <c r="NYQ200" s="2"/>
      <c r="NYR200" s="2"/>
      <c r="NYS200" s="2"/>
      <c r="NYT200" s="2"/>
      <c r="NYU200" s="2"/>
      <c r="NYV200" s="2"/>
      <c r="NYW200" s="2"/>
      <c r="NYX200" s="2"/>
      <c r="NYY200" s="2"/>
      <c r="NYZ200" s="2"/>
      <c r="NZA200" s="2"/>
      <c r="NZB200" s="2"/>
      <c r="NZC200" s="2"/>
      <c r="NZD200" s="2"/>
      <c r="NZE200" s="2"/>
      <c r="NZF200" s="2"/>
      <c r="NZG200" s="2"/>
      <c r="NZH200" s="2"/>
      <c r="NZI200" s="2"/>
      <c r="NZJ200" s="2"/>
      <c r="NZK200" s="2"/>
      <c r="NZL200" s="2"/>
      <c r="NZM200" s="2"/>
      <c r="NZN200" s="2"/>
      <c r="NZO200" s="2"/>
      <c r="NZP200" s="2"/>
      <c r="NZQ200" s="2"/>
      <c r="NZR200" s="2"/>
      <c r="NZS200" s="2"/>
      <c r="NZT200" s="2"/>
      <c r="NZU200" s="2"/>
      <c r="NZV200" s="2"/>
      <c r="NZW200" s="2"/>
      <c r="NZX200" s="2"/>
      <c r="NZY200" s="2"/>
      <c r="NZZ200" s="2"/>
      <c r="OAA200" s="2"/>
      <c r="OAB200" s="2"/>
      <c r="OAC200" s="2"/>
      <c r="OAD200" s="2"/>
      <c r="OAE200" s="2"/>
      <c r="OAF200" s="2"/>
      <c r="OAG200" s="2"/>
      <c r="OAH200" s="2"/>
      <c r="OAI200" s="2"/>
      <c r="OAJ200" s="2"/>
      <c r="OAK200" s="2"/>
      <c r="OAL200" s="2"/>
      <c r="OAM200" s="2"/>
      <c r="OAN200" s="2"/>
      <c r="OAO200" s="2"/>
      <c r="OAP200" s="2"/>
      <c r="OAQ200" s="2"/>
      <c r="OAR200" s="2"/>
      <c r="OAS200" s="2"/>
      <c r="OAT200" s="2"/>
      <c r="OAU200" s="2"/>
      <c r="OAV200" s="2"/>
      <c r="OAW200" s="2"/>
      <c r="OAX200" s="2"/>
      <c r="OAY200" s="2"/>
      <c r="OAZ200" s="2"/>
      <c r="OBA200" s="2"/>
      <c r="OBB200" s="2"/>
      <c r="OBC200" s="2"/>
      <c r="OBD200" s="2"/>
      <c r="OBE200" s="2"/>
      <c r="OBF200" s="2"/>
      <c r="OBG200" s="2"/>
      <c r="OBH200" s="2"/>
      <c r="OBI200" s="2"/>
      <c r="OBJ200" s="2"/>
      <c r="OBK200" s="2"/>
      <c r="OBL200" s="2"/>
      <c r="OBM200" s="2"/>
      <c r="OBN200" s="2"/>
      <c r="OBO200" s="2"/>
      <c r="OBP200" s="2"/>
      <c r="OBQ200" s="2"/>
      <c r="OBR200" s="2"/>
      <c r="OBS200" s="2"/>
      <c r="OBT200" s="2"/>
      <c r="OBU200" s="2"/>
      <c r="OBV200" s="2"/>
      <c r="OBW200" s="2"/>
      <c r="OBX200" s="2"/>
      <c r="OBY200" s="2"/>
      <c r="OBZ200" s="2"/>
      <c r="OCA200" s="2"/>
      <c r="OCB200" s="2"/>
      <c r="OCC200" s="2"/>
      <c r="OCD200" s="2"/>
      <c r="OCE200" s="2"/>
      <c r="OCF200" s="2"/>
      <c r="OCG200" s="2"/>
      <c r="OCH200" s="2"/>
      <c r="OCI200" s="2"/>
      <c r="OCJ200" s="2"/>
      <c r="OCK200" s="2"/>
      <c r="OCL200" s="2"/>
      <c r="OCM200" s="2"/>
      <c r="OCN200" s="2"/>
      <c r="OCO200" s="2"/>
      <c r="OCP200" s="2"/>
      <c r="OCQ200" s="2"/>
      <c r="OCR200" s="2"/>
      <c r="OCS200" s="2"/>
      <c r="OCT200" s="2"/>
      <c r="OCU200" s="2"/>
      <c r="OCV200" s="2"/>
      <c r="OCW200" s="2"/>
      <c r="OCX200" s="2"/>
      <c r="OCY200" s="2"/>
      <c r="OCZ200" s="2"/>
      <c r="ODA200" s="2"/>
      <c r="ODB200" s="2"/>
      <c r="ODC200" s="2"/>
      <c r="ODD200" s="2"/>
      <c r="ODE200" s="2"/>
      <c r="ODF200" s="2"/>
      <c r="ODG200" s="2"/>
      <c r="ODH200" s="2"/>
      <c r="ODI200" s="2"/>
      <c r="ODJ200" s="2"/>
      <c r="ODK200" s="2"/>
      <c r="ODL200" s="2"/>
      <c r="ODM200" s="2"/>
      <c r="ODN200" s="2"/>
      <c r="ODO200" s="2"/>
      <c r="ODP200" s="2"/>
      <c r="ODQ200" s="2"/>
      <c r="ODR200" s="2"/>
      <c r="ODS200" s="2"/>
      <c r="ODT200" s="2"/>
      <c r="ODU200" s="2"/>
      <c r="ODV200" s="2"/>
      <c r="ODW200" s="2"/>
      <c r="ODX200" s="2"/>
      <c r="ODY200" s="2"/>
      <c r="ODZ200" s="2"/>
      <c r="OEA200" s="2"/>
      <c r="OEB200" s="2"/>
      <c r="OEC200" s="2"/>
      <c r="OED200" s="2"/>
      <c r="OEE200" s="2"/>
      <c r="OEF200" s="2"/>
      <c r="OEG200" s="2"/>
      <c r="OEH200" s="2"/>
      <c r="OEI200" s="2"/>
      <c r="OEJ200" s="2"/>
      <c r="OEK200" s="2"/>
      <c r="OEL200" s="2"/>
      <c r="OEM200" s="2"/>
      <c r="OEN200" s="2"/>
      <c r="OEO200" s="2"/>
      <c r="OEP200" s="2"/>
      <c r="OEQ200" s="2"/>
      <c r="OER200" s="2"/>
      <c r="OES200" s="2"/>
      <c r="OET200" s="2"/>
      <c r="OEU200" s="2"/>
      <c r="OEV200" s="2"/>
      <c r="OEW200" s="2"/>
      <c r="OEX200" s="2"/>
      <c r="OEY200" s="2"/>
      <c r="OEZ200" s="2"/>
      <c r="OFA200" s="2"/>
      <c r="OFB200" s="2"/>
      <c r="OFC200" s="2"/>
      <c r="OFD200" s="2"/>
      <c r="OFE200" s="2"/>
      <c r="OFF200" s="2"/>
      <c r="OFG200" s="2"/>
      <c r="OFH200" s="2"/>
      <c r="OFI200" s="2"/>
      <c r="OFJ200" s="2"/>
      <c r="OFK200" s="2"/>
      <c r="OFL200" s="2"/>
      <c r="OFM200" s="2"/>
      <c r="OFN200" s="2"/>
      <c r="OFO200" s="2"/>
      <c r="OFP200" s="2"/>
      <c r="OFQ200" s="2"/>
      <c r="OFR200" s="2"/>
      <c r="OFS200" s="2"/>
      <c r="OFT200" s="2"/>
      <c r="OFU200" s="2"/>
      <c r="OFV200" s="2"/>
      <c r="OFW200" s="2"/>
      <c r="OFX200" s="2"/>
      <c r="OFY200" s="2"/>
      <c r="OFZ200" s="2"/>
      <c r="OGA200" s="2"/>
      <c r="OGB200" s="2"/>
      <c r="OGC200" s="2"/>
      <c r="OGD200" s="2"/>
      <c r="OGE200" s="2"/>
      <c r="OGF200" s="2"/>
      <c r="OGG200" s="2"/>
      <c r="OGH200" s="2"/>
      <c r="OGI200" s="2"/>
      <c r="OGJ200" s="2"/>
      <c r="OGK200" s="2"/>
      <c r="OGL200" s="2"/>
      <c r="OGM200" s="2"/>
      <c r="OGN200" s="2"/>
      <c r="OGO200" s="2"/>
      <c r="OGP200" s="2"/>
      <c r="OGQ200" s="2"/>
      <c r="OGR200" s="2"/>
      <c r="OGS200" s="2"/>
      <c r="OGT200" s="2"/>
      <c r="OGU200" s="2"/>
      <c r="OGV200" s="2"/>
      <c r="OGW200" s="2"/>
      <c r="OGX200" s="2"/>
      <c r="OGY200" s="2"/>
      <c r="OGZ200" s="2"/>
      <c r="OHA200" s="2"/>
      <c r="OHB200" s="2"/>
      <c r="OHC200" s="2"/>
      <c r="OHD200" s="2"/>
      <c r="OHE200" s="2"/>
      <c r="OHF200" s="2"/>
      <c r="OHG200" s="2"/>
      <c r="OHH200" s="2"/>
      <c r="OHI200" s="2"/>
      <c r="OHJ200" s="2"/>
      <c r="OHK200" s="2"/>
      <c r="OHL200" s="2"/>
      <c r="OHM200" s="2"/>
      <c r="OHN200" s="2"/>
      <c r="OHO200" s="2"/>
      <c r="OHP200" s="2"/>
      <c r="OHQ200" s="2"/>
      <c r="OHR200" s="2"/>
      <c r="OHS200" s="2"/>
      <c r="OHT200" s="2"/>
      <c r="OHU200" s="2"/>
      <c r="OHV200" s="2"/>
      <c r="OHW200" s="2"/>
      <c r="OHX200" s="2"/>
      <c r="OHY200" s="2"/>
      <c r="OHZ200" s="2"/>
      <c r="OIA200" s="2"/>
      <c r="OIB200" s="2"/>
      <c r="OIC200" s="2"/>
      <c r="OID200" s="2"/>
      <c r="OIE200" s="2"/>
      <c r="OIF200" s="2"/>
      <c r="OIG200" s="2"/>
      <c r="OIH200" s="2"/>
      <c r="OII200" s="2"/>
      <c r="OIJ200" s="2"/>
      <c r="OIK200" s="2"/>
      <c r="OIL200" s="2"/>
      <c r="OIM200" s="2"/>
      <c r="OIN200" s="2"/>
      <c r="OIO200" s="2"/>
      <c r="OIP200" s="2"/>
      <c r="OIQ200" s="2"/>
      <c r="OIR200" s="2"/>
      <c r="OIS200" s="2"/>
      <c r="OIT200" s="2"/>
      <c r="OIU200" s="2"/>
      <c r="OIV200" s="2"/>
      <c r="OIW200" s="2"/>
      <c r="OIX200" s="2"/>
      <c r="OIY200" s="2"/>
      <c r="OIZ200" s="2"/>
      <c r="OJA200" s="2"/>
      <c r="OJB200" s="2"/>
      <c r="OJC200" s="2"/>
      <c r="OJD200" s="2"/>
      <c r="OJE200" s="2"/>
      <c r="OJF200" s="2"/>
      <c r="OJG200" s="2"/>
      <c r="OJH200" s="2"/>
      <c r="OJI200" s="2"/>
      <c r="OJJ200" s="2"/>
      <c r="OJK200" s="2"/>
      <c r="OJL200" s="2"/>
      <c r="OJM200" s="2"/>
      <c r="OJN200" s="2"/>
      <c r="OJO200" s="2"/>
      <c r="OJP200" s="2"/>
      <c r="OJQ200" s="2"/>
      <c r="OJR200" s="2"/>
      <c r="OJS200" s="2"/>
      <c r="OJT200" s="2"/>
      <c r="OJU200" s="2"/>
      <c r="OJV200" s="2"/>
      <c r="OJW200" s="2"/>
      <c r="OJX200" s="2"/>
      <c r="OJY200" s="2"/>
      <c r="OJZ200" s="2"/>
      <c r="OKA200" s="2"/>
      <c r="OKB200" s="2"/>
      <c r="OKC200" s="2"/>
      <c r="OKD200" s="2"/>
      <c r="OKE200" s="2"/>
      <c r="OKF200" s="2"/>
      <c r="OKG200" s="2"/>
      <c r="OKH200" s="2"/>
      <c r="OKI200" s="2"/>
      <c r="OKJ200" s="2"/>
      <c r="OKK200" s="2"/>
      <c r="OKL200" s="2"/>
      <c r="OKM200" s="2"/>
      <c r="OKN200" s="2"/>
      <c r="OKO200" s="2"/>
      <c r="OKP200" s="2"/>
      <c r="OKQ200" s="2"/>
      <c r="OKR200" s="2"/>
      <c r="OKS200" s="2"/>
      <c r="OKT200" s="2"/>
      <c r="OKU200" s="2"/>
      <c r="OKV200" s="2"/>
      <c r="OKW200" s="2"/>
      <c r="OKX200" s="2"/>
      <c r="OKY200" s="2"/>
      <c r="OKZ200" s="2"/>
      <c r="OLA200" s="2"/>
      <c r="OLB200" s="2"/>
      <c r="OLC200" s="2"/>
      <c r="OLD200" s="2"/>
      <c r="OLE200" s="2"/>
      <c r="OLF200" s="2"/>
      <c r="OLG200" s="2"/>
      <c r="OLH200" s="2"/>
      <c r="OLI200" s="2"/>
      <c r="OLJ200" s="2"/>
      <c r="OLK200" s="2"/>
      <c r="OLL200" s="2"/>
      <c r="OLM200" s="2"/>
      <c r="OLN200" s="2"/>
      <c r="OLO200" s="2"/>
      <c r="OLP200" s="2"/>
      <c r="OLQ200" s="2"/>
      <c r="OLR200" s="2"/>
      <c r="OLS200" s="2"/>
      <c r="OLT200" s="2"/>
      <c r="OLU200" s="2"/>
      <c r="OLV200" s="2"/>
      <c r="OLW200" s="2"/>
      <c r="OLX200" s="2"/>
      <c r="OLY200" s="2"/>
      <c r="OLZ200" s="2"/>
      <c r="OMA200" s="2"/>
      <c r="OMB200" s="2"/>
      <c r="OMC200" s="2"/>
      <c r="OMD200" s="2"/>
      <c r="OME200" s="2"/>
      <c r="OMF200" s="2"/>
      <c r="OMG200" s="2"/>
      <c r="OMH200" s="2"/>
      <c r="OMI200" s="2"/>
      <c r="OMJ200" s="2"/>
      <c r="OMK200" s="2"/>
      <c r="OML200" s="2"/>
      <c r="OMM200" s="2"/>
      <c r="OMN200" s="2"/>
      <c r="OMO200" s="2"/>
      <c r="OMP200" s="2"/>
      <c r="OMQ200" s="2"/>
      <c r="OMR200" s="2"/>
      <c r="OMS200" s="2"/>
      <c r="OMT200" s="2"/>
      <c r="OMU200" s="2"/>
      <c r="OMV200" s="2"/>
      <c r="OMW200" s="2"/>
      <c r="OMX200" s="2"/>
      <c r="OMY200" s="2"/>
      <c r="OMZ200" s="2"/>
      <c r="ONA200" s="2"/>
      <c r="ONB200" s="2"/>
      <c r="ONC200" s="2"/>
      <c r="OND200" s="2"/>
      <c r="ONE200" s="2"/>
      <c r="ONF200" s="2"/>
      <c r="ONG200" s="2"/>
      <c r="ONH200" s="2"/>
      <c r="ONI200" s="2"/>
      <c r="ONJ200" s="2"/>
      <c r="ONK200" s="2"/>
      <c r="ONL200" s="2"/>
      <c r="ONM200" s="2"/>
      <c r="ONN200" s="2"/>
      <c r="ONO200" s="2"/>
      <c r="ONP200" s="2"/>
      <c r="ONQ200" s="2"/>
      <c r="ONR200" s="2"/>
      <c r="ONS200" s="2"/>
      <c r="ONT200" s="2"/>
      <c r="ONU200" s="2"/>
      <c r="ONV200" s="2"/>
      <c r="ONW200" s="2"/>
      <c r="ONX200" s="2"/>
      <c r="ONY200" s="2"/>
      <c r="ONZ200" s="2"/>
      <c r="OOA200" s="2"/>
      <c r="OOB200" s="2"/>
      <c r="OOC200" s="2"/>
      <c r="OOD200" s="2"/>
      <c r="OOE200" s="2"/>
      <c r="OOF200" s="2"/>
      <c r="OOG200" s="2"/>
      <c r="OOH200" s="2"/>
      <c r="OOI200" s="2"/>
      <c r="OOJ200" s="2"/>
      <c r="OOK200" s="2"/>
      <c r="OOL200" s="2"/>
      <c r="OOM200" s="2"/>
      <c r="OON200" s="2"/>
      <c r="OOO200" s="2"/>
      <c r="OOP200" s="2"/>
      <c r="OOQ200" s="2"/>
      <c r="OOR200" s="2"/>
      <c r="OOS200" s="2"/>
      <c r="OOT200" s="2"/>
      <c r="OOU200" s="2"/>
      <c r="OOV200" s="2"/>
      <c r="OOW200" s="2"/>
      <c r="OOX200" s="2"/>
      <c r="OOY200" s="2"/>
      <c r="OOZ200" s="2"/>
      <c r="OPA200" s="2"/>
      <c r="OPB200" s="2"/>
      <c r="OPC200" s="2"/>
      <c r="OPD200" s="2"/>
      <c r="OPE200" s="2"/>
      <c r="OPF200" s="2"/>
      <c r="OPG200" s="2"/>
      <c r="OPH200" s="2"/>
      <c r="OPI200" s="2"/>
      <c r="OPJ200" s="2"/>
      <c r="OPK200" s="2"/>
      <c r="OPL200" s="2"/>
      <c r="OPM200" s="2"/>
      <c r="OPN200" s="2"/>
      <c r="OPO200" s="2"/>
      <c r="OPP200" s="2"/>
      <c r="OPQ200" s="2"/>
      <c r="OPR200" s="2"/>
      <c r="OPS200" s="2"/>
      <c r="OPT200" s="2"/>
      <c r="OPU200" s="2"/>
      <c r="OPV200" s="2"/>
      <c r="OPW200" s="2"/>
      <c r="OPX200" s="2"/>
      <c r="OPY200" s="2"/>
      <c r="OPZ200" s="2"/>
      <c r="OQA200" s="2"/>
      <c r="OQB200" s="2"/>
      <c r="OQC200" s="2"/>
      <c r="OQD200" s="2"/>
      <c r="OQE200" s="2"/>
      <c r="OQF200" s="2"/>
      <c r="OQG200" s="2"/>
      <c r="OQH200" s="2"/>
      <c r="OQI200" s="2"/>
      <c r="OQJ200" s="2"/>
      <c r="OQK200" s="2"/>
      <c r="OQL200" s="2"/>
      <c r="OQM200" s="2"/>
      <c r="OQN200" s="2"/>
      <c r="OQO200" s="2"/>
      <c r="OQP200" s="2"/>
      <c r="OQQ200" s="2"/>
      <c r="OQR200" s="2"/>
      <c r="OQS200" s="2"/>
      <c r="OQT200" s="2"/>
      <c r="OQU200" s="2"/>
      <c r="OQV200" s="2"/>
      <c r="OQW200" s="2"/>
      <c r="OQX200" s="2"/>
      <c r="OQY200" s="2"/>
      <c r="OQZ200" s="2"/>
      <c r="ORA200" s="2"/>
      <c r="ORB200" s="2"/>
      <c r="ORC200" s="2"/>
      <c r="ORD200" s="2"/>
      <c r="ORE200" s="2"/>
      <c r="ORF200" s="2"/>
      <c r="ORG200" s="2"/>
      <c r="ORH200" s="2"/>
      <c r="ORI200" s="2"/>
      <c r="ORJ200" s="2"/>
      <c r="ORK200" s="2"/>
      <c r="ORL200" s="2"/>
      <c r="ORM200" s="2"/>
      <c r="ORN200" s="2"/>
      <c r="ORO200" s="2"/>
      <c r="ORP200" s="2"/>
      <c r="ORQ200" s="2"/>
      <c r="ORR200" s="2"/>
      <c r="ORS200" s="2"/>
      <c r="ORT200" s="2"/>
      <c r="ORU200" s="2"/>
      <c r="ORV200" s="2"/>
      <c r="ORW200" s="2"/>
      <c r="ORX200" s="2"/>
      <c r="ORY200" s="2"/>
      <c r="ORZ200" s="2"/>
      <c r="OSA200" s="2"/>
      <c r="OSB200" s="2"/>
      <c r="OSC200" s="2"/>
      <c r="OSD200" s="2"/>
      <c r="OSE200" s="2"/>
      <c r="OSF200" s="2"/>
      <c r="OSG200" s="2"/>
      <c r="OSH200" s="2"/>
      <c r="OSI200" s="2"/>
      <c r="OSJ200" s="2"/>
      <c r="OSK200" s="2"/>
      <c r="OSL200" s="2"/>
      <c r="OSM200" s="2"/>
      <c r="OSN200" s="2"/>
      <c r="OSO200" s="2"/>
      <c r="OSP200" s="2"/>
      <c r="OSQ200" s="2"/>
      <c r="OSR200" s="2"/>
      <c r="OSS200" s="2"/>
      <c r="OST200" s="2"/>
      <c r="OSU200" s="2"/>
      <c r="OSV200" s="2"/>
      <c r="OSW200" s="2"/>
      <c r="OSX200" s="2"/>
      <c r="OSY200" s="2"/>
      <c r="OSZ200" s="2"/>
      <c r="OTA200" s="2"/>
      <c r="OTB200" s="2"/>
      <c r="OTC200" s="2"/>
      <c r="OTD200" s="2"/>
      <c r="OTE200" s="2"/>
      <c r="OTF200" s="2"/>
      <c r="OTG200" s="2"/>
      <c r="OTH200" s="2"/>
      <c r="OTI200" s="2"/>
      <c r="OTJ200" s="2"/>
      <c r="OTK200" s="2"/>
      <c r="OTL200" s="2"/>
      <c r="OTM200" s="2"/>
      <c r="OTN200" s="2"/>
      <c r="OTO200" s="2"/>
      <c r="OTP200" s="2"/>
      <c r="OTQ200" s="2"/>
      <c r="OTR200" s="2"/>
      <c r="OTS200" s="2"/>
      <c r="OTT200" s="2"/>
      <c r="OTU200" s="2"/>
      <c r="OTV200" s="2"/>
      <c r="OTW200" s="2"/>
      <c r="OTX200" s="2"/>
      <c r="OTY200" s="2"/>
      <c r="OTZ200" s="2"/>
      <c r="OUA200" s="2"/>
      <c r="OUB200" s="2"/>
      <c r="OUC200" s="2"/>
      <c r="OUD200" s="2"/>
      <c r="OUE200" s="2"/>
      <c r="OUF200" s="2"/>
      <c r="OUG200" s="2"/>
      <c r="OUH200" s="2"/>
      <c r="OUI200" s="2"/>
      <c r="OUJ200" s="2"/>
      <c r="OUK200" s="2"/>
      <c r="OUL200" s="2"/>
      <c r="OUM200" s="2"/>
      <c r="OUN200" s="2"/>
      <c r="OUO200" s="2"/>
      <c r="OUP200" s="2"/>
      <c r="OUQ200" s="2"/>
      <c r="OUR200" s="2"/>
      <c r="OUS200" s="2"/>
      <c r="OUT200" s="2"/>
      <c r="OUU200" s="2"/>
      <c r="OUV200" s="2"/>
      <c r="OUW200" s="2"/>
      <c r="OUX200" s="2"/>
      <c r="OUY200" s="2"/>
      <c r="OUZ200" s="2"/>
      <c r="OVA200" s="2"/>
      <c r="OVB200" s="2"/>
      <c r="OVC200" s="2"/>
      <c r="OVD200" s="2"/>
      <c r="OVE200" s="2"/>
      <c r="OVF200" s="2"/>
      <c r="OVG200" s="2"/>
      <c r="OVH200" s="2"/>
      <c r="OVI200" s="2"/>
      <c r="OVJ200" s="2"/>
      <c r="OVK200" s="2"/>
      <c r="OVL200" s="2"/>
      <c r="OVM200" s="2"/>
      <c r="OVN200" s="2"/>
      <c r="OVO200" s="2"/>
      <c r="OVP200" s="2"/>
      <c r="OVQ200" s="2"/>
      <c r="OVR200" s="2"/>
      <c r="OVS200" s="2"/>
      <c r="OVT200" s="2"/>
      <c r="OVU200" s="2"/>
      <c r="OVV200" s="2"/>
      <c r="OVW200" s="2"/>
      <c r="OVX200" s="2"/>
      <c r="OVY200" s="2"/>
      <c r="OVZ200" s="2"/>
      <c r="OWA200" s="2"/>
      <c r="OWB200" s="2"/>
      <c r="OWC200" s="2"/>
      <c r="OWD200" s="2"/>
      <c r="OWE200" s="2"/>
      <c r="OWF200" s="2"/>
      <c r="OWG200" s="2"/>
      <c r="OWH200" s="2"/>
      <c r="OWI200" s="2"/>
      <c r="OWJ200" s="2"/>
      <c r="OWK200" s="2"/>
      <c r="OWL200" s="2"/>
      <c r="OWM200" s="2"/>
      <c r="OWN200" s="2"/>
      <c r="OWO200" s="2"/>
      <c r="OWP200" s="2"/>
      <c r="OWQ200" s="2"/>
      <c r="OWR200" s="2"/>
      <c r="OWS200" s="2"/>
      <c r="OWT200" s="2"/>
      <c r="OWU200" s="2"/>
      <c r="OWV200" s="2"/>
      <c r="OWW200" s="2"/>
      <c r="OWX200" s="2"/>
      <c r="OWY200" s="2"/>
      <c r="OWZ200" s="2"/>
      <c r="OXA200" s="2"/>
      <c r="OXB200" s="2"/>
      <c r="OXC200" s="2"/>
      <c r="OXD200" s="2"/>
      <c r="OXE200" s="2"/>
      <c r="OXF200" s="2"/>
      <c r="OXG200" s="2"/>
      <c r="OXH200" s="2"/>
      <c r="OXI200" s="2"/>
      <c r="OXJ200" s="2"/>
      <c r="OXK200" s="2"/>
      <c r="OXL200" s="2"/>
      <c r="OXM200" s="2"/>
      <c r="OXN200" s="2"/>
      <c r="OXO200" s="2"/>
      <c r="OXP200" s="2"/>
      <c r="OXQ200" s="2"/>
      <c r="OXR200" s="2"/>
      <c r="OXS200" s="2"/>
      <c r="OXT200" s="2"/>
      <c r="OXU200" s="2"/>
      <c r="OXV200" s="2"/>
      <c r="OXW200" s="2"/>
      <c r="OXX200" s="2"/>
      <c r="OXY200" s="2"/>
      <c r="OXZ200" s="2"/>
      <c r="OYA200" s="2"/>
      <c r="OYB200" s="2"/>
      <c r="OYC200" s="2"/>
      <c r="OYD200" s="2"/>
      <c r="OYE200" s="2"/>
      <c r="OYF200" s="2"/>
      <c r="OYG200" s="2"/>
      <c r="OYH200" s="2"/>
      <c r="OYI200" s="2"/>
      <c r="OYJ200" s="2"/>
      <c r="OYK200" s="2"/>
      <c r="OYL200" s="2"/>
      <c r="OYM200" s="2"/>
      <c r="OYN200" s="2"/>
      <c r="OYO200" s="2"/>
      <c r="OYP200" s="2"/>
      <c r="OYQ200" s="2"/>
      <c r="OYR200" s="2"/>
      <c r="OYS200" s="2"/>
      <c r="OYT200" s="2"/>
      <c r="OYU200" s="2"/>
      <c r="OYV200" s="2"/>
      <c r="OYW200" s="2"/>
      <c r="OYX200" s="2"/>
      <c r="OYY200" s="2"/>
      <c r="OYZ200" s="2"/>
      <c r="OZA200" s="2"/>
      <c r="OZB200" s="2"/>
      <c r="OZC200" s="2"/>
      <c r="OZD200" s="2"/>
      <c r="OZE200" s="2"/>
      <c r="OZF200" s="2"/>
      <c r="OZG200" s="2"/>
      <c r="OZH200" s="2"/>
      <c r="OZI200" s="2"/>
      <c r="OZJ200" s="2"/>
      <c r="OZK200" s="2"/>
      <c r="OZL200" s="2"/>
      <c r="OZM200" s="2"/>
      <c r="OZN200" s="2"/>
      <c r="OZO200" s="2"/>
      <c r="OZP200" s="2"/>
      <c r="OZQ200" s="2"/>
      <c r="OZR200" s="2"/>
      <c r="OZS200" s="2"/>
      <c r="OZT200" s="2"/>
      <c r="OZU200" s="2"/>
      <c r="OZV200" s="2"/>
      <c r="OZW200" s="2"/>
      <c r="OZX200" s="2"/>
      <c r="OZY200" s="2"/>
      <c r="OZZ200" s="2"/>
      <c r="PAA200" s="2"/>
      <c r="PAB200" s="2"/>
      <c r="PAC200" s="2"/>
      <c r="PAD200" s="2"/>
      <c r="PAE200" s="2"/>
      <c r="PAF200" s="2"/>
      <c r="PAG200" s="2"/>
      <c r="PAH200" s="2"/>
      <c r="PAI200" s="2"/>
      <c r="PAJ200" s="2"/>
      <c r="PAK200" s="2"/>
      <c r="PAL200" s="2"/>
      <c r="PAM200" s="2"/>
      <c r="PAN200" s="2"/>
      <c r="PAO200" s="2"/>
      <c r="PAP200" s="2"/>
      <c r="PAQ200" s="2"/>
      <c r="PAR200" s="2"/>
      <c r="PAS200" s="2"/>
      <c r="PAT200" s="2"/>
      <c r="PAU200" s="2"/>
      <c r="PAV200" s="2"/>
      <c r="PAW200" s="2"/>
      <c r="PAX200" s="2"/>
      <c r="PAY200" s="2"/>
      <c r="PAZ200" s="2"/>
      <c r="PBA200" s="2"/>
      <c r="PBB200" s="2"/>
      <c r="PBC200" s="2"/>
      <c r="PBD200" s="2"/>
      <c r="PBE200" s="2"/>
      <c r="PBF200" s="2"/>
      <c r="PBG200" s="2"/>
      <c r="PBH200" s="2"/>
      <c r="PBI200" s="2"/>
      <c r="PBJ200" s="2"/>
      <c r="PBK200" s="2"/>
      <c r="PBL200" s="2"/>
      <c r="PBM200" s="2"/>
      <c r="PBN200" s="2"/>
      <c r="PBO200" s="2"/>
      <c r="PBP200" s="2"/>
      <c r="PBQ200" s="2"/>
      <c r="PBR200" s="2"/>
      <c r="PBS200" s="2"/>
      <c r="PBT200" s="2"/>
      <c r="PBU200" s="2"/>
      <c r="PBV200" s="2"/>
      <c r="PBW200" s="2"/>
      <c r="PBX200" s="2"/>
      <c r="PBY200" s="2"/>
      <c r="PBZ200" s="2"/>
      <c r="PCA200" s="2"/>
      <c r="PCB200" s="2"/>
      <c r="PCC200" s="2"/>
      <c r="PCD200" s="2"/>
      <c r="PCE200" s="2"/>
      <c r="PCF200" s="2"/>
      <c r="PCG200" s="2"/>
      <c r="PCH200" s="2"/>
      <c r="PCI200" s="2"/>
      <c r="PCJ200" s="2"/>
      <c r="PCK200" s="2"/>
      <c r="PCL200" s="2"/>
      <c r="PCM200" s="2"/>
      <c r="PCN200" s="2"/>
      <c r="PCO200" s="2"/>
      <c r="PCP200" s="2"/>
      <c r="PCQ200" s="2"/>
      <c r="PCR200" s="2"/>
      <c r="PCS200" s="2"/>
      <c r="PCT200" s="2"/>
      <c r="PCU200" s="2"/>
      <c r="PCV200" s="2"/>
      <c r="PCW200" s="2"/>
      <c r="PCX200" s="2"/>
      <c r="PCY200" s="2"/>
      <c r="PCZ200" s="2"/>
      <c r="PDA200" s="2"/>
      <c r="PDB200" s="2"/>
      <c r="PDC200" s="2"/>
      <c r="PDD200" s="2"/>
      <c r="PDE200" s="2"/>
      <c r="PDF200" s="2"/>
      <c r="PDG200" s="2"/>
      <c r="PDH200" s="2"/>
      <c r="PDI200" s="2"/>
      <c r="PDJ200" s="2"/>
      <c r="PDK200" s="2"/>
      <c r="PDL200" s="2"/>
      <c r="PDM200" s="2"/>
      <c r="PDN200" s="2"/>
      <c r="PDO200" s="2"/>
      <c r="PDP200" s="2"/>
      <c r="PDQ200" s="2"/>
      <c r="PDR200" s="2"/>
      <c r="PDS200" s="2"/>
      <c r="PDT200" s="2"/>
      <c r="PDU200" s="2"/>
      <c r="PDV200" s="2"/>
      <c r="PDW200" s="2"/>
      <c r="PDX200" s="2"/>
      <c r="PDY200" s="2"/>
      <c r="PDZ200" s="2"/>
      <c r="PEA200" s="2"/>
      <c r="PEB200" s="2"/>
      <c r="PEC200" s="2"/>
      <c r="PED200" s="2"/>
      <c r="PEE200" s="2"/>
      <c r="PEF200" s="2"/>
      <c r="PEG200" s="2"/>
      <c r="PEH200" s="2"/>
      <c r="PEI200" s="2"/>
      <c r="PEJ200" s="2"/>
      <c r="PEK200" s="2"/>
      <c r="PEL200" s="2"/>
      <c r="PEM200" s="2"/>
      <c r="PEN200" s="2"/>
      <c r="PEO200" s="2"/>
      <c r="PEP200" s="2"/>
      <c r="PEQ200" s="2"/>
      <c r="PER200" s="2"/>
      <c r="PES200" s="2"/>
      <c r="PET200" s="2"/>
      <c r="PEU200" s="2"/>
      <c r="PEV200" s="2"/>
      <c r="PEW200" s="2"/>
      <c r="PEX200" s="2"/>
      <c r="PEY200" s="2"/>
      <c r="PEZ200" s="2"/>
      <c r="PFA200" s="2"/>
      <c r="PFB200" s="2"/>
      <c r="PFC200" s="2"/>
      <c r="PFD200" s="2"/>
      <c r="PFE200" s="2"/>
      <c r="PFF200" s="2"/>
      <c r="PFG200" s="2"/>
      <c r="PFH200" s="2"/>
      <c r="PFI200" s="2"/>
      <c r="PFJ200" s="2"/>
      <c r="PFK200" s="2"/>
      <c r="PFL200" s="2"/>
      <c r="PFM200" s="2"/>
      <c r="PFN200" s="2"/>
      <c r="PFO200" s="2"/>
      <c r="PFP200" s="2"/>
      <c r="PFQ200" s="2"/>
      <c r="PFR200" s="2"/>
      <c r="PFS200" s="2"/>
      <c r="PFT200" s="2"/>
      <c r="PFU200" s="2"/>
      <c r="PFV200" s="2"/>
      <c r="PFW200" s="2"/>
      <c r="PFX200" s="2"/>
      <c r="PFY200" s="2"/>
      <c r="PFZ200" s="2"/>
      <c r="PGA200" s="2"/>
      <c r="PGB200" s="2"/>
      <c r="PGC200" s="2"/>
      <c r="PGD200" s="2"/>
      <c r="PGE200" s="2"/>
      <c r="PGF200" s="2"/>
      <c r="PGG200" s="2"/>
      <c r="PGH200" s="2"/>
      <c r="PGI200" s="2"/>
      <c r="PGJ200" s="2"/>
      <c r="PGK200" s="2"/>
      <c r="PGL200" s="2"/>
      <c r="PGM200" s="2"/>
      <c r="PGN200" s="2"/>
      <c r="PGO200" s="2"/>
      <c r="PGP200" s="2"/>
      <c r="PGQ200" s="2"/>
      <c r="PGR200" s="2"/>
      <c r="PGS200" s="2"/>
      <c r="PGT200" s="2"/>
      <c r="PGU200" s="2"/>
      <c r="PGV200" s="2"/>
      <c r="PGW200" s="2"/>
      <c r="PGX200" s="2"/>
      <c r="PGY200" s="2"/>
      <c r="PGZ200" s="2"/>
      <c r="PHA200" s="2"/>
      <c r="PHB200" s="2"/>
      <c r="PHC200" s="2"/>
      <c r="PHD200" s="2"/>
      <c r="PHE200" s="2"/>
      <c r="PHF200" s="2"/>
      <c r="PHG200" s="2"/>
      <c r="PHH200" s="2"/>
      <c r="PHI200" s="2"/>
      <c r="PHJ200" s="2"/>
      <c r="PHK200" s="2"/>
      <c r="PHL200" s="2"/>
      <c r="PHM200" s="2"/>
      <c r="PHN200" s="2"/>
      <c r="PHO200" s="2"/>
      <c r="PHP200" s="2"/>
      <c r="PHQ200" s="2"/>
      <c r="PHR200" s="2"/>
      <c r="PHS200" s="2"/>
      <c r="PHT200" s="2"/>
      <c r="PHU200" s="2"/>
      <c r="PHV200" s="2"/>
      <c r="PHW200" s="2"/>
      <c r="PHX200" s="2"/>
      <c r="PHY200" s="2"/>
      <c r="PHZ200" s="2"/>
      <c r="PIA200" s="2"/>
      <c r="PIB200" s="2"/>
      <c r="PIC200" s="2"/>
      <c r="PID200" s="2"/>
      <c r="PIE200" s="2"/>
      <c r="PIF200" s="2"/>
      <c r="PIG200" s="2"/>
      <c r="PIH200" s="2"/>
      <c r="PII200" s="2"/>
      <c r="PIJ200" s="2"/>
      <c r="PIK200" s="2"/>
      <c r="PIL200" s="2"/>
      <c r="PIM200" s="2"/>
      <c r="PIN200" s="2"/>
      <c r="PIO200" s="2"/>
      <c r="PIP200" s="2"/>
      <c r="PIQ200" s="2"/>
      <c r="PIR200" s="2"/>
      <c r="PIS200" s="2"/>
      <c r="PIT200" s="2"/>
      <c r="PIU200" s="2"/>
      <c r="PIV200" s="2"/>
      <c r="PIW200" s="2"/>
      <c r="PIX200" s="2"/>
      <c r="PIY200" s="2"/>
      <c r="PIZ200" s="2"/>
      <c r="PJA200" s="2"/>
      <c r="PJB200" s="2"/>
      <c r="PJC200" s="2"/>
      <c r="PJD200" s="2"/>
      <c r="PJE200" s="2"/>
      <c r="PJF200" s="2"/>
      <c r="PJG200" s="2"/>
      <c r="PJH200" s="2"/>
      <c r="PJI200" s="2"/>
      <c r="PJJ200" s="2"/>
      <c r="PJK200" s="2"/>
      <c r="PJL200" s="2"/>
      <c r="PJM200" s="2"/>
      <c r="PJN200" s="2"/>
      <c r="PJO200" s="2"/>
      <c r="PJP200" s="2"/>
      <c r="PJQ200" s="2"/>
      <c r="PJR200" s="2"/>
      <c r="PJS200" s="2"/>
      <c r="PJT200" s="2"/>
      <c r="PJU200" s="2"/>
      <c r="PJV200" s="2"/>
      <c r="PJW200" s="2"/>
      <c r="PJX200" s="2"/>
      <c r="PJY200" s="2"/>
      <c r="PJZ200" s="2"/>
      <c r="PKA200" s="2"/>
      <c r="PKB200" s="2"/>
      <c r="PKC200" s="2"/>
      <c r="PKD200" s="2"/>
      <c r="PKE200" s="2"/>
      <c r="PKF200" s="2"/>
      <c r="PKG200" s="2"/>
      <c r="PKH200" s="2"/>
      <c r="PKI200" s="2"/>
      <c r="PKJ200" s="2"/>
      <c r="PKK200" s="2"/>
      <c r="PKL200" s="2"/>
      <c r="PKM200" s="2"/>
      <c r="PKN200" s="2"/>
      <c r="PKO200" s="2"/>
      <c r="PKP200" s="2"/>
      <c r="PKQ200" s="2"/>
      <c r="PKR200" s="2"/>
      <c r="PKS200" s="2"/>
      <c r="PKT200" s="2"/>
      <c r="PKU200" s="2"/>
      <c r="PKV200" s="2"/>
      <c r="PKW200" s="2"/>
      <c r="PKX200" s="2"/>
      <c r="PKY200" s="2"/>
      <c r="PKZ200" s="2"/>
      <c r="PLA200" s="2"/>
      <c r="PLB200" s="2"/>
      <c r="PLC200" s="2"/>
      <c r="PLD200" s="2"/>
      <c r="PLE200" s="2"/>
      <c r="PLF200" s="2"/>
      <c r="PLG200" s="2"/>
      <c r="PLH200" s="2"/>
      <c r="PLI200" s="2"/>
      <c r="PLJ200" s="2"/>
      <c r="PLK200" s="2"/>
      <c r="PLL200" s="2"/>
      <c r="PLM200" s="2"/>
      <c r="PLN200" s="2"/>
      <c r="PLO200" s="2"/>
      <c r="PLP200" s="2"/>
      <c r="PLQ200" s="2"/>
      <c r="PLR200" s="2"/>
      <c r="PLS200" s="2"/>
      <c r="PLT200" s="2"/>
      <c r="PLU200" s="2"/>
      <c r="PLV200" s="2"/>
      <c r="PLW200" s="2"/>
      <c r="PLX200" s="2"/>
      <c r="PLY200" s="2"/>
      <c r="PLZ200" s="2"/>
      <c r="PMA200" s="2"/>
      <c r="PMB200" s="2"/>
      <c r="PMC200" s="2"/>
      <c r="PMD200" s="2"/>
      <c r="PME200" s="2"/>
      <c r="PMF200" s="2"/>
      <c r="PMG200" s="2"/>
      <c r="PMH200" s="2"/>
      <c r="PMI200" s="2"/>
      <c r="PMJ200" s="2"/>
      <c r="PMK200" s="2"/>
      <c r="PML200" s="2"/>
      <c r="PMM200" s="2"/>
      <c r="PMN200" s="2"/>
      <c r="PMO200" s="2"/>
      <c r="PMP200" s="2"/>
      <c r="PMQ200" s="2"/>
      <c r="PMR200" s="2"/>
      <c r="PMS200" s="2"/>
      <c r="PMT200" s="2"/>
      <c r="PMU200" s="2"/>
      <c r="PMV200" s="2"/>
      <c r="PMW200" s="2"/>
      <c r="PMX200" s="2"/>
      <c r="PMY200" s="2"/>
      <c r="PMZ200" s="2"/>
      <c r="PNA200" s="2"/>
      <c r="PNB200" s="2"/>
      <c r="PNC200" s="2"/>
      <c r="PND200" s="2"/>
      <c r="PNE200" s="2"/>
      <c r="PNF200" s="2"/>
      <c r="PNG200" s="2"/>
      <c r="PNH200" s="2"/>
      <c r="PNI200" s="2"/>
      <c r="PNJ200" s="2"/>
      <c r="PNK200" s="2"/>
      <c r="PNL200" s="2"/>
      <c r="PNM200" s="2"/>
      <c r="PNN200" s="2"/>
      <c r="PNO200" s="2"/>
      <c r="PNP200" s="2"/>
      <c r="PNQ200" s="2"/>
      <c r="PNR200" s="2"/>
      <c r="PNS200" s="2"/>
      <c r="PNT200" s="2"/>
      <c r="PNU200" s="2"/>
      <c r="PNV200" s="2"/>
      <c r="PNW200" s="2"/>
      <c r="PNX200" s="2"/>
      <c r="PNY200" s="2"/>
      <c r="PNZ200" s="2"/>
      <c r="POA200" s="2"/>
      <c r="POB200" s="2"/>
      <c r="POC200" s="2"/>
      <c r="POD200" s="2"/>
      <c r="POE200" s="2"/>
      <c r="POF200" s="2"/>
      <c r="POG200" s="2"/>
      <c r="POH200" s="2"/>
      <c r="POI200" s="2"/>
      <c r="POJ200" s="2"/>
      <c r="POK200" s="2"/>
      <c r="POL200" s="2"/>
      <c r="POM200" s="2"/>
      <c r="PON200" s="2"/>
      <c r="POO200" s="2"/>
      <c r="POP200" s="2"/>
      <c r="POQ200" s="2"/>
      <c r="POR200" s="2"/>
      <c r="POS200" s="2"/>
      <c r="POT200" s="2"/>
      <c r="POU200" s="2"/>
      <c r="POV200" s="2"/>
      <c r="POW200" s="2"/>
      <c r="POX200" s="2"/>
      <c r="POY200" s="2"/>
      <c r="POZ200" s="2"/>
      <c r="PPA200" s="2"/>
      <c r="PPB200" s="2"/>
      <c r="PPC200" s="2"/>
      <c r="PPD200" s="2"/>
      <c r="PPE200" s="2"/>
      <c r="PPF200" s="2"/>
      <c r="PPG200" s="2"/>
      <c r="PPH200" s="2"/>
      <c r="PPI200" s="2"/>
      <c r="PPJ200" s="2"/>
      <c r="PPK200" s="2"/>
      <c r="PPL200" s="2"/>
      <c r="PPM200" s="2"/>
      <c r="PPN200" s="2"/>
      <c r="PPO200" s="2"/>
      <c r="PPP200" s="2"/>
      <c r="PPQ200" s="2"/>
      <c r="PPR200" s="2"/>
      <c r="PPS200" s="2"/>
      <c r="PPT200" s="2"/>
      <c r="PPU200" s="2"/>
      <c r="PPV200" s="2"/>
      <c r="PPW200" s="2"/>
      <c r="PPX200" s="2"/>
      <c r="PPY200" s="2"/>
      <c r="PPZ200" s="2"/>
      <c r="PQA200" s="2"/>
      <c r="PQB200" s="2"/>
      <c r="PQC200" s="2"/>
      <c r="PQD200" s="2"/>
      <c r="PQE200" s="2"/>
      <c r="PQF200" s="2"/>
      <c r="PQG200" s="2"/>
      <c r="PQH200" s="2"/>
      <c r="PQI200" s="2"/>
      <c r="PQJ200" s="2"/>
      <c r="PQK200" s="2"/>
      <c r="PQL200" s="2"/>
      <c r="PQM200" s="2"/>
      <c r="PQN200" s="2"/>
      <c r="PQO200" s="2"/>
      <c r="PQP200" s="2"/>
      <c r="PQQ200" s="2"/>
      <c r="PQR200" s="2"/>
      <c r="PQS200" s="2"/>
      <c r="PQT200" s="2"/>
      <c r="PQU200" s="2"/>
      <c r="PQV200" s="2"/>
      <c r="PQW200" s="2"/>
      <c r="PQX200" s="2"/>
      <c r="PQY200" s="2"/>
      <c r="PQZ200" s="2"/>
      <c r="PRA200" s="2"/>
      <c r="PRB200" s="2"/>
      <c r="PRC200" s="2"/>
      <c r="PRD200" s="2"/>
      <c r="PRE200" s="2"/>
      <c r="PRF200" s="2"/>
      <c r="PRG200" s="2"/>
      <c r="PRH200" s="2"/>
      <c r="PRI200" s="2"/>
      <c r="PRJ200" s="2"/>
      <c r="PRK200" s="2"/>
      <c r="PRL200" s="2"/>
      <c r="PRM200" s="2"/>
      <c r="PRN200" s="2"/>
      <c r="PRO200" s="2"/>
      <c r="PRP200" s="2"/>
      <c r="PRQ200" s="2"/>
      <c r="PRR200" s="2"/>
      <c r="PRS200" s="2"/>
      <c r="PRT200" s="2"/>
      <c r="PRU200" s="2"/>
      <c r="PRV200" s="2"/>
      <c r="PRW200" s="2"/>
      <c r="PRX200" s="2"/>
      <c r="PRY200" s="2"/>
      <c r="PRZ200" s="2"/>
      <c r="PSA200" s="2"/>
      <c r="PSB200" s="2"/>
      <c r="PSC200" s="2"/>
      <c r="PSD200" s="2"/>
      <c r="PSE200" s="2"/>
      <c r="PSF200" s="2"/>
      <c r="PSG200" s="2"/>
      <c r="PSH200" s="2"/>
      <c r="PSI200" s="2"/>
      <c r="PSJ200" s="2"/>
      <c r="PSK200" s="2"/>
      <c r="PSL200" s="2"/>
      <c r="PSM200" s="2"/>
      <c r="PSN200" s="2"/>
      <c r="PSO200" s="2"/>
      <c r="PSP200" s="2"/>
      <c r="PSQ200" s="2"/>
      <c r="PSR200" s="2"/>
      <c r="PSS200" s="2"/>
      <c r="PST200" s="2"/>
      <c r="PSU200" s="2"/>
      <c r="PSV200" s="2"/>
      <c r="PSW200" s="2"/>
      <c r="PSX200" s="2"/>
      <c r="PSY200" s="2"/>
      <c r="PSZ200" s="2"/>
      <c r="PTA200" s="2"/>
      <c r="PTB200" s="2"/>
      <c r="PTC200" s="2"/>
      <c r="PTD200" s="2"/>
      <c r="PTE200" s="2"/>
      <c r="PTF200" s="2"/>
      <c r="PTG200" s="2"/>
      <c r="PTH200" s="2"/>
      <c r="PTI200" s="2"/>
      <c r="PTJ200" s="2"/>
      <c r="PTK200" s="2"/>
      <c r="PTL200" s="2"/>
      <c r="PTM200" s="2"/>
      <c r="PTN200" s="2"/>
      <c r="PTO200" s="2"/>
      <c r="PTP200" s="2"/>
      <c r="PTQ200" s="2"/>
      <c r="PTR200" s="2"/>
      <c r="PTS200" s="2"/>
      <c r="PTT200" s="2"/>
      <c r="PTU200" s="2"/>
      <c r="PTV200" s="2"/>
      <c r="PTW200" s="2"/>
      <c r="PTX200" s="2"/>
      <c r="PTY200" s="2"/>
      <c r="PTZ200" s="2"/>
      <c r="PUA200" s="2"/>
      <c r="PUB200" s="2"/>
      <c r="PUC200" s="2"/>
      <c r="PUD200" s="2"/>
      <c r="PUE200" s="2"/>
      <c r="PUF200" s="2"/>
      <c r="PUG200" s="2"/>
      <c r="PUH200" s="2"/>
      <c r="PUI200" s="2"/>
      <c r="PUJ200" s="2"/>
      <c r="PUK200" s="2"/>
      <c r="PUL200" s="2"/>
      <c r="PUM200" s="2"/>
      <c r="PUN200" s="2"/>
      <c r="PUO200" s="2"/>
      <c r="PUP200" s="2"/>
      <c r="PUQ200" s="2"/>
      <c r="PUR200" s="2"/>
      <c r="PUS200" s="2"/>
      <c r="PUT200" s="2"/>
      <c r="PUU200" s="2"/>
      <c r="PUV200" s="2"/>
      <c r="PUW200" s="2"/>
      <c r="PUX200" s="2"/>
      <c r="PUY200" s="2"/>
      <c r="PUZ200" s="2"/>
      <c r="PVA200" s="2"/>
      <c r="PVB200" s="2"/>
      <c r="PVC200" s="2"/>
      <c r="PVD200" s="2"/>
      <c r="PVE200" s="2"/>
      <c r="PVF200" s="2"/>
      <c r="PVG200" s="2"/>
      <c r="PVH200" s="2"/>
      <c r="PVI200" s="2"/>
      <c r="PVJ200" s="2"/>
      <c r="PVK200" s="2"/>
      <c r="PVL200" s="2"/>
      <c r="PVM200" s="2"/>
      <c r="PVN200" s="2"/>
      <c r="PVO200" s="2"/>
      <c r="PVP200" s="2"/>
      <c r="PVQ200" s="2"/>
      <c r="PVR200" s="2"/>
      <c r="PVS200" s="2"/>
      <c r="PVT200" s="2"/>
      <c r="PVU200" s="2"/>
      <c r="PVV200" s="2"/>
      <c r="PVW200" s="2"/>
      <c r="PVX200" s="2"/>
      <c r="PVY200" s="2"/>
      <c r="PVZ200" s="2"/>
      <c r="PWA200" s="2"/>
      <c r="PWB200" s="2"/>
      <c r="PWC200" s="2"/>
      <c r="PWD200" s="2"/>
      <c r="PWE200" s="2"/>
      <c r="PWF200" s="2"/>
      <c r="PWG200" s="2"/>
      <c r="PWH200" s="2"/>
      <c r="PWI200" s="2"/>
      <c r="PWJ200" s="2"/>
      <c r="PWK200" s="2"/>
      <c r="PWL200" s="2"/>
      <c r="PWM200" s="2"/>
      <c r="PWN200" s="2"/>
      <c r="PWO200" s="2"/>
      <c r="PWP200" s="2"/>
      <c r="PWQ200" s="2"/>
      <c r="PWR200" s="2"/>
      <c r="PWS200" s="2"/>
      <c r="PWT200" s="2"/>
      <c r="PWU200" s="2"/>
      <c r="PWV200" s="2"/>
      <c r="PWW200" s="2"/>
      <c r="PWX200" s="2"/>
      <c r="PWY200" s="2"/>
      <c r="PWZ200" s="2"/>
      <c r="PXA200" s="2"/>
      <c r="PXB200" s="2"/>
      <c r="PXC200" s="2"/>
      <c r="PXD200" s="2"/>
      <c r="PXE200" s="2"/>
      <c r="PXF200" s="2"/>
      <c r="PXG200" s="2"/>
      <c r="PXH200" s="2"/>
      <c r="PXI200" s="2"/>
      <c r="PXJ200" s="2"/>
      <c r="PXK200" s="2"/>
      <c r="PXL200" s="2"/>
      <c r="PXM200" s="2"/>
      <c r="PXN200" s="2"/>
      <c r="PXO200" s="2"/>
      <c r="PXP200" s="2"/>
      <c r="PXQ200" s="2"/>
      <c r="PXR200" s="2"/>
      <c r="PXS200" s="2"/>
      <c r="PXT200" s="2"/>
      <c r="PXU200" s="2"/>
      <c r="PXV200" s="2"/>
      <c r="PXW200" s="2"/>
      <c r="PXX200" s="2"/>
      <c r="PXY200" s="2"/>
      <c r="PXZ200" s="2"/>
      <c r="PYA200" s="2"/>
      <c r="PYB200" s="2"/>
      <c r="PYC200" s="2"/>
      <c r="PYD200" s="2"/>
      <c r="PYE200" s="2"/>
      <c r="PYF200" s="2"/>
      <c r="PYG200" s="2"/>
      <c r="PYH200" s="2"/>
      <c r="PYI200" s="2"/>
      <c r="PYJ200" s="2"/>
      <c r="PYK200" s="2"/>
      <c r="PYL200" s="2"/>
      <c r="PYM200" s="2"/>
      <c r="PYN200" s="2"/>
      <c r="PYO200" s="2"/>
      <c r="PYP200" s="2"/>
      <c r="PYQ200" s="2"/>
      <c r="PYR200" s="2"/>
      <c r="PYS200" s="2"/>
      <c r="PYT200" s="2"/>
      <c r="PYU200" s="2"/>
      <c r="PYV200" s="2"/>
      <c r="PYW200" s="2"/>
      <c r="PYX200" s="2"/>
      <c r="PYY200" s="2"/>
      <c r="PYZ200" s="2"/>
      <c r="PZA200" s="2"/>
      <c r="PZB200" s="2"/>
      <c r="PZC200" s="2"/>
      <c r="PZD200" s="2"/>
      <c r="PZE200" s="2"/>
      <c r="PZF200" s="2"/>
      <c r="PZG200" s="2"/>
      <c r="PZH200" s="2"/>
      <c r="PZI200" s="2"/>
      <c r="PZJ200" s="2"/>
      <c r="PZK200" s="2"/>
      <c r="PZL200" s="2"/>
      <c r="PZM200" s="2"/>
      <c r="PZN200" s="2"/>
      <c r="PZO200" s="2"/>
      <c r="PZP200" s="2"/>
      <c r="PZQ200" s="2"/>
      <c r="PZR200" s="2"/>
      <c r="PZS200" s="2"/>
      <c r="PZT200" s="2"/>
      <c r="PZU200" s="2"/>
      <c r="PZV200" s="2"/>
      <c r="PZW200" s="2"/>
      <c r="PZX200" s="2"/>
      <c r="PZY200" s="2"/>
      <c r="PZZ200" s="2"/>
      <c r="QAA200" s="2"/>
      <c r="QAB200" s="2"/>
      <c r="QAC200" s="2"/>
      <c r="QAD200" s="2"/>
      <c r="QAE200" s="2"/>
      <c r="QAF200" s="2"/>
      <c r="QAG200" s="2"/>
      <c r="QAH200" s="2"/>
      <c r="QAI200" s="2"/>
      <c r="QAJ200" s="2"/>
      <c r="QAK200" s="2"/>
      <c r="QAL200" s="2"/>
      <c r="QAM200" s="2"/>
      <c r="QAN200" s="2"/>
      <c r="QAO200" s="2"/>
      <c r="QAP200" s="2"/>
      <c r="QAQ200" s="2"/>
      <c r="QAR200" s="2"/>
      <c r="QAS200" s="2"/>
      <c r="QAT200" s="2"/>
      <c r="QAU200" s="2"/>
      <c r="QAV200" s="2"/>
      <c r="QAW200" s="2"/>
      <c r="QAX200" s="2"/>
      <c r="QAY200" s="2"/>
      <c r="QAZ200" s="2"/>
      <c r="QBA200" s="2"/>
      <c r="QBB200" s="2"/>
      <c r="QBC200" s="2"/>
      <c r="QBD200" s="2"/>
      <c r="QBE200" s="2"/>
      <c r="QBF200" s="2"/>
      <c r="QBG200" s="2"/>
      <c r="QBH200" s="2"/>
      <c r="QBI200" s="2"/>
      <c r="QBJ200" s="2"/>
      <c r="QBK200" s="2"/>
      <c r="QBL200" s="2"/>
      <c r="QBM200" s="2"/>
      <c r="QBN200" s="2"/>
      <c r="QBO200" s="2"/>
      <c r="QBP200" s="2"/>
      <c r="QBQ200" s="2"/>
      <c r="QBR200" s="2"/>
      <c r="QBS200" s="2"/>
      <c r="QBT200" s="2"/>
      <c r="QBU200" s="2"/>
      <c r="QBV200" s="2"/>
      <c r="QBW200" s="2"/>
      <c r="QBX200" s="2"/>
      <c r="QBY200" s="2"/>
      <c r="QBZ200" s="2"/>
      <c r="QCA200" s="2"/>
      <c r="QCB200" s="2"/>
      <c r="QCC200" s="2"/>
      <c r="QCD200" s="2"/>
      <c r="QCE200" s="2"/>
      <c r="QCF200" s="2"/>
      <c r="QCG200" s="2"/>
      <c r="QCH200" s="2"/>
      <c r="QCI200" s="2"/>
      <c r="QCJ200" s="2"/>
      <c r="QCK200" s="2"/>
      <c r="QCL200" s="2"/>
      <c r="QCM200" s="2"/>
      <c r="QCN200" s="2"/>
      <c r="QCO200" s="2"/>
      <c r="QCP200" s="2"/>
      <c r="QCQ200" s="2"/>
      <c r="QCR200" s="2"/>
      <c r="QCS200" s="2"/>
      <c r="QCT200" s="2"/>
      <c r="QCU200" s="2"/>
      <c r="QCV200" s="2"/>
      <c r="QCW200" s="2"/>
      <c r="QCX200" s="2"/>
      <c r="QCY200" s="2"/>
      <c r="QCZ200" s="2"/>
      <c r="QDA200" s="2"/>
      <c r="QDB200" s="2"/>
      <c r="QDC200" s="2"/>
      <c r="QDD200" s="2"/>
      <c r="QDE200" s="2"/>
      <c r="QDF200" s="2"/>
      <c r="QDG200" s="2"/>
      <c r="QDH200" s="2"/>
      <c r="QDI200" s="2"/>
      <c r="QDJ200" s="2"/>
      <c r="QDK200" s="2"/>
      <c r="QDL200" s="2"/>
      <c r="QDM200" s="2"/>
      <c r="QDN200" s="2"/>
      <c r="QDO200" s="2"/>
      <c r="QDP200" s="2"/>
      <c r="QDQ200" s="2"/>
      <c r="QDR200" s="2"/>
      <c r="QDS200" s="2"/>
      <c r="QDT200" s="2"/>
      <c r="QDU200" s="2"/>
      <c r="QDV200" s="2"/>
      <c r="QDW200" s="2"/>
      <c r="QDX200" s="2"/>
      <c r="QDY200" s="2"/>
      <c r="QDZ200" s="2"/>
      <c r="QEA200" s="2"/>
      <c r="QEB200" s="2"/>
      <c r="QEC200" s="2"/>
      <c r="QED200" s="2"/>
      <c r="QEE200" s="2"/>
      <c r="QEF200" s="2"/>
      <c r="QEG200" s="2"/>
      <c r="QEH200" s="2"/>
      <c r="QEI200" s="2"/>
      <c r="QEJ200" s="2"/>
      <c r="QEK200" s="2"/>
      <c r="QEL200" s="2"/>
      <c r="QEM200" s="2"/>
      <c r="QEN200" s="2"/>
      <c r="QEO200" s="2"/>
      <c r="QEP200" s="2"/>
      <c r="QEQ200" s="2"/>
      <c r="QER200" s="2"/>
      <c r="QES200" s="2"/>
      <c r="QET200" s="2"/>
      <c r="QEU200" s="2"/>
      <c r="QEV200" s="2"/>
      <c r="QEW200" s="2"/>
      <c r="QEX200" s="2"/>
      <c r="QEY200" s="2"/>
      <c r="QEZ200" s="2"/>
      <c r="QFA200" s="2"/>
      <c r="QFB200" s="2"/>
      <c r="QFC200" s="2"/>
      <c r="QFD200" s="2"/>
      <c r="QFE200" s="2"/>
      <c r="QFF200" s="2"/>
      <c r="QFG200" s="2"/>
      <c r="QFH200" s="2"/>
      <c r="QFI200" s="2"/>
      <c r="QFJ200" s="2"/>
      <c r="QFK200" s="2"/>
      <c r="QFL200" s="2"/>
      <c r="QFM200" s="2"/>
      <c r="QFN200" s="2"/>
      <c r="QFO200" s="2"/>
      <c r="QFP200" s="2"/>
      <c r="QFQ200" s="2"/>
      <c r="QFR200" s="2"/>
      <c r="QFS200" s="2"/>
      <c r="QFT200" s="2"/>
      <c r="QFU200" s="2"/>
      <c r="QFV200" s="2"/>
      <c r="QFW200" s="2"/>
      <c r="QFX200" s="2"/>
      <c r="QFY200" s="2"/>
      <c r="QFZ200" s="2"/>
      <c r="QGA200" s="2"/>
      <c r="QGB200" s="2"/>
      <c r="QGC200" s="2"/>
      <c r="QGD200" s="2"/>
      <c r="QGE200" s="2"/>
      <c r="QGF200" s="2"/>
      <c r="QGG200" s="2"/>
      <c r="QGH200" s="2"/>
      <c r="QGI200" s="2"/>
      <c r="QGJ200" s="2"/>
      <c r="QGK200" s="2"/>
      <c r="QGL200" s="2"/>
      <c r="QGM200" s="2"/>
      <c r="QGN200" s="2"/>
      <c r="QGO200" s="2"/>
      <c r="QGP200" s="2"/>
      <c r="QGQ200" s="2"/>
      <c r="QGR200" s="2"/>
      <c r="QGS200" s="2"/>
      <c r="QGT200" s="2"/>
      <c r="QGU200" s="2"/>
      <c r="QGV200" s="2"/>
      <c r="QGW200" s="2"/>
      <c r="QGX200" s="2"/>
      <c r="QGY200" s="2"/>
      <c r="QGZ200" s="2"/>
      <c r="QHA200" s="2"/>
      <c r="QHB200" s="2"/>
      <c r="QHC200" s="2"/>
      <c r="QHD200" s="2"/>
      <c r="QHE200" s="2"/>
      <c r="QHF200" s="2"/>
      <c r="QHG200" s="2"/>
      <c r="QHH200" s="2"/>
      <c r="QHI200" s="2"/>
      <c r="QHJ200" s="2"/>
      <c r="QHK200" s="2"/>
      <c r="QHL200" s="2"/>
      <c r="QHM200" s="2"/>
      <c r="QHN200" s="2"/>
      <c r="QHO200" s="2"/>
      <c r="QHP200" s="2"/>
      <c r="QHQ200" s="2"/>
      <c r="QHR200" s="2"/>
      <c r="QHS200" s="2"/>
      <c r="QHT200" s="2"/>
      <c r="QHU200" s="2"/>
      <c r="QHV200" s="2"/>
      <c r="QHW200" s="2"/>
      <c r="QHX200" s="2"/>
      <c r="QHY200" s="2"/>
      <c r="QHZ200" s="2"/>
      <c r="QIA200" s="2"/>
      <c r="QIB200" s="2"/>
      <c r="QIC200" s="2"/>
      <c r="QID200" s="2"/>
      <c r="QIE200" s="2"/>
      <c r="QIF200" s="2"/>
      <c r="QIG200" s="2"/>
      <c r="QIH200" s="2"/>
      <c r="QII200" s="2"/>
      <c r="QIJ200" s="2"/>
      <c r="QIK200" s="2"/>
      <c r="QIL200" s="2"/>
      <c r="QIM200" s="2"/>
      <c r="QIN200" s="2"/>
      <c r="QIO200" s="2"/>
      <c r="QIP200" s="2"/>
      <c r="QIQ200" s="2"/>
      <c r="QIR200" s="2"/>
      <c r="QIS200" s="2"/>
      <c r="QIT200" s="2"/>
      <c r="QIU200" s="2"/>
      <c r="QIV200" s="2"/>
      <c r="QIW200" s="2"/>
      <c r="QIX200" s="2"/>
      <c r="QIY200" s="2"/>
      <c r="QIZ200" s="2"/>
      <c r="QJA200" s="2"/>
      <c r="QJB200" s="2"/>
      <c r="QJC200" s="2"/>
      <c r="QJD200" s="2"/>
      <c r="QJE200" s="2"/>
      <c r="QJF200" s="2"/>
      <c r="QJG200" s="2"/>
      <c r="QJH200" s="2"/>
      <c r="QJI200" s="2"/>
      <c r="QJJ200" s="2"/>
      <c r="QJK200" s="2"/>
      <c r="QJL200" s="2"/>
      <c r="QJM200" s="2"/>
      <c r="QJN200" s="2"/>
      <c r="QJO200" s="2"/>
      <c r="QJP200" s="2"/>
      <c r="QJQ200" s="2"/>
      <c r="QJR200" s="2"/>
      <c r="QJS200" s="2"/>
      <c r="QJT200" s="2"/>
      <c r="QJU200" s="2"/>
      <c r="QJV200" s="2"/>
      <c r="QJW200" s="2"/>
      <c r="QJX200" s="2"/>
      <c r="QJY200" s="2"/>
      <c r="QJZ200" s="2"/>
      <c r="QKA200" s="2"/>
      <c r="QKB200" s="2"/>
      <c r="QKC200" s="2"/>
      <c r="QKD200" s="2"/>
      <c r="QKE200" s="2"/>
      <c r="QKF200" s="2"/>
      <c r="QKG200" s="2"/>
      <c r="QKH200" s="2"/>
      <c r="QKI200" s="2"/>
      <c r="QKJ200" s="2"/>
      <c r="QKK200" s="2"/>
      <c r="QKL200" s="2"/>
      <c r="QKM200" s="2"/>
      <c r="QKN200" s="2"/>
      <c r="QKO200" s="2"/>
      <c r="QKP200" s="2"/>
      <c r="QKQ200" s="2"/>
      <c r="QKR200" s="2"/>
      <c r="QKS200" s="2"/>
      <c r="QKT200" s="2"/>
      <c r="QKU200" s="2"/>
      <c r="QKV200" s="2"/>
      <c r="QKW200" s="2"/>
      <c r="QKX200" s="2"/>
      <c r="QKY200" s="2"/>
      <c r="QKZ200" s="2"/>
      <c r="QLA200" s="2"/>
      <c r="QLB200" s="2"/>
      <c r="QLC200" s="2"/>
      <c r="QLD200" s="2"/>
      <c r="QLE200" s="2"/>
      <c r="QLF200" s="2"/>
      <c r="QLG200" s="2"/>
      <c r="QLH200" s="2"/>
      <c r="QLI200" s="2"/>
      <c r="QLJ200" s="2"/>
      <c r="QLK200" s="2"/>
      <c r="QLL200" s="2"/>
      <c r="QLM200" s="2"/>
      <c r="QLN200" s="2"/>
      <c r="QLO200" s="2"/>
      <c r="QLP200" s="2"/>
      <c r="QLQ200" s="2"/>
      <c r="QLR200" s="2"/>
      <c r="QLS200" s="2"/>
      <c r="QLT200" s="2"/>
      <c r="QLU200" s="2"/>
      <c r="QLV200" s="2"/>
      <c r="QLW200" s="2"/>
      <c r="QLX200" s="2"/>
      <c r="QLY200" s="2"/>
      <c r="QLZ200" s="2"/>
      <c r="QMA200" s="2"/>
      <c r="QMB200" s="2"/>
      <c r="QMC200" s="2"/>
      <c r="QMD200" s="2"/>
      <c r="QME200" s="2"/>
      <c r="QMF200" s="2"/>
      <c r="QMG200" s="2"/>
      <c r="QMH200" s="2"/>
      <c r="QMI200" s="2"/>
      <c r="QMJ200" s="2"/>
      <c r="QMK200" s="2"/>
      <c r="QML200" s="2"/>
      <c r="QMM200" s="2"/>
      <c r="QMN200" s="2"/>
      <c r="QMO200" s="2"/>
      <c r="QMP200" s="2"/>
      <c r="QMQ200" s="2"/>
      <c r="QMR200" s="2"/>
      <c r="QMS200" s="2"/>
      <c r="QMT200" s="2"/>
      <c r="QMU200" s="2"/>
      <c r="QMV200" s="2"/>
      <c r="QMW200" s="2"/>
      <c r="QMX200" s="2"/>
      <c r="QMY200" s="2"/>
      <c r="QMZ200" s="2"/>
      <c r="QNA200" s="2"/>
      <c r="QNB200" s="2"/>
      <c r="QNC200" s="2"/>
      <c r="QND200" s="2"/>
      <c r="QNE200" s="2"/>
      <c r="QNF200" s="2"/>
      <c r="QNG200" s="2"/>
      <c r="QNH200" s="2"/>
      <c r="QNI200" s="2"/>
      <c r="QNJ200" s="2"/>
      <c r="QNK200" s="2"/>
      <c r="QNL200" s="2"/>
      <c r="QNM200" s="2"/>
      <c r="QNN200" s="2"/>
      <c r="QNO200" s="2"/>
      <c r="QNP200" s="2"/>
      <c r="QNQ200" s="2"/>
      <c r="QNR200" s="2"/>
      <c r="QNS200" s="2"/>
      <c r="QNT200" s="2"/>
      <c r="QNU200" s="2"/>
      <c r="QNV200" s="2"/>
      <c r="QNW200" s="2"/>
      <c r="QNX200" s="2"/>
      <c r="QNY200" s="2"/>
      <c r="QNZ200" s="2"/>
      <c r="QOA200" s="2"/>
      <c r="QOB200" s="2"/>
      <c r="QOC200" s="2"/>
      <c r="QOD200" s="2"/>
      <c r="QOE200" s="2"/>
      <c r="QOF200" s="2"/>
      <c r="QOG200" s="2"/>
      <c r="QOH200" s="2"/>
      <c r="QOI200" s="2"/>
      <c r="QOJ200" s="2"/>
      <c r="QOK200" s="2"/>
      <c r="QOL200" s="2"/>
      <c r="QOM200" s="2"/>
      <c r="QON200" s="2"/>
      <c r="QOO200" s="2"/>
      <c r="QOP200" s="2"/>
      <c r="QOQ200" s="2"/>
      <c r="QOR200" s="2"/>
      <c r="QOS200" s="2"/>
      <c r="QOT200" s="2"/>
      <c r="QOU200" s="2"/>
      <c r="QOV200" s="2"/>
      <c r="QOW200" s="2"/>
      <c r="QOX200" s="2"/>
      <c r="QOY200" s="2"/>
      <c r="QOZ200" s="2"/>
      <c r="QPA200" s="2"/>
      <c r="QPB200" s="2"/>
      <c r="QPC200" s="2"/>
      <c r="QPD200" s="2"/>
      <c r="QPE200" s="2"/>
      <c r="QPF200" s="2"/>
      <c r="QPG200" s="2"/>
      <c r="QPH200" s="2"/>
      <c r="QPI200" s="2"/>
      <c r="QPJ200" s="2"/>
      <c r="QPK200" s="2"/>
      <c r="QPL200" s="2"/>
      <c r="QPM200" s="2"/>
      <c r="QPN200" s="2"/>
      <c r="QPO200" s="2"/>
      <c r="QPP200" s="2"/>
      <c r="QPQ200" s="2"/>
      <c r="QPR200" s="2"/>
      <c r="QPS200" s="2"/>
      <c r="QPT200" s="2"/>
      <c r="QPU200" s="2"/>
      <c r="QPV200" s="2"/>
      <c r="QPW200" s="2"/>
      <c r="QPX200" s="2"/>
      <c r="QPY200" s="2"/>
      <c r="QPZ200" s="2"/>
      <c r="QQA200" s="2"/>
      <c r="QQB200" s="2"/>
      <c r="QQC200" s="2"/>
      <c r="QQD200" s="2"/>
      <c r="QQE200" s="2"/>
      <c r="QQF200" s="2"/>
      <c r="QQG200" s="2"/>
      <c r="QQH200" s="2"/>
      <c r="QQI200" s="2"/>
      <c r="QQJ200" s="2"/>
      <c r="QQK200" s="2"/>
      <c r="QQL200" s="2"/>
      <c r="QQM200" s="2"/>
      <c r="QQN200" s="2"/>
      <c r="QQO200" s="2"/>
      <c r="QQP200" s="2"/>
      <c r="QQQ200" s="2"/>
      <c r="QQR200" s="2"/>
      <c r="QQS200" s="2"/>
      <c r="QQT200" s="2"/>
      <c r="QQU200" s="2"/>
      <c r="QQV200" s="2"/>
      <c r="QQW200" s="2"/>
      <c r="QQX200" s="2"/>
      <c r="QQY200" s="2"/>
      <c r="QQZ200" s="2"/>
      <c r="QRA200" s="2"/>
      <c r="QRB200" s="2"/>
      <c r="QRC200" s="2"/>
      <c r="QRD200" s="2"/>
      <c r="QRE200" s="2"/>
      <c r="QRF200" s="2"/>
      <c r="QRG200" s="2"/>
      <c r="QRH200" s="2"/>
      <c r="QRI200" s="2"/>
      <c r="QRJ200" s="2"/>
      <c r="QRK200" s="2"/>
      <c r="QRL200" s="2"/>
      <c r="QRM200" s="2"/>
      <c r="QRN200" s="2"/>
      <c r="QRO200" s="2"/>
      <c r="QRP200" s="2"/>
      <c r="QRQ200" s="2"/>
      <c r="QRR200" s="2"/>
      <c r="QRS200" s="2"/>
      <c r="QRT200" s="2"/>
      <c r="QRU200" s="2"/>
      <c r="QRV200" s="2"/>
      <c r="QRW200" s="2"/>
      <c r="QRX200" s="2"/>
      <c r="QRY200" s="2"/>
      <c r="QRZ200" s="2"/>
      <c r="QSA200" s="2"/>
      <c r="QSB200" s="2"/>
      <c r="QSC200" s="2"/>
      <c r="QSD200" s="2"/>
      <c r="QSE200" s="2"/>
      <c r="QSF200" s="2"/>
      <c r="QSG200" s="2"/>
      <c r="QSH200" s="2"/>
      <c r="QSI200" s="2"/>
      <c r="QSJ200" s="2"/>
      <c r="QSK200" s="2"/>
      <c r="QSL200" s="2"/>
      <c r="QSM200" s="2"/>
      <c r="QSN200" s="2"/>
      <c r="QSO200" s="2"/>
      <c r="QSP200" s="2"/>
      <c r="QSQ200" s="2"/>
      <c r="QSR200" s="2"/>
      <c r="QSS200" s="2"/>
      <c r="QST200" s="2"/>
      <c r="QSU200" s="2"/>
      <c r="QSV200" s="2"/>
      <c r="QSW200" s="2"/>
      <c r="QSX200" s="2"/>
      <c r="QSY200" s="2"/>
      <c r="QSZ200" s="2"/>
      <c r="QTA200" s="2"/>
      <c r="QTB200" s="2"/>
      <c r="QTC200" s="2"/>
      <c r="QTD200" s="2"/>
      <c r="QTE200" s="2"/>
      <c r="QTF200" s="2"/>
      <c r="QTG200" s="2"/>
      <c r="QTH200" s="2"/>
      <c r="QTI200" s="2"/>
      <c r="QTJ200" s="2"/>
      <c r="QTK200" s="2"/>
      <c r="QTL200" s="2"/>
      <c r="QTM200" s="2"/>
      <c r="QTN200" s="2"/>
      <c r="QTO200" s="2"/>
      <c r="QTP200" s="2"/>
      <c r="QTQ200" s="2"/>
      <c r="QTR200" s="2"/>
      <c r="QTS200" s="2"/>
      <c r="QTT200" s="2"/>
      <c r="QTU200" s="2"/>
      <c r="QTV200" s="2"/>
      <c r="QTW200" s="2"/>
      <c r="QTX200" s="2"/>
      <c r="QTY200" s="2"/>
      <c r="QTZ200" s="2"/>
      <c r="QUA200" s="2"/>
      <c r="QUB200" s="2"/>
      <c r="QUC200" s="2"/>
      <c r="QUD200" s="2"/>
      <c r="QUE200" s="2"/>
      <c r="QUF200" s="2"/>
      <c r="QUG200" s="2"/>
      <c r="QUH200" s="2"/>
      <c r="QUI200" s="2"/>
      <c r="QUJ200" s="2"/>
      <c r="QUK200" s="2"/>
      <c r="QUL200" s="2"/>
      <c r="QUM200" s="2"/>
      <c r="QUN200" s="2"/>
      <c r="QUO200" s="2"/>
      <c r="QUP200" s="2"/>
      <c r="QUQ200" s="2"/>
      <c r="QUR200" s="2"/>
      <c r="QUS200" s="2"/>
      <c r="QUT200" s="2"/>
      <c r="QUU200" s="2"/>
      <c r="QUV200" s="2"/>
      <c r="QUW200" s="2"/>
      <c r="QUX200" s="2"/>
      <c r="QUY200" s="2"/>
      <c r="QUZ200" s="2"/>
      <c r="QVA200" s="2"/>
      <c r="QVB200" s="2"/>
      <c r="QVC200" s="2"/>
      <c r="QVD200" s="2"/>
      <c r="QVE200" s="2"/>
      <c r="QVF200" s="2"/>
      <c r="QVG200" s="2"/>
      <c r="QVH200" s="2"/>
      <c r="QVI200" s="2"/>
      <c r="QVJ200" s="2"/>
      <c r="QVK200" s="2"/>
      <c r="QVL200" s="2"/>
      <c r="QVM200" s="2"/>
      <c r="QVN200" s="2"/>
      <c r="QVO200" s="2"/>
      <c r="QVP200" s="2"/>
      <c r="QVQ200" s="2"/>
      <c r="QVR200" s="2"/>
      <c r="QVS200" s="2"/>
      <c r="QVT200" s="2"/>
      <c r="QVU200" s="2"/>
      <c r="QVV200" s="2"/>
      <c r="QVW200" s="2"/>
      <c r="QVX200" s="2"/>
      <c r="QVY200" s="2"/>
      <c r="QVZ200" s="2"/>
      <c r="QWA200" s="2"/>
      <c r="QWB200" s="2"/>
      <c r="QWC200" s="2"/>
      <c r="QWD200" s="2"/>
      <c r="QWE200" s="2"/>
      <c r="QWF200" s="2"/>
      <c r="QWG200" s="2"/>
      <c r="QWH200" s="2"/>
      <c r="QWI200" s="2"/>
      <c r="QWJ200" s="2"/>
      <c r="QWK200" s="2"/>
      <c r="QWL200" s="2"/>
      <c r="QWM200" s="2"/>
      <c r="QWN200" s="2"/>
      <c r="QWO200" s="2"/>
      <c r="QWP200" s="2"/>
      <c r="QWQ200" s="2"/>
      <c r="QWR200" s="2"/>
      <c r="QWS200" s="2"/>
      <c r="QWT200" s="2"/>
      <c r="QWU200" s="2"/>
      <c r="QWV200" s="2"/>
      <c r="QWW200" s="2"/>
      <c r="QWX200" s="2"/>
      <c r="QWY200" s="2"/>
      <c r="QWZ200" s="2"/>
      <c r="QXA200" s="2"/>
      <c r="QXB200" s="2"/>
      <c r="QXC200" s="2"/>
      <c r="QXD200" s="2"/>
      <c r="QXE200" s="2"/>
      <c r="QXF200" s="2"/>
      <c r="QXG200" s="2"/>
      <c r="QXH200" s="2"/>
      <c r="QXI200" s="2"/>
      <c r="QXJ200" s="2"/>
      <c r="QXK200" s="2"/>
      <c r="QXL200" s="2"/>
      <c r="QXM200" s="2"/>
      <c r="QXN200" s="2"/>
      <c r="QXO200" s="2"/>
      <c r="QXP200" s="2"/>
      <c r="QXQ200" s="2"/>
      <c r="QXR200" s="2"/>
      <c r="QXS200" s="2"/>
      <c r="QXT200" s="2"/>
      <c r="QXU200" s="2"/>
      <c r="QXV200" s="2"/>
      <c r="QXW200" s="2"/>
      <c r="QXX200" s="2"/>
      <c r="QXY200" s="2"/>
      <c r="QXZ200" s="2"/>
      <c r="QYA200" s="2"/>
      <c r="QYB200" s="2"/>
      <c r="QYC200" s="2"/>
      <c r="QYD200" s="2"/>
      <c r="QYE200" s="2"/>
      <c r="QYF200" s="2"/>
      <c r="QYG200" s="2"/>
      <c r="QYH200" s="2"/>
      <c r="QYI200" s="2"/>
      <c r="QYJ200" s="2"/>
      <c r="QYK200" s="2"/>
      <c r="QYL200" s="2"/>
      <c r="QYM200" s="2"/>
      <c r="QYN200" s="2"/>
      <c r="QYO200" s="2"/>
      <c r="QYP200" s="2"/>
      <c r="QYQ200" s="2"/>
      <c r="QYR200" s="2"/>
      <c r="QYS200" s="2"/>
      <c r="QYT200" s="2"/>
      <c r="QYU200" s="2"/>
      <c r="QYV200" s="2"/>
      <c r="QYW200" s="2"/>
      <c r="QYX200" s="2"/>
      <c r="QYY200" s="2"/>
      <c r="QYZ200" s="2"/>
      <c r="QZA200" s="2"/>
      <c r="QZB200" s="2"/>
      <c r="QZC200" s="2"/>
      <c r="QZD200" s="2"/>
      <c r="QZE200" s="2"/>
      <c r="QZF200" s="2"/>
      <c r="QZG200" s="2"/>
      <c r="QZH200" s="2"/>
      <c r="QZI200" s="2"/>
      <c r="QZJ200" s="2"/>
      <c r="QZK200" s="2"/>
      <c r="QZL200" s="2"/>
      <c r="QZM200" s="2"/>
      <c r="QZN200" s="2"/>
      <c r="QZO200" s="2"/>
      <c r="QZP200" s="2"/>
      <c r="QZQ200" s="2"/>
      <c r="QZR200" s="2"/>
      <c r="QZS200" s="2"/>
      <c r="QZT200" s="2"/>
      <c r="QZU200" s="2"/>
      <c r="QZV200" s="2"/>
      <c r="QZW200" s="2"/>
      <c r="QZX200" s="2"/>
      <c r="QZY200" s="2"/>
      <c r="QZZ200" s="2"/>
      <c r="RAA200" s="2"/>
      <c r="RAB200" s="2"/>
      <c r="RAC200" s="2"/>
      <c r="RAD200" s="2"/>
      <c r="RAE200" s="2"/>
      <c r="RAF200" s="2"/>
      <c r="RAG200" s="2"/>
      <c r="RAH200" s="2"/>
      <c r="RAI200" s="2"/>
      <c r="RAJ200" s="2"/>
      <c r="RAK200" s="2"/>
      <c r="RAL200" s="2"/>
      <c r="RAM200" s="2"/>
      <c r="RAN200" s="2"/>
      <c r="RAO200" s="2"/>
      <c r="RAP200" s="2"/>
      <c r="RAQ200" s="2"/>
      <c r="RAR200" s="2"/>
      <c r="RAS200" s="2"/>
      <c r="RAT200" s="2"/>
      <c r="RAU200" s="2"/>
      <c r="RAV200" s="2"/>
      <c r="RAW200" s="2"/>
      <c r="RAX200" s="2"/>
      <c r="RAY200" s="2"/>
      <c r="RAZ200" s="2"/>
      <c r="RBA200" s="2"/>
      <c r="RBB200" s="2"/>
      <c r="RBC200" s="2"/>
      <c r="RBD200" s="2"/>
      <c r="RBE200" s="2"/>
      <c r="RBF200" s="2"/>
      <c r="RBG200" s="2"/>
      <c r="RBH200" s="2"/>
      <c r="RBI200" s="2"/>
      <c r="RBJ200" s="2"/>
      <c r="RBK200" s="2"/>
      <c r="RBL200" s="2"/>
      <c r="RBM200" s="2"/>
      <c r="RBN200" s="2"/>
      <c r="RBO200" s="2"/>
      <c r="RBP200" s="2"/>
      <c r="RBQ200" s="2"/>
      <c r="RBR200" s="2"/>
      <c r="RBS200" s="2"/>
      <c r="RBT200" s="2"/>
      <c r="RBU200" s="2"/>
      <c r="RBV200" s="2"/>
      <c r="RBW200" s="2"/>
      <c r="RBX200" s="2"/>
      <c r="RBY200" s="2"/>
      <c r="RBZ200" s="2"/>
      <c r="RCA200" s="2"/>
      <c r="RCB200" s="2"/>
      <c r="RCC200" s="2"/>
      <c r="RCD200" s="2"/>
      <c r="RCE200" s="2"/>
      <c r="RCF200" s="2"/>
      <c r="RCG200" s="2"/>
      <c r="RCH200" s="2"/>
      <c r="RCI200" s="2"/>
      <c r="RCJ200" s="2"/>
      <c r="RCK200" s="2"/>
      <c r="RCL200" s="2"/>
      <c r="RCM200" s="2"/>
      <c r="RCN200" s="2"/>
      <c r="RCO200" s="2"/>
      <c r="RCP200" s="2"/>
      <c r="RCQ200" s="2"/>
      <c r="RCR200" s="2"/>
      <c r="RCS200" s="2"/>
      <c r="RCT200" s="2"/>
      <c r="RCU200" s="2"/>
      <c r="RCV200" s="2"/>
      <c r="RCW200" s="2"/>
      <c r="RCX200" s="2"/>
      <c r="RCY200" s="2"/>
      <c r="RCZ200" s="2"/>
      <c r="RDA200" s="2"/>
      <c r="RDB200" s="2"/>
      <c r="RDC200" s="2"/>
      <c r="RDD200" s="2"/>
      <c r="RDE200" s="2"/>
      <c r="RDF200" s="2"/>
      <c r="RDG200" s="2"/>
      <c r="RDH200" s="2"/>
      <c r="RDI200" s="2"/>
      <c r="RDJ200" s="2"/>
      <c r="RDK200" s="2"/>
      <c r="RDL200" s="2"/>
      <c r="RDM200" s="2"/>
      <c r="RDN200" s="2"/>
      <c r="RDO200" s="2"/>
      <c r="RDP200" s="2"/>
      <c r="RDQ200" s="2"/>
      <c r="RDR200" s="2"/>
      <c r="RDS200" s="2"/>
      <c r="RDT200" s="2"/>
      <c r="RDU200" s="2"/>
      <c r="RDV200" s="2"/>
      <c r="RDW200" s="2"/>
      <c r="RDX200" s="2"/>
      <c r="RDY200" s="2"/>
      <c r="RDZ200" s="2"/>
      <c r="REA200" s="2"/>
      <c r="REB200" s="2"/>
      <c r="REC200" s="2"/>
      <c r="RED200" s="2"/>
      <c r="REE200" s="2"/>
      <c r="REF200" s="2"/>
      <c r="REG200" s="2"/>
      <c r="REH200" s="2"/>
      <c r="REI200" s="2"/>
      <c r="REJ200" s="2"/>
      <c r="REK200" s="2"/>
      <c r="REL200" s="2"/>
      <c r="REM200" s="2"/>
      <c r="REN200" s="2"/>
      <c r="REO200" s="2"/>
      <c r="REP200" s="2"/>
      <c r="REQ200" s="2"/>
      <c r="RER200" s="2"/>
      <c r="RES200" s="2"/>
      <c r="RET200" s="2"/>
      <c r="REU200" s="2"/>
      <c r="REV200" s="2"/>
      <c r="REW200" s="2"/>
      <c r="REX200" s="2"/>
      <c r="REY200" s="2"/>
      <c r="REZ200" s="2"/>
      <c r="RFA200" s="2"/>
      <c r="RFB200" s="2"/>
      <c r="RFC200" s="2"/>
      <c r="RFD200" s="2"/>
      <c r="RFE200" s="2"/>
      <c r="RFF200" s="2"/>
      <c r="RFG200" s="2"/>
      <c r="RFH200" s="2"/>
      <c r="RFI200" s="2"/>
      <c r="RFJ200" s="2"/>
      <c r="RFK200" s="2"/>
      <c r="RFL200" s="2"/>
      <c r="RFM200" s="2"/>
      <c r="RFN200" s="2"/>
      <c r="RFO200" s="2"/>
      <c r="RFP200" s="2"/>
      <c r="RFQ200" s="2"/>
      <c r="RFR200" s="2"/>
      <c r="RFS200" s="2"/>
      <c r="RFT200" s="2"/>
      <c r="RFU200" s="2"/>
      <c r="RFV200" s="2"/>
      <c r="RFW200" s="2"/>
      <c r="RFX200" s="2"/>
      <c r="RFY200" s="2"/>
      <c r="RFZ200" s="2"/>
      <c r="RGA200" s="2"/>
      <c r="RGB200" s="2"/>
      <c r="RGC200" s="2"/>
      <c r="RGD200" s="2"/>
      <c r="RGE200" s="2"/>
      <c r="RGF200" s="2"/>
      <c r="RGG200" s="2"/>
      <c r="RGH200" s="2"/>
      <c r="RGI200" s="2"/>
      <c r="RGJ200" s="2"/>
      <c r="RGK200" s="2"/>
      <c r="RGL200" s="2"/>
      <c r="RGM200" s="2"/>
      <c r="RGN200" s="2"/>
      <c r="RGO200" s="2"/>
      <c r="RGP200" s="2"/>
      <c r="RGQ200" s="2"/>
      <c r="RGR200" s="2"/>
      <c r="RGS200" s="2"/>
      <c r="RGT200" s="2"/>
      <c r="RGU200" s="2"/>
      <c r="RGV200" s="2"/>
      <c r="RGW200" s="2"/>
      <c r="RGX200" s="2"/>
      <c r="RGY200" s="2"/>
      <c r="RGZ200" s="2"/>
      <c r="RHA200" s="2"/>
      <c r="RHB200" s="2"/>
      <c r="RHC200" s="2"/>
      <c r="RHD200" s="2"/>
      <c r="RHE200" s="2"/>
      <c r="RHF200" s="2"/>
      <c r="RHG200" s="2"/>
      <c r="RHH200" s="2"/>
      <c r="RHI200" s="2"/>
      <c r="RHJ200" s="2"/>
      <c r="RHK200" s="2"/>
      <c r="RHL200" s="2"/>
      <c r="RHM200" s="2"/>
      <c r="RHN200" s="2"/>
      <c r="RHO200" s="2"/>
      <c r="RHP200" s="2"/>
      <c r="RHQ200" s="2"/>
      <c r="RHR200" s="2"/>
      <c r="RHS200" s="2"/>
      <c r="RHT200" s="2"/>
      <c r="RHU200" s="2"/>
      <c r="RHV200" s="2"/>
      <c r="RHW200" s="2"/>
      <c r="RHX200" s="2"/>
      <c r="RHY200" s="2"/>
      <c r="RHZ200" s="2"/>
      <c r="RIA200" s="2"/>
      <c r="RIB200" s="2"/>
      <c r="RIC200" s="2"/>
      <c r="RID200" s="2"/>
      <c r="RIE200" s="2"/>
      <c r="RIF200" s="2"/>
      <c r="RIG200" s="2"/>
      <c r="RIH200" s="2"/>
      <c r="RII200" s="2"/>
      <c r="RIJ200" s="2"/>
      <c r="RIK200" s="2"/>
      <c r="RIL200" s="2"/>
      <c r="RIM200" s="2"/>
      <c r="RIN200" s="2"/>
      <c r="RIO200" s="2"/>
      <c r="RIP200" s="2"/>
      <c r="RIQ200" s="2"/>
      <c r="RIR200" s="2"/>
      <c r="RIS200" s="2"/>
      <c r="RIT200" s="2"/>
      <c r="RIU200" s="2"/>
      <c r="RIV200" s="2"/>
      <c r="RIW200" s="2"/>
      <c r="RIX200" s="2"/>
      <c r="RIY200" s="2"/>
      <c r="RIZ200" s="2"/>
      <c r="RJA200" s="2"/>
      <c r="RJB200" s="2"/>
      <c r="RJC200" s="2"/>
      <c r="RJD200" s="2"/>
      <c r="RJE200" s="2"/>
      <c r="RJF200" s="2"/>
      <c r="RJG200" s="2"/>
      <c r="RJH200" s="2"/>
      <c r="RJI200" s="2"/>
      <c r="RJJ200" s="2"/>
      <c r="RJK200" s="2"/>
      <c r="RJL200" s="2"/>
      <c r="RJM200" s="2"/>
      <c r="RJN200" s="2"/>
      <c r="RJO200" s="2"/>
      <c r="RJP200" s="2"/>
      <c r="RJQ200" s="2"/>
      <c r="RJR200" s="2"/>
      <c r="RJS200" s="2"/>
      <c r="RJT200" s="2"/>
      <c r="RJU200" s="2"/>
      <c r="RJV200" s="2"/>
      <c r="RJW200" s="2"/>
      <c r="RJX200" s="2"/>
      <c r="RJY200" s="2"/>
      <c r="RJZ200" s="2"/>
      <c r="RKA200" s="2"/>
      <c r="RKB200" s="2"/>
      <c r="RKC200" s="2"/>
      <c r="RKD200" s="2"/>
      <c r="RKE200" s="2"/>
      <c r="RKF200" s="2"/>
      <c r="RKG200" s="2"/>
      <c r="RKH200" s="2"/>
      <c r="RKI200" s="2"/>
      <c r="RKJ200" s="2"/>
      <c r="RKK200" s="2"/>
      <c r="RKL200" s="2"/>
      <c r="RKM200" s="2"/>
      <c r="RKN200" s="2"/>
      <c r="RKO200" s="2"/>
      <c r="RKP200" s="2"/>
      <c r="RKQ200" s="2"/>
      <c r="RKR200" s="2"/>
      <c r="RKS200" s="2"/>
      <c r="RKT200" s="2"/>
      <c r="RKU200" s="2"/>
      <c r="RKV200" s="2"/>
      <c r="RKW200" s="2"/>
      <c r="RKX200" s="2"/>
      <c r="RKY200" s="2"/>
      <c r="RKZ200" s="2"/>
      <c r="RLA200" s="2"/>
      <c r="RLB200" s="2"/>
      <c r="RLC200" s="2"/>
      <c r="RLD200" s="2"/>
      <c r="RLE200" s="2"/>
      <c r="RLF200" s="2"/>
      <c r="RLG200" s="2"/>
      <c r="RLH200" s="2"/>
      <c r="RLI200" s="2"/>
      <c r="RLJ200" s="2"/>
      <c r="RLK200" s="2"/>
      <c r="RLL200" s="2"/>
      <c r="RLM200" s="2"/>
      <c r="RLN200" s="2"/>
      <c r="RLO200" s="2"/>
      <c r="RLP200" s="2"/>
      <c r="RLQ200" s="2"/>
      <c r="RLR200" s="2"/>
      <c r="RLS200" s="2"/>
      <c r="RLT200" s="2"/>
      <c r="RLU200" s="2"/>
      <c r="RLV200" s="2"/>
      <c r="RLW200" s="2"/>
      <c r="RLX200" s="2"/>
      <c r="RLY200" s="2"/>
      <c r="RLZ200" s="2"/>
      <c r="RMA200" s="2"/>
      <c r="RMB200" s="2"/>
      <c r="RMC200" s="2"/>
      <c r="RMD200" s="2"/>
      <c r="RME200" s="2"/>
      <c r="RMF200" s="2"/>
      <c r="RMG200" s="2"/>
      <c r="RMH200" s="2"/>
      <c r="RMI200" s="2"/>
      <c r="RMJ200" s="2"/>
      <c r="RMK200" s="2"/>
      <c r="RML200" s="2"/>
      <c r="RMM200" s="2"/>
      <c r="RMN200" s="2"/>
      <c r="RMO200" s="2"/>
      <c r="RMP200" s="2"/>
      <c r="RMQ200" s="2"/>
      <c r="RMR200" s="2"/>
      <c r="RMS200" s="2"/>
      <c r="RMT200" s="2"/>
      <c r="RMU200" s="2"/>
      <c r="RMV200" s="2"/>
      <c r="RMW200" s="2"/>
      <c r="RMX200" s="2"/>
      <c r="RMY200" s="2"/>
      <c r="RMZ200" s="2"/>
      <c r="RNA200" s="2"/>
      <c r="RNB200" s="2"/>
      <c r="RNC200" s="2"/>
      <c r="RND200" s="2"/>
      <c r="RNE200" s="2"/>
      <c r="RNF200" s="2"/>
      <c r="RNG200" s="2"/>
      <c r="RNH200" s="2"/>
      <c r="RNI200" s="2"/>
      <c r="RNJ200" s="2"/>
      <c r="RNK200" s="2"/>
      <c r="RNL200" s="2"/>
      <c r="RNM200" s="2"/>
      <c r="RNN200" s="2"/>
      <c r="RNO200" s="2"/>
      <c r="RNP200" s="2"/>
      <c r="RNQ200" s="2"/>
      <c r="RNR200" s="2"/>
      <c r="RNS200" s="2"/>
      <c r="RNT200" s="2"/>
      <c r="RNU200" s="2"/>
      <c r="RNV200" s="2"/>
      <c r="RNW200" s="2"/>
      <c r="RNX200" s="2"/>
      <c r="RNY200" s="2"/>
      <c r="RNZ200" s="2"/>
      <c r="ROA200" s="2"/>
      <c r="ROB200" s="2"/>
      <c r="ROC200" s="2"/>
      <c r="ROD200" s="2"/>
      <c r="ROE200" s="2"/>
      <c r="ROF200" s="2"/>
      <c r="ROG200" s="2"/>
      <c r="ROH200" s="2"/>
      <c r="ROI200" s="2"/>
      <c r="ROJ200" s="2"/>
      <c r="ROK200" s="2"/>
      <c r="ROL200" s="2"/>
      <c r="ROM200" s="2"/>
      <c r="RON200" s="2"/>
      <c r="ROO200" s="2"/>
      <c r="ROP200" s="2"/>
      <c r="ROQ200" s="2"/>
      <c r="ROR200" s="2"/>
      <c r="ROS200" s="2"/>
      <c r="ROT200" s="2"/>
      <c r="ROU200" s="2"/>
      <c r="ROV200" s="2"/>
      <c r="ROW200" s="2"/>
      <c r="ROX200" s="2"/>
      <c r="ROY200" s="2"/>
      <c r="ROZ200" s="2"/>
      <c r="RPA200" s="2"/>
      <c r="RPB200" s="2"/>
      <c r="RPC200" s="2"/>
      <c r="RPD200" s="2"/>
      <c r="RPE200" s="2"/>
      <c r="RPF200" s="2"/>
      <c r="RPG200" s="2"/>
      <c r="RPH200" s="2"/>
      <c r="RPI200" s="2"/>
      <c r="RPJ200" s="2"/>
      <c r="RPK200" s="2"/>
      <c r="RPL200" s="2"/>
      <c r="RPM200" s="2"/>
      <c r="RPN200" s="2"/>
      <c r="RPO200" s="2"/>
      <c r="RPP200" s="2"/>
      <c r="RPQ200" s="2"/>
      <c r="RPR200" s="2"/>
      <c r="RPS200" s="2"/>
      <c r="RPT200" s="2"/>
      <c r="RPU200" s="2"/>
      <c r="RPV200" s="2"/>
      <c r="RPW200" s="2"/>
      <c r="RPX200" s="2"/>
      <c r="RPY200" s="2"/>
      <c r="RPZ200" s="2"/>
      <c r="RQA200" s="2"/>
      <c r="RQB200" s="2"/>
      <c r="RQC200" s="2"/>
      <c r="RQD200" s="2"/>
      <c r="RQE200" s="2"/>
      <c r="RQF200" s="2"/>
      <c r="RQG200" s="2"/>
      <c r="RQH200" s="2"/>
      <c r="RQI200" s="2"/>
      <c r="RQJ200" s="2"/>
      <c r="RQK200" s="2"/>
      <c r="RQL200" s="2"/>
      <c r="RQM200" s="2"/>
      <c r="RQN200" s="2"/>
      <c r="RQO200" s="2"/>
      <c r="RQP200" s="2"/>
      <c r="RQQ200" s="2"/>
      <c r="RQR200" s="2"/>
      <c r="RQS200" s="2"/>
      <c r="RQT200" s="2"/>
      <c r="RQU200" s="2"/>
      <c r="RQV200" s="2"/>
      <c r="RQW200" s="2"/>
      <c r="RQX200" s="2"/>
      <c r="RQY200" s="2"/>
      <c r="RQZ200" s="2"/>
      <c r="RRA200" s="2"/>
      <c r="RRB200" s="2"/>
      <c r="RRC200" s="2"/>
      <c r="RRD200" s="2"/>
      <c r="RRE200" s="2"/>
      <c r="RRF200" s="2"/>
      <c r="RRG200" s="2"/>
      <c r="RRH200" s="2"/>
      <c r="RRI200" s="2"/>
      <c r="RRJ200" s="2"/>
      <c r="RRK200" s="2"/>
      <c r="RRL200" s="2"/>
      <c r="RRM200" s="2"/>
      <c r="RRN200" s="2"/>
      <c r="RRO200" s="2"/>
      <c r="RRP200" s="2"/>
      <c r="RRQ200" s="2"/>
      <c r="RRR200" s="2"/>
      <c r="RRS200" s="2"/>
      <c r="RRT200" s="2"/>
      <c r="RRU200" s="2"/>
      <c r="RRV200" s="2"/>
      <c r="RRW200" s="2"/>
      <c r="RRX200" s="2"/>
      <c r="RRY200" s="2"/>
      <c r="RRZ200" s="2"/>
      <c r="RSA200" s="2"/>
      <c r="RSB200" s="2"/>
      <c r="RSC200" s="2"/>
      <c r="RSD200" s="2"/>
      <c r="RSE200" s="2"/>
      <c r="RSF200" s="2"/>
      <c r="RSG200" s="2"/>
      <c r="RSH200" s="2"/>
      <c r="RSI200" s="2"/>
      <c r="RSJ200" s="2"/>
      <c r="RSK200" s="2"/>
      <c r="RSL200" s="2"/>
      <c r="RSM200" s="2"/>
      <c r="RSN200" s="2"/>
      <c r="RSO200" s="2"/>
      <c r="RSP200" s="2"/>
      <c r="RSQ200" s="2"/>
      <c r="RSR200" s="2"/>
      <c r="RSS200" s="2"/>
      <c r="RST200" s="2"/>
      <c r="RSU200" s="2"/>
      <c r="RSV200" s="2"/>
      <c r="RSW200" s="2"/>
      <c r="RSX200" s="2"/>
      <c r="RSY200" s="2"/>
      <c r="RSZ200" s="2"/>
      <c r="RTA200" s="2"/>
      <c r="RTB200" s="2"/>
      <c r="RTC200" s="2"/>
      <c r="RTD200" s="2"/>
      <c r="RTE200" s="2"/>
      <c r="RTF200" s="2"/>
      <c r="RTG200" s="2"/>
      <c r="RTH200" s="2"/>
      <c r="RTI200" s="2"/>
      <c r="RTJ200" s="2"/>
      <c r="RTK200" s="2"/>
      <c r="RTL200" s="2"/>
      <c r="RTM200" s="2"/>
      <c r="RTN200" s="2"/>
      <c r="RTO200" s="2"/>
      <c r="RTP200" s="2"/>
      <c r="RTQ200" s="2"/>
      <c r="RTR200" s="2"/>
      <c r="RTS200" s="2"/>
      <c r="RTT200" s="2"/>
      <c r="RTU200" s="2"/>
      <c r="RTV200" s="2"/>
      <c r="RTW200" s="2"/>
      <c r="RTX200" s="2"/>
      <c r="RTY200" s="2"/>
      <c r="RTZ200" s="2"/>
      <c r="RUA200" s="2"/>
      <c r="RUB200" s="2"/>
      <c r="RUC200" s="2"/>
      <c r="RUD200" s="2"/>
      <c r="RUE200" s="2"/>
      <c r="RUF200" s="2"/>
      <c r="RUG200" s="2"/>
      <c r="RUH200" s="2"/>
      <c r="RUI200" s="2"/>
      <c r="RUJ200" s="2"/>
      <c r="RUK200" s="2"/>
      <c r="RUL200" s="2"/>
      <c r="RUM200" s="2"/>
      <c r="RUN200" s="2"/>
      <c r="RUO200" s="2"/>
      <c r="RUP200" s="2"/>
      <c r="RUQ200" s="2"/>
      <c r="RUR200" s="2"/>
      <c r="RUS200" s="2"/>
      <c r="RUT200" s="2"/>
      <c r="RUU200" s="2"/>
      <c r="RUV200" s="2"/>
      <c r="RUW200" s="2"/>
      <c r="RUX200" s="2"/>
      <c r="RUY200" s="2"/>
      <c r="RUZ200" s="2"/>
      <c r="RVA200" s="2"/>
      <c r="RVB200" s="2"/>
      <c r="RVC200" s="2"/>
      <c r="RVD200" s="2"/>
      <c r="RVE200" s="2"/>
      <c r="RVF200" s="2"/>
      <c r="RVG200" s="2"/>
      <c r="RVH200" s="2"/>
      <c r="RVI200" s="2"/>
      <c r="RVJ200" s="2"/>
      <c r="RVK200" s="2"/>
      <c r="RVL200" s="2"/>
      <c r="RVM200" s="2"/>
      <c r="RVN200" s="2"/>
      <c r="RVO200" s="2"/>
      <c r="RVP200" s="2"/>
      <c r="RVQ200" s="2"/>
      <c r="RVR200" s="2"/>
      <c r="RVS200" s="2"/>
      <c r="RVT200" s="2"/>
      <c r="RVU200" s="2"/>
      <c r="RVV200" s="2"/>
      <c r="RVW200" s="2"/>
      <c r="RVX200" s="2"/>
      <c r="RVY200" s="2"/>
      <c r="RVZ200" s="2"/>
      <c r="RWA200" s="2"/>
      <c r="RWB200" s="2"/>
      <c r="RWC200" s="2"/>
      <c r="RWD200" s="2"/>
      <c r="RWE200" s="2"/>
      <c r="RWF200" s="2"/>
      <c r="RWG200" s="2"/>
      <c r="RWH200" s="2"/>
      <c r="RWI200" s="2"/>
      <c r="RWJ200" s="2"/>
      <c r="RWK200" s="2"/>
      <c r="RWL200" s="2"/>
      <c r="RWM200" s="2"/>
      <c r="RWN200" s="2"/>
      <c r="RWO200" s="2"/>
      <c r="RWP200" s="2"/>
      <c r="RWQ200" s="2"/>
      <c r="RWR200" s="2"/>
      <c r="RWS200" s="2"/>
      <c r="RWT200" s="2"/>
      <c r="RWU200" s="2"/>
      <c r="RWV200" s="2"/>
      <c r="RWW200" s="2"/>
      <c r="RWX200" s="2"/>
      <c r="RWY200" s="2"/>
      <c r="RWZ200" s="2"/>
      <c r="RXA200" s="2"/>
      <c r="RXB200" s="2"/>
      <c r="RXC200" s="2"/>
      <c r="RXD200" s="2"/>
      <c r="RXE200" s="2"/>
      <c r="RXF200" s="2"/>
      <c r="RXG200" s="2"/>
      <c r="RXH200" s="2"/>
      <c r="RXI200" s="2"/>
      <c r="RXJ200" s="2"/>
      <c r="RXK200" s="2"/>
      <c r="RXL200" s="2"/>
      <c r="RXM200" s="2"/>
      <c r="RXN200" s="2"/>
      <c r="RXO200" s="2"/>
      <c r="RXP200" s="2"/>
      <c r="RXQ200" s="2"/>
      <c r="RXR200" s="2"/>
      <c r="RXS200" s="2"/>
      <c r="RXT200" s="2"/>
      <c r="RXU200" s="2"/>
      <c r="RXV200" s="2"/>
      <c r="RXW200" s="2"/>
      <c r="RXX200" s="2"/>
      <c r="RXY200" s="2"/>
      <c r="RXZ200" s="2"/>
      <c r="RYA200" s="2"/>
      <c r="RYB200" s="2"/>
      <c r="RYC200" s="2"/>
      <c r="RYD200" s="2"/>
      <c r="RYE200" s="2"/>
      <c r="RYF200" s="2"/>
      <c r="RYG200" s="2"/>
      <c r="RYH200" s="2"/>
      <c r="RYI200" s="2"/>
      <c r="RYJ200" s="2"/>
      <c r="RYK200" s="2"/>
      <c r="RYL200" s="2"/>
      <c r="RYM200" s="2"/>
      <c r="RYN200" s="2"/>
      <c r="RYO200" s="2"/>
      <c r="RYP200" s="2"/>
      <c r="RYQ200" s="2"/>
      <c r="RYR200" s="2"/>
      <c r="RYS200" s="2"/>
      <c r="RYT200" s="2"/>
      <c r="RYU200" s="2"/>
      <c r="RYV200" s="2"/>
      <c r="RYW200" s="2"/>
      <c r="RYX200" s="2"/>
      <c r="RYY200" s="2"/>
      <c r="RYZ200" s="2"/>
      <c r="RZA200" s="2"/>
      <c r="RZB200" s="2"/>
      <c r="RZC200" s="2"/>
      <c r="RZD200" s="2"/>
      <c r="RZE200" s="2"/>
      <c r="RZF200" s="2"/>
      <c r="RZG200" s="2"/>
      <c r="RZH200" s="2"/>
      <c r="RZI200" s="2"/>
      <c r="RZJ200" s="2"/>
      <c r="RZK200" s="2"/>
      <c r="RZL200" s="2"/>
      <c r="RZM200" s="2"/>
      <c r="RZN200" s="2"/>
      <c r="RZO200" s="2"/>
      <c r="RZP200" s="2"/>
      <c r="RZQ200" s="2"/>
      <c r="RZR200" s="2"/>
      <c r="RZS200" s="2"/>
      <c r="RZT200" s="2"/>
      <c r="RZU200" s="2"/>
      <c r="RZV200" s="2"/>
      <c r="RZW200" s="2"/>
      <c r="RZX200" s="2"/>
      <c r="RZY200" s="2"/>
      <c r="RZZ200" s="2"/>
      <c r="SAA200" s="2"/>
      <c r="SAB200" s="2"/>
      <c r="SAC200" s="2"/>
      <c r="SAD200" s="2"/>
      <c r="SAE200" s="2"/>
      <c r="SAF200" s="2"/>
      <c r="SAG200" s="2"/>
      <c r="SAH200" s="2"/>
      <c r="SAI200" s="2"/>
      <c r="SAJ200" s="2"/>
      <c r="SAK200" s="2"/>
      <c r="SAL200" s="2"/>
      <c r="SAM200" s="2"/>
      <c r="SAN200" s="2"/>
      <c r="SAO200" s="2"/>
      <c r="SAP200" s="2"/>
      <c r="SAQ200" s="2"/>
      <c r="SAR200" s="2"/>
      <c r="SAS200" s="2"/>
      <c r="SAT200" s="2"/>
      <c r="SAU200" s="2"/>
      <c r="SAV200" s="2"/>
      <c r="SAW200" s="2"/>
      <c r="SAX200" s="2"/>
      <c r="SAY200" s="2"/>
      <c r="SAZ200" s="2"/>
      <c r="SBA200" s="2"/>
      <c r="SBB200" s="2"/>
      <c r="SBC200" s="2"/>
      <c r="SBD200" s="2"/>
      <c r="SBE200" s="2"/>
      <c r="SBF200" s="2"/>
      <c r="SBG200" s="2"/>
      <c r="SBH200" s="2"/>
      <c r="SBI200" s="2"/>
      <c r="SBJ200" s="2"/>
      <c r="SBK200" s="2"/>
      <c r="SBL200" s="2"/>
      <c r="SBM200" s="2"/>
      <c r="SBN200" s="2"/>
      <c r="SBO200" s="2"/>
      <c r="SBP200" s="2"/>
      <c r="SBQ200" s="2"/>
      <c r="SBR200" s="2"/>
      <c r="SBS200" s="2"/>
      <c r="SBT200" s="2"/>
      <c r="SBU200" s="2"/>
      <c r="SBV200" s="2"/>
      <c r="SBW200" s="2"/>
      <c r="SBX200" s="2"/>
      <c r="SBY200" s="2"/>
      <c r="SBZ200" s="2"/>
      <c r="SCA200" s="2"/>
      <c r="SCB200" s="2"/>
      <c r="SCC200" s="2"/>
      <c r="SCD200" s="2"/>
      <c r="SCE200" s="2"/>
      <c r="SCF200" s="2"/>
      <c r="SCG200" s="2"/>
      <c r="SCH200" s="2"/>
      <c r="SCI200" s="2"/>
      <c r="SCJ200" s="2"/>
      <c r="SCK200" s="2"/>
      <c r="SCL200" s="2"/>
      <c r="SCM200" s="2"/>
      <c r="SCN200" s="2"/>
      <c r="SCO200" s="2"/>
      <c r="SCP200" s="2"/>
      <c r="SCQ200" s="2"/>
      <c r="SCR200" s="2"/>
      <c r="SCS200" s="2"/>
      <c r="SCT200" s="2"/>
      <c r="SCU200" s="2"/>
      <c r="SCV200" s="2"/>
      <c r="SCW200" s="2"/>
      <c r="SCX200" s="2"/>
      <c r="SCY200" s="2"/>
      <c r="SCZ200" s="2"/>
      <c r="SDA200" s="2"/>
      <c r="SDB200" s="2"/>
      <c r="SDC200" s="2"/>
      <c r="SDD200" s="2"/>
      <c r="SDE200" s="2"/>
      <c r="SDF200" s="2"/>
      <c r="SDG200" s="2"/>
      <c r="SDH200" s="2"/>
      <c r="SDI200" s="2"/>
      <c r="SDJ200" s="2"/>
      <c r="SDK200" s="2"/>
      <c r="SDL200" s="2"/>
      <c r="SDM200" s="2"/>
      <c r="SDN200" s="2"/>
      <c r="SDO200" s="2"/>
      <c r="SDP200" s="2"/>
      <c r="SDQ200" s="2"/>
      <c r="SDR200" s="2"/>
      <c r="SDS200" s="2"/>
      <c r="SDT200" s="2"/>
      <c r="SDU200" s="2"/>
      <c r="SDV200" s="2"/>
      <c r="SDW200" s="2"/>
      <c r="SDX200" s="2"/>
      <c r="SDY200" s="2"/>
      <c r="SDZ200" s="2"/>
      <c r="SEA200" s="2"/>
      <c r="SEB200" s="2"/>
      <c r="SEC200" s="2"/>
      <c r="SED200" s="2"/>
      <c r="SEE200" s="2"/>
      <c r="SEF200" s="2"/>
      <c r="SEG200" s="2"/>
      <c r="SEH200" s="2"/>
      <c r="SEI200" s="2"/>
      <c r="SEJ200" s="2"/>
      <c r="SEK200" s="2"/>
      <c r="SEL200" s="2"/>
      <c r="SEM200" s="2"/>
      <c r="SEN200" s="2"/>
      <c r="SEO200" s="2"/>
      <c r="SEP200" s="2"/>
      <c r="SEQ200" s="2"/>
      <c r="SER200" s="2"/>
      <c r="SES200" s="2"/>
      <c r="SET200" s="2"/>
      <c r="SEU200" s="2"/>
      <c r="SEV200" s="2"/>
      <c r="SEW200" s="2"/>
      <c r="SEX200" s="2"/>
      <c r="SEY200" s="2"/>
      <c r="SEZ200" s="2"/>
      <c r="SFA200" s="2"/>
      <c r="SFB200" s="2"/>
      <c r="SFC200" s="2"/>
      <c r="SFD200" s="2"/>
      <c r="SFE200" s="2"/>
      <c r="SFF200" s="2"/>
      <c r="SFG200" s="2"/>
      <c r="SFH200" s="2"/>
      <c r="SFI200" s="2"/>
      <c r="SFJ200" s="2"/>
      <c r="SFK200" s="2"/>
      <c r="SFL200" s="2"/>
      <c r="SFM200" s="2"/>
      <c r="SFN200" s="2"/>
      <c r="SFO200" s="2"/>
      <c r="SFP200" s="2"/>
      <c r="SFQ200" s="2"/>
      <c r="SFR200" s="2"/>
      <c r="SFS200" s="2"/>
      <c r="SFT200" s="2"/>
      <c r="SFU200" s="2"/>
      <c r="SFV200" s="2"/>
      <c r="SFW200" s="2"/>
      <c r="SFX200" s="2"/>
      <c r="SFY200" s="2"/>
      <c r="SFZ200" s="2"/>
      <c r="SGA200" s="2"/>
      <c r="SGB200" s="2"/>
      <c r="SGC200" s="2"/>
      <c r="SGD200" s="2"/>
      <c r="SGE200" s="2"/>
      <c r="SGF200" s="2"/>
      <c r="SGG200" s="2"/>
      <c r="SGH200" s="2"/>
      <c r="SGI200" s="2"/>
      <c r="SGJ200" s="2"/>
      <c r="SGK200" s="2"/>
      <c r="SGL200" s="2"/>
      <c r="SGM200" s="2"/>
      <c r="SGN200" s="2"/>
      <c r="SGO200" s="2"/>
      <c r="SGP200" s="2"/>
      <c r="SGQ200" s="2"/>
      <c r="SGR200" s="2"/>
      <c r="SGS200" s="2"/>
      <c r="SGT200" s="2"/>
      <c r="SGU200" s="2"/>
      <c r="SGV200" s="2"/>
      <c r="SGW200" s="2"/>
      <c r="SGX200" s="2"/>
      <c r="SGY200" s="2"/>
      <c r="SGZ200" s="2"/>
      <c r="SHA200" s="2"/>
      <c r="SHB200" s="2"/>
      <c r="SHC200" s="2"/>
      <c r="SHD200" s="2"/>
      <c r="SHE200" s="2"/>
      <c r="SHF200" s="2"/>
      <c r="SHG200" s="2"/>
      <c r="SHH200" s="2"/>
      <c r="SHI200" s="2"/>
      <c r="SHJ200" s="2"/>
      <c r="SHK200" s="2"/>
      <c r="SHL200" s="2"/>
      <c r="SHM200" s="2"/>
      <c r="SHN200" s="2"/>
      <c r="SHO200" s="2"/>
      <c r="SHP200" s="2"/>
      <c r="SHQ200" s="2"/>
      <c r="SHR200" s="2"/>
      <c r="SHS200" s="2"/>
      <c r="SHT200" s="2"/>
      <c r="SHU200" s="2"/>
      <c r="SHV200" s="2"/>
      <c r="SHW200" s="2"/>
      <c r="SHX200" s="2"/>
      <c r="SHY200" s="2"/>
      <c r="SHZ200" s="2"/>
      <c r="SIA200" s="2"/>
      <c r="SIB200" s="2"/>
      <c r="SIC200" s="2"/>
      <c r="SID200" s="2"/>
      <c r="SIE200" s="2"/>
      <c r="SIF200" s="2"/>
      <c r="SIG200" s="2"/>
      <c r="SIH200" s="2"/>
      <c r="SII200" s="2"/>
      <c r="SIJ200" s="2"/>
      <c r="SIK200" s="2"/>
      <c r="SIL200" s="2"/>
      <c r="SIM200" s="2"/>
      <c r="SIN200" s="2"/>
      <c r="SIO200" s="2"/>
      <c r="SIP200" s="2"/>
      <c r="SIQ200" s="2"/>
      <c r="SIR200" s="2"/>
      <c r="SIS200" s="2"/>
      <c r="SIT200" s="2"/>
      <c r="SIU200" s="2"/>
      <c r="SIV200" s="2"/>
      <c r="SIW200" s="2"/>
      <c r="SIX200" s="2"/>
      <c r="SIY200" s="2"/>
      <c r="SIZ200" s="2"/>
      <c r="SJA200" s="2"/>
      <c r="SJB200" s="2"/>
      <c r="SJC200" s="2"/>
      <c r="SJD200" s="2"/>
      <c r="SJE200" s="2"/>
      <c r="SJF200" s="2"/>
      <c r="SJG200" s="2"/>
      <c r="SJH200" s="2"/>
      <c r="SJI200" s="2"/>
      <c r="SJJ200" s="2"/>
      <c r="SJK200" s="2"/>
      <c r="SJL200" s="2"/>
      <c r="SJM200" s="2"/>
      <c r="SJN200" s="2"/>
      <c r="SJO200" s="2"/>
      <c r="SJP200" s="2"/>
      <c r="SJQ200" s="2"/>
      <c r="SJR200" s="2"/>
      <c r="SJS200" s="2"/>
      <c r="SJT200" s="2"/>
      <c r="SJU200" s="2"/>
      <c r="SJV200" s="2"/>
      <c r="SJW200" s="2"/>
      <c r="SJX200" s="2"/>
      <c r="SJY200" s="2"/>
      <c r="SJZ200" s="2"/>
      <c r="SKA200" s="2"/>
      <c r="SKB200" s="2"/>
      <c r="SKC200" s="2"/>
      <c r="SKD200" s="2"/>
      <c r="SKE200" s="2"/>
      <c r="SKF200" s="2"/>
      <c r="SKG200" s="2"/>
      <c r="SKH200" s="2"/>
      <c r="SKI200" s="2"/>
      <c r="SKJ200" s="2"/>
      <c r="SKK200" s="2"/>
      <c r="SKL200" s="2"/>
      <c r="SKM200" s="2"/>
      <c r="SKN200" s="2"/>
      <c r="SKO200" s="2"/>
      <c r="SKP200" s="2"/>
      <c r="SKQ200" s="2"/>
      <c r="SKR200" s="2"/>
      <c r="SKS200" s="2"/>
      <c r="SKT200" s="2"/>
      <c r="SKU200" s="2"/>
      <c r="SKV200" s="2"/>
      <c r="SKW200" s="2"/>
      <c r="SKX200" s="2"/>
      <c r="SKY200" s="2"/>
      <c r="SKZ200" s="2"/>
      <c r="SLA200" s="2"/>
      <c r="SLB200" s="2"/>
      <c r="SLC200" s="2"/>
      <c r="SLD200" s="2"/>
      <c r="SLE200" s="2"/>
      <c r="SLF200" s="2"/>
      <c r="SLG200" s="2"/>
      <c r="SLH200" s="2"/>
      <c r="SLI200" s="2"/>
      <c r="SLJ200" s="2"/>
      <c r="SLK200" s="2"/>
      <c r="SLL200" s="2"/>
      <c r="SLM200" s="2"/>
      <c r="SLN200" s="2"/>
      <c r="SLO200" s="2"/>
      <c r="SLP200" s="2"/>
      <c r="SLQ200" s="2"/>
      <c r="SLR200" s="2"/>
      <c r="SLS200" s="2"/>
      <c r="SLT200" s="2"/>
      <c r="SLU200" s="2"/>
      <c r="SLV200" s="2"/>
      <c r="SLW200" s="2"/>
      <c r="SLX200" s="2"/>
      <c r="SLY200" s="2"/>
      <c r="SLZ200" s="2"/>
      <c r="SMA200" s="2"/>
      <c r="SMB200" s="2"/>
      <c r="SMC200" s="2"/>
      <c r="SMD200" s="2"/>
      <c r="SME200" s="2"/>
      <c r="SMF200" s="2"/>
      <c r="SMG200" s="2"/>
      <c r="SMH200" s="2"/>
      <c r="SMI200" s="2"/>
      <c r="SMJ200" s="2"/>
      <c r="SMK200" s="2"/>
      <c r="SML200" s="2"/>
      <c r="SMM200" s="2"/>
      <c r="SMN200" s="2"/>
      <c r="SMO200" s="2"/>
      <c r="SMP200" s="2"/>
      <c r="SMQ200" s="2"/>
      <c r="SMR200" s="2"/>
      <c r="SMS200" s="2"/>
      <c r="SMT200" s="2"/>
      <c r="SMU200" s="2"/>
      <c r="SMV200" s="2"/>
      <c r="SMW200" s="2"/>
      <c r="SMX200" s="2"/>
      <c r="SMY200" s="2"/>
      <c r="SMZ200" s="2"/>
      <c r="SNA200" s="2"/>
      <c r="SNB200" s="2"/>
      <c r="SNC200" s="2"/>
      <c r="SND200" s="2"/>
      <c r="SNE200" s="2"/>
      <c r="SNF200" s="2"/>
      <c r="SNG200" s="2"/>
      <c r="SNH200" s="2"/>
      <c r="SNI200" s="2"/>
      <c r="SNJ200" s="2"/>
      <c r="SNK200" s="2"/>
      <c r="SNL200" s="2"/>
      <c r="SNM200" s="2"/>
      <c r="SNN200" s="2"/>
      <c r="SNO200" s="2"/>
      <c r="SNP200" s="2"/>
      <c r="SNQ200" s="2"/>
      <c r="SNR200" s="2"/>
      <c r="SNS200" s="2"/>
      <c r="SNT200" s="2"/>
      <c r="SNU200" s="2"/>
      <c r="SNV200" s="2"/>
      <c r="SNW200" s="2"/>
      <c r="SNX200" s="2"/>
      <c r="SNY200" s="2"/>
      <c r="SNZ200" s="2"/>
      <c r="SOA200" s="2"/>
      <c r="SOB200" s="2"/>
      <c r="SOC200" s="2"/>
      <c r="SOD200" s="2"/>
      <c r="SOE200" s="2"/>
      <c r="SOF200" s="2"/>
      <c r="SOG200" s="2"/>
      <c r="SOH200" s="2"/>
      <c r="SOI200" s="2"/>
      <c r="SOJ200" s="2"/>
      <c r="SOK200" s="2"/>
      <c r="SOL200" s="2"/>
      <c r="SOM200" s="2"/>
      <c r="SON200" s="2"/>
      <c r="SOO200" s="2"/>
      <c r="SOP200" s="2"/>
      <c r="SOQ200" s="2"/>
      <c r="SOR200" s="2"/>
      <c r="SOS200" s="2"/>
      <c r="SOT200" s="2"/>
      <c r="SOU200" s="2"/>
      <c r="SOV200" s="2"/>
      <c r="SOW200" s="2"/>
      <c r="SOX200" s="2"/>
      <c r="SOY200" s="2"/>
      <c r="SOZ200" s="2"/>
      <c r="SPA200" s="2"/>
      <c r="SPB200" s="2"/>
      <c r="SPC200" s="2"/>
      <c r="SPD200" s="2"/>
      <c r="SPE200" s="2"/>
      <c r="SPF200" s="2"/>
      <c r="SPG200" s="2"/>
      <c r="SPH200" s="2"/>
      <c r="SPI200" s="2"/>
      <c r="SPJ200" s="2"/>
      <c r="SPK200" s="2"/>
      <c r="SPL200" s="2"/>
      <c r="SPM200" s="2"/>
      <c r="SPN200" s="2"/>
      <c r="SPO200" s="2"/>
      <c r="SPP200" s="2"/>
      <c r="SPQ200" s="2"/>
      <c r="SPR200" s="2"/>
      <c r="SPS200" s="2"/>
      <c r="SPT200" s="2"/>
      <c r="SPU200" s="2"/>
      <c r="SPV200" s="2"/>
      <c r="SPW200" s="2"/>
      <c r="SPX200" s="2"/>
      <c r="SPY200" s="2"/>
      <c r="SPZ200" s="2"/>
      <c r="SQA200" s="2"/>
      <c r="SQB200" s="2"/>
      <c r="SQC200" s="2"/>
      <c r="SQD200" s="2"/>
      <c r="SQE200" s="2"/>
      <c r="SQF200" s="2"/>
      <c r="SQG200" s="2"/>
      <c r="SQH200" s="2"/>
      <c r="SQI200" s="2"/>
      <c r="SQJ200" s="2"/>
      <c r="SQK200" s="2"/>
      <c r="SQL200" s="2"/>
      <c r="SQM200" s="2"/>
      <c r="SQN200" s="2"/>
      <c r="SQO200" s="2"/>
      <c r="SQP200" s="2"/>
      <c r="SQQ200" s="2"/>
      <c r="SQR200" s="2"/>
      <c r="SQS200" s="2"/>
      <c r="SQT200" s="2"/>
      <c r="SQU200" s="2"/>
      <c r="SQV200" s="2"/>
      <c r="SQW200" s="2"/>
      <c r="SQX200" s="2"/>
      <c r="SQY200" s="2"/>
      <c r="SQZ200" s="2"/>
      <c r="SRA200" s="2"/>
      <c r="SRB200" s="2"/>
      <c r="SRC200" s="2"/>
      <c r="SRD200" s="2"/>
      <c r="SRE200" s="2"/>
      <c r="SRF200" s="2"/>
      <c r="SRG200" s="2"/>
      <c r="SRH200" s="2"/>
      <c r="SRI200" s="2"/>
      <c r="SRJ200" s="2"/>
      <c r="SRK200" s="2"/>
      <c r="SRL200" s="2"/>
      <c r="SRM200" s="2"/>
      <c r="SRN200" s="2"/>
      <c r="SRO200" s="2"/>
      <c r="SRP200" s="2"/>
      <c r="SRQ200" s="2"/>
      <c r="SRR200" s="2"/>
      <c r="SRS200" s="2"/>
      <c r="SRT200" s="2"/>
      <c r="SRU200" s="2"/>
      <c r="SRV200" s="2"/>
      <c r="SRW200" s="2"/>
      <c r="SRX200" s="2"/>
      <c r="SRY200" s="2"/>
      <c r="SRZ200" s="2"/>
      <c r="SSA200" s="2"/>
      <c r="SSB200" s="2"/>
      <c r="SSC200" s="2"/>
      <c r="SSD200" s="2"/>
      <c r="SSE200" s="2"/>
      <c r="SSF200" s="2"/>
      <c r="SSG200" s="2"/>
      <c r="SSH200" s="2"/>
      <c r="SSI200" s="2"/>
      <c r="SSJ200" s="2"/>
      <c r="SSK200" s="2"/>
      <c r="SSL200" s="2"/>
      <c r="SSM200" s="2"/>
      <c r="SSN200" s="2"/>
      <c r="SSO200" s="2"/>
      <c r="SSP200" s="2"/>
      <c r="SSQ200" s="2"/>
      <c r="SSR200" s="2"/>
      <c r="SSS200" s="2"/>
      <c r="SST200" s="2"/>
      <c r="SSU200" s="2"/>
      <c r="SSV200" s="2"/>
      <c r="SSW200" s="2"/>
      <c r="SSX200" s="2"/>
      <c r="SSY200" s="2"/>
      <c r="SSZ200" s="2"/>
      <c r="STA200" s="2"/>
      <c r="STB200" s="2"/>
      <c r="STC200" s="2"/>
      <c r="STD200" s="2"/>
      <c r="STE200" s="2"/>
      <c r="STF200" s="2"/>
      <c r="STG200" s="2"/>
      <c r="STH200" s="2"/>
      <c r="STI200" s="2"/>
      <c r="STJ200" s="2"/>
      <c r="STK200" s="2"/>
      <c r="STL200" s="2"/>
      <c r="STM200" s="2"/>
      <c r="STN200" s="2"/>
      <c r="STO200" s="2"/>
      <c r="STP200" s="2"/>
      <c r="STQ200" s="2"/>
      <c r="STR200" s="2"/>
      <c r="STS200" s="2"/>
      <c r="STT200" s="2"/>
      <c r="STU200" s="2"/>
      <c r="STV200" s="2"/>
      <c r="STW200" s="2"/>
      <c r="STX200" s="2"/>
      <c r="STY200" s="2"/>
      <c r="STZ200" s="2"/>
      <c r="SUA200" s="2"/>
      <c r="SUB200" s="2"/>
      <c r="SUC200" s="2"/>
      <c r="SUD200" s="2"/>
      <c r="SUE200" s="2"/>
      <c r="SUF200" s="2"/>
      <c r="SUG200" s="2"/>
      <c r="SUH200" s="2"/>
      <c r="SUI200" s="2"/>
      <c r="SUJ200" s="2"/>
      <c r="SUK200" s="2"/>
      <c r="SUL200" s="2"/>
      <c r="SUM200" s="2"/>
      <c r="SUN200" s="2"/>
      <c r="SUO200" s="2"/>
      <c r="SUP200" s="2"/>
      <c r="SUQ200" s="2"/>
      <c r="SUR200" s="2"/>
      <c r="SUS200" s="2"/>
      <c r="SUT200" s="2"/>
      <c r="SUU200" s="2"/>
      <c r="SUV200" s="2"/>
      <c r="SUW200" s="2"/>
      <c r="SUX200" s="2"/>
      <c r="SUY200" s="2"/>
      <c r="SUZ200" s="2"/>
      <c r="SVA200" s="2"/>
      <c r="SVB200" s="2"/>
      <c r="SVC200" s="2"/>
      <c r="SVD200" s="2"/>
      <c r="SVE200" s="2"/>
      <c r="SVF200" s="2"/>
      <c r="SVG200" s="2"/>
      <c r="SVH200" s="2"/>
      <c r="SVI200" s="2"/>
      <c r="SVJ200" s="2"/>
      <c r="SVK200" s="2"/>
      <c r="SVL200" s="2"/>
      <c r="SVM200" s="2"/>
      <c r="SVN200" s="2"/>
      <c r="SVO200" s="2"/>
      <c r="SVP200" s="2"/>
      <c r="SVQ200" s="2"/>
      <c r="SVR200" s="2"/>
      <c r="SVS200" s="2"/>
      <c r="SVT200" s="2"/>
      <c r="SVU200" s="2"/>
      <c r="SVV200" s="2"/>
      <c r="SVW200" s="2"/>
      <c r="SVX200" s="2"/>
      <c r="SVY200" s="2"/>
      <c r="SVZ200" s="2"/>
      <c r="SWA200" s="2"/>
      <c r="SWB200" s="2"/>
      <c r="SWC200" s="2"/>
      <c r="SWD200" s="2"/>
      <c r="SWE200" s="2"/>
      <c r="SWF200" s="2"/>
      <c r="SWG200" s="2"/>
      <c r="SWH200" s="2"/>
      <c r="SWI200" s="2"/>
      <c r="SWJ200" s="2"/>
      <c r="SWK200" s="2"/>
      <c r="SWL200" s="2"/>
      <c r="SWM200" s="2"/>
      <c r="SWN200" s="2"/>
      <c r="SWO200" s="2"/>
      <c r="SWP200" s="2"/>
      <c r="SWQ200" s="2"/>
      <c r="SWR200" s="2"/>
      <c r="SWS200" s="2"/>
      <c r="SWT200" s="2"/>
      <c r="SWU200" s="2"/>
      <c r="SWV200" s="2"/>
      <c r="SWW200" s="2"/>
      <c r="SWX200" s="2"/>
      <c r="SWY200" s="2"/>
      <c r="SWZ200" s="2"/>
      <c r="SXA200" s="2"/>
      <c r="SXB200" s="2"/>
      <c r="SXC200" s="2"/>
      <c r="SXD200" s="2"/>
      <c r="SXE200" s="2"/>
      <c r="SXF200" s="2"/>
      <c r="SXG200" s="2"/>
      <c r="SXH200" s="2"/>
      <c r="SXI200" s="2"/>
      <c r="SXJ200" s="2"/>
      <c r="SXK200" s="2"/>
      <c r="SXL200" s="2"/>
      <c r="SXM200" s="2"/>
      <c r="SXN200" s="2"/>
      <c r="SXO200" s="2"/>
      <c r="SXP200" s="2"/>
      <c r="SXQ200" s="2"/>
      <c r="SXR200" s="2"/>
      <c r="SXS200" s="2"/>
      <c r="SXT200" s="2"/>
      <c r="SXU200" s="2"/>
      <c r="SXV200" s="2"/>
      <c r="SXW200" s="2"/>
      <c r="SXX200" s="2"/>
      <c r="SXY200" s="2"/>
      <c r="SXZ200" s="2"/>
      <c r="SYA200" s="2"/>
      <c r="SYB200" s="2"/>
      <c r="SYC200" s="2"/>
      <c r="SYD200" s="2"/>
      <c r="SYE200" s="2"/>
      <c r="SYF200" s="2"/>
      <c r="SYG200" s="2"/>
      <c r="SYH200" s="2"/>
      <c r="SYI200" s="2"/>
      <c r="SYJ200" s="2"/>
      <c r="SYK200" s="2"/>
      <c r="SYL200" s="2"/>
      <c r="SYM200" s="2"/>
      <c r="SYN200" s="2"/>
      <c r="SYO200" s="2"/>
      <c r="SYP200" s="2"/>
      <c r="SYQ200" s="2"/>
      <c r="SYR200" s="2"/>
      <c r="SYS200" s="2"/>
      <c r="SYT200" s="2"/>
      <c r="SYU200" s="2"/>
      <c r="SYV200" s="2"/>
      <c r="SYW200" s="2"/>
      <c r="SYX200" s="2"/>
      <c r="SYY200" s="2"/>
      <c r="SYZ200" s="2"/>
      <c r="SZA200" s="2"/>
      <c r="SZB200" s="2"/>
      <c r="SZC200" s="2"/>
      <c r="SZD200" s="2"/>
      <c r="SZE200" s="2"/>
      <c r="SZF200" s="2"/>
      <c r="SZG200" s="2"/>
      <c r="SZH200" s="2"/>
      <c r="SZI200" s="2"/>
      <c r="SZJ200" s="2"/>
      <c r="SZK200" s="2"/>
      <c r="SZL200" s="2"/>
      <c r="SZM200" s="2"/>
      <c r="SZN200" s="2"/>
      <c r="SZO200" s="2"/>
      <c r="SZP200" s="2"/>
      <c r="SZQ200" s="2"/>
      <c r="SZR200" s="2"/>
      <c r="SZS200" s="2"/>
      <c r="SZT200" s="2"/>
      <c r="SZU200" s="2"/>
      <c r="SZV200" s="2"/>
      <c r="SZW200" s="2"/>
      <c r="SZX200" s="2"/>
      <c r="SZY200" s="2"/>
      <c r="SZZ200" s="2"/>
      <c r="TAA200" s="2"/>
      <c r="TAB200" s="2"/>
      <c r="TAC200" s="2"/>
      <c r="TAD200" s="2"/>
      <c r="TAE200" s="2"/>
      <c r="TAF200" s="2"/>
      <c r="TAG200" s="2"/>
      <c r="TAH200" s="2"/>
      <c r="TAI200" s="2"/>
      <c r="TAJ200" s="2"/>
      <c r="TAK200" s="2"/>
      <c r="TAL200" s="2"/>
      <c r="TAM200" s="2"/>
      <c r="TAN200" s="2"/>
      <c r="TAO200" s="2"/>
      <c r="TAP200" s="2"/>
      <c r="TAQ200" s="2"/>
      <c r="TAR200" s="2"/>
      <c r="TAS200" s="2"/>
      <c r="TAT200" s="2"/>
      <c r="TAU200" s="2"/>
      <c r="TAV200" s="2"/>
      <c r="TAW200" s="2"/>
      <c r="TAX200" s="2"/>
      <c r="TAY200" s="2"/>
      <c r="TAZ200" s="2"/>
      <c r="TBA200" s="2"/>
      <c r="TBB200" s="2"/>
      <c r="TBC200" s="2"/>
      <c r="TBD200" s="2"/>
      <c r="TBE200" s="2"/>
      <c r="TBF200" s="2"/>
      <c r="TBG200" s="2"/>
      <c r="TBH200" s="2"/>
      <c r="TBI200" s="2"/>
      <c r="TBJ200" s="2"/>
      <c r="TBK200" s="2"/>
      <c r="TBL200" s="2"/>
      <c r="TBM200" s="2"/>
      <c r="TBN200" s="2"/>
      <c r="TBO200" s="2"/>
      <c r="TBP200" s="2"/>
      <c r="TBQ200" s="2"/>
      <c r="TBR200" s="2"/>
      <c r="TBS200" s="2"/>
      <c r="TBT200" s="2"/>
      <c r="TBU200" s="2"/>
      <c r="TBV200" s="2"/>
      <c r="TBW200" s="2"/>
      <c r="TBX200" s="2"/>
      <c r="TBY200" s="2"/>
      <c r="TBZ200" s="2"/>
      <c r="TCA200" s="2"/>
      <c r="TCB200" s="2"/>
      <c r="TCC200" s="2"/>
      <c r="TCD200" s="2"/>
      <c r="TCE200" s="2"/>
      <c r="TCF200" s="2"/>
      <c r="TCG200" s="2"/>
      <c r="TCH200" s="2"/>
      <c r="TCI200" s="2"/>
      <c r="TCJ200" s="2"/>
      <c r="TCK200" s="2"/>
      <c r="TCL200" s="2"/>
      <c r="TCM200" s="2"/>
      <c r="TCN200" s="2"/>
      <c r="TCO200" s="2"/>
      <c r="TCP200" s="2"/>
      <c r="TCQ200" s="2"/>
      <c r="TCR200" s="2"/>
      <c r="TCS200" s="2"/>
      <c r="TCT200" s="2"/>
      <c r="TCU200" s="2"/>
      <c r="TCV200" s="2"/>
      <c r="TCW200" s="2"/>
      <c r="TCX200" s="2"/>
      <c r="TCY200" s="2"/>
      <c r="TCZ200" s="2"/>
      <c r="TDA200" s="2"/>
      <c r="TDB200" s="2"/>
      <c r="TDC200" s="2"/>
      <c r="TDD200" s="2"/>
      <c r="TDE200" s="2"/>
      <c r="TDF200" s="2"/>
      <c r="TDG200" s="2"/>
      <c r="TDH200" s="2"/>
      <c r="TDI200" s="2"/>
      <c r="TDJ200" s="2"/>
      <c r="TDK200" s="2"/>
      <c r="TDL200" s="2"/>
      <c r="TDM200" s="2"/>
      <c r="TDN200" s="2"/>
      <c r="TDO200" s="2"/>
      <c r="TDP200" s="2"/>
      <c r="TDQ200" s="2"/>
      <c r="TDR200" s="2"/>
      <c r="TDS200" s="2"/>
      <c r="TDT200" s="2"/>
      <c r="TDU200" s="2"/>
      <c r="TDV200" s="2"/>
      <c r="TDW200" s="2"/>
      <c r="TDX200" s="2"/>
      <c r="TDY200" s="2"/>
      <c r="TDZ200" s="2"/>
      <c r="TEA200" s="2"/>
      <c r="TEB200" s="2"/>
      <c r="TEC200" s="2"/>
      <c r="TED200" s="2"/>
      <c r="TEE200" s="2"/>
      <c r="TEF200" s="2"/>
      <c r="TEG200" s="2"/>
      <c r="TEH200" s="2"/>
      <c r="TEI200" s="2"/>
      <c r="TEJ200" s="2"/>
      <c r="TEK200" s="2"/>
      <c r="TEL200" s="2"/>
      <c r="TEM200" s="2"/>
      <c r="TEN200" s="2"/>
      <c r="TEO200" s="2"/>
      <c r="TEP200" s="2"/>
      <c r="TEQ200" s="2"/>
      <c r="TER200" s="2"/>
      <c r="TES200" s="2"/>
      <c r="TET200" s="2"/>
      <c r="TEU200" s="2"/>
      <c r="TEV200" s="2"/>
      <c r="TEW200" s="2"/>
      <c r="TEX200" s="2"/>
      <c r="TEY200" s="2"/>
      <c r="TEZ200" s="2"/>
      <c r="TFA200" s="2"/>
      <c r="TFB200" s="2"/>
      <c r="TFC200" s="2"/>
      <c r="TFD200" s="2"/>
      <c r="TFE200" s="2"/>
      <c r="TFF200" s="2"/>
      <c r="TFG200" s="2"/>
      <c r="TFH200" s="2"/>
      <c r="TFI200" s="2"/>
      <c r="TFJ200" s="2"/>
      <c r="TFK200" s="2"/>
      <c r="TFL200" s="2"/>
      <c r="TFM200" s="2"/>
      <c r="TFN200" s="2"/>
      <c r="TFO200" s="2"/>
      <c r="TFP200" s="2"/>
      <c r="TFQ200" s="2"/>
      <c r="TFR200" s="2"/>
      <c r="TFS200" s="2"/>
      <c r="TFT200" s="2"/>
      <c r="TFU200" s="2"/>
      <c r="TFV200" s="2"/>
      <c r="TFW200" s="2"/>
      <c r="TFX200" s="2"/>
      <c r="TFY200" s="2"/>
      <c r="TFZ200" s="2"/>
      <c r="TGA200" s="2"/>
      <c r="TGB200" s="2"/>
      <c r="TGC200" s="2"/>
      <c r="TGD200" s="2"/>
      <c r="TGE200" s="2"/>
      <c r="TGF200" s="2"/>
      <c r="TGG200" s="2"/>
      <c r="TGH200" s="2"/>
      <c r="TGI200" s="2"/>
      <c r="TGJ200" s="2"/>
      <c r="TGK200" s="2"/>
      <c r="TGL200" s="2"/>
      <c r="TGM200" s="2"/>
      <c r="TGN200" s="2"/>
      <c r="TGO200" s="2"/>
      <c r="TGP200" s="2"/>
      <c r="TGQ200" s="2"/>
      <c r="TGR200" s="2"/>
      <c r="TGS200" s="2"/>
      <c r="TGT200" s="2"/>
      <c r="TGU200" s="2"/>
      <c r="TGV200" s="2"/>
      <c r="TGW200" s="2"/>
      <c r="TGX200" s="2"/>
      <c r="TGY200" s="2"/>
      <c r="TGZ200" s="2"/>
      <c r="THA200" s="2"/>
      <c r="THB200" s="2"/>
      <c r="THC200" s="2"/>
      <c r="THD200" s="2"/>
      <c r="THE200" s="2"/>
      <c r="THF200" s="2"/>
      <c r="THG200" s="2"/>
      <c r="THH200" s="2"/>
      <c r="THI200" s="2"/>
      <c r="THJ200" s="2"/>
      <c r="THK200" s="2"/>
      <c r="THL200" s="2"/>
      <c r="THM200" s="2"/>
      <c r="THN200" s="2"/>
      <c r="THO200" s="2"/>
      <c r="THP200" s="2"/>
      <c r="THQ200" s="2"/>
      <c r="THR200" s="2"/>
      <c r="THS200" s="2"/>
      <c r="THT200" s="2"/>
      <c r="THU200" s="2"/>
      <c r="THV200" s="2"/>
      <c r="THW200" s="2"/>
      <c r="THX200" s="2"/>
      <c r="THY200" s="2"/>
      <c r="THZ200" s="2"/>
      <c r="TIA200" s="2"/>
      <c r="TIB200" s="2"/>
      <c r="TIC200" s="2"/>
      <c r="TID200" s="2"/>
      <c r="TIE200" s="2"/>
      <c r="TIF200" s="2"/>
      <c r="TIG200" s="2"/>
      <c r="TIH200" s="2"/>
      <c r="TII200" s="2"/>
      <c r="TIJ200" s="2"/>
      <c r="TIK200" s="2"/>
      <c r="TIL200" s="2"/>
      <c r="TIM200" s="2"/>
      <c r="TIN200" s="2"/>
      <c r="TIO200" s="2"/>
      <c r="TIP200" s="2"/>
      <c r="TIQ200" s="2"/>
      <c r="TIR200" s="2"/>
      <c r="TIS200" s="2"/>
      <c r="TIT200" s="2"/>
      <c r="TIU200" s="2"/>
      <c r="TIV200" s="2"/>
      <c r="TIW200" s="2"/>
      <c r="TIX200" s="2"/>
      <c r="TIY200" s="2"/>
      <c r="TIZ200" s="2"/>
      <c r="TJA200" s="2"/>
      <c r="TJB200" s="2"/>
      <c r="TJC200" s="2"/>
      <c r="TJD200" s="2"/>
      <c r="TJE200" s="2"/>
      <c r="TJF200" s="2"/>
      <c r="TJG200" s="2"/>
      <c r="TJH200" s="2"/>
      <c r="TJI200" s="2"/>
      <c r="TJJ200" s="2"/>
      <c r="TJK200" s="2"/>
      <c r="TJL200" s="2"/>
      <c r="TJM200" s="2"/>
      <c r="TJN200" s="2"/>
      <c r="TJO200" s="2"/>
      <c r="TJP200" s="2"/>
      <c r="TJQ200" s="2"/>
      <c r="TJR200" s="2"/>
      <c r="TJS200" s="2"/>
      <c r="TJT200" s="2"/>
      <c r="TJU200" s="2"/>
      <c r="TJV200" s="2"/>
      <c r="TJW200" s="2"/>
      <c r="TJX200" s="2"/>
      <c r="TJY200" s="2"/>
      <c r="TJZ200" s="2"/>
      <c r="TKA200" s="2"/>
      <c r="TKB200" s="2"/>
      <c r="TKC200" s="2"/>
      <c r="TKD200" s="2"/>
      <c r="TKE200" s="2"/>
      <c r="TKF200" s="2"/>
      <c r="TKG200" s="2"/>
      <c r="TKH200" s="2"/>
      <c r="TKI200" s="2"/>
      <c r="TKJ200" s="2"/>
      <c r="TKK200" s="2"/>
      <c r="TKL200" s="2"/>
      <c r="TKM200" s="2"/>
      <c r="TKN200" s="2"/>
      <c r="TKO200" s="2"/>
      <c r="TKP200" s="2"/>
      <c r="TKQ200" s="2"/>
      <c r="TKR200" s="2"/>
      <c r="TKS200" s="2"/>
      <c r="TKT200" s="2"/>
      <c r="TKU200" s="2"/>
      <c r="TKV200" s="2"/>
      <c r="TKW200" s="2"/>
      <c r="TKX200" s="2"/>
      <c r="TKY200" s="2"/>
      <c r="TKZ200" s="2"/>
      <c r="TLA200" s="2"/>
      <c r="TLB200" s="2"/>
      <c r="TLC200" s="2"/>
      <c r="TLD200" s="2"/>
      <c r="TLE200" s="2"/>
      <c r="TLF200" s="2"/>
      <c r="TLG200" s="2"/>
      <c r="TLH200" s="2"/>
      <c r="TLI200" s="2"/>
      <c r="TLJ200" s="2"/>
      <c r="TLK200" s="2"/>
      <c r="TLL200" s="2"/>
      <c r="TLM200" s="2"/>
      <c r="TLN200" s="2"/>
      <c r="TLO200" s="2"/>
      <c r="TLP200" s="2"/>
      <c r="TLQ200" s="2"/>
      <c r="TLR200" s="2"/>
      <c r="TLS200" s="2"/>
      <c r="TLT200" s="2"/>
      <c r="TLU200" s="2"/>
      <c r="TLV200" s="2"/>
      <c r="TLW200" s="2"/>
      <c r="TLX200" s="2"/>
      <c r="TLY200" s="2"/>
      <c r="TLZ200" s="2"/>
      <c r="TMA200" s="2"/>
      <c r="TMB200" s="2"/>
      <c r="TMC200" s="2"/>
      <c r="TMD200" s="2"/>
      <c r="TME200" s="2"/>
      <c r="TMF200" s="2"/>
      <c r="TMG200" s="2"/>
      <c r="TMH200" s="2"/>
      <c r="TMI200" s="2"/>
      <c r="TMJ200" s="2"/>
      <c r="TMK200" s="2"/>
      <c r="TML200" s="2"/>
      <c r="TMM200" s="2"/>
      <c r="TMN200" s="2"/>
      <c r="TMO200" s="2"/>
      <c r="TMP200" s="2"/>
      <c r="TMQ200" s="2"/>
      <c r="TMR200" s="2"/>
      <c r="TMS200" s="2"/>
      <c r="TMT200" s="2"/>
      <c r="TMU200" s="2"/>
      <c r="TMV200" s="2"/>
      <c r="TMW200" s="2"/>
      <c r="TMX200" s="2"/>
      <c r="TMY200" s="2"/>
      <c r="TMZ200" s="2"/>
      <c r="TNA200" s="2"/>
      <c r="TNB200" s="2"/>
      <c r="TNC200" s="2"/>
      <c r="TND200" s="2"/>
      <c r="TNE200" s="2"/>
      <c r="TNF200" s="2"/>
      <c r="TNG200" s="2"/>
      <c r="TNH200" s="2"/>
      <c r="TNI200" s="2"/>
      <c r="TNJ200" s="2"/>
      <c r="TNK200" s="2"/>
      <c r="TNL200" s="2"/>
      <c r="TNM200" s="2"/>
      <c r="TNN200" s="2"/>
      <c r="TNO200" s="2"/>
      <c r="TNP200" s="2"/>
      <c r="TNQ200" s="2"/>
      <c r="TNR200" s="2"/>
      <c r="TNS200" s="2"/>
      <c r="TNT200" s="2"/>
      <c r="TNU200" s="2"/>
      <c r="TNV200" s="2"/>
      <c r="TNW200" s="2"/>
      <c r="TNX200" s="2"/>
      <c r="TNY200" s="2"/>
      <c r="TNZ200" s="2"/>
      <c r="TOA200" s="2"/>
      <c r="TOB200" s="2"/>
      <c r="TOC200" s="2"/>
      <c r="TOD200" s="2"/>
      <c r="TOE200" s="2"/>
      <c r="TOF200" s="2"/>
      <c r="TOG200" s="2"/>
      <c r="TOH200" s="2"/>
      <c r="TOI200" s="2"/>
      <c r="TOJ200" s="2"/>
      <c r="TOK200" s="2"/>
      <c r="TOL200" s="2"/>
      <c r="TOM200" s="2"/>
      <c r="TON200" s="2"/>
      <c r="TOO200" s="2"/>
      <c r="TOP200" s="2"/>
      <c r="TOQ200" s="2"/>
      <c r="TOR200" s="2"/>
      <c r="TOS200" s="2"/>
      <c r="TOT200" s="2"/>
      <c r="TOU200" s="2"/>
      <c r="TOV200" s="2"/>
      <c r="TOW200" s="2"/>
      <c r="TOX200" s="2"/>
      <c r="TOY200" s="2"/>
      <c r="TOZ200" s="2"/>
      <c r="TPA200" s="2"/>
      <c r="TPB200" s="2"/>
      <c r="TPC200" s="2"/>
      <c r="TPD200" s="2"/>
      <c r="TPE200" s="2"/>
      <c r="TPF200" s="2"/>
      <c r="TPG200" s="2"/>
      <c r="TPH200" s="2"/>
      <c r="TPI200" s="2"/>
      <c r="TPJ200" s="2"/>
      <c r="TPK200" s="2"/>
      <c r="TPL200" s="2"/>
      <c r="TPM200" s="2"/>
      <c r="TPN200" s="2"/>
      <c r="TPO200" s="2"/>
      <c r="TPP200" s="2"/>
      <c r="TPQ200" s="2"/>
      <c r="TPR200" s="2"/>
      <c r="TPS200" s="2"/>
      <c r="TPT200" s="2"/>
      <c r="TPU200" s="2"/>
      <c r="TPV200" s="2"/>
      <c r="TPW200" s="2"/>
      <c r="TPX200" s="2"/>
      <c r="TPY200" s="2"/>
      <c r="TPZ200" s="2"/>
      <c r="TQA200" s="2"/>
      <c r="TQB200" s="2"/>
      <c r="TQC200" s="2"/>
      <c r="TQD200" s="2"/>
      <c r="TQE200" s="2"/>
      <c r="TQF200" s="2"/>
      <c r="TQG200" s="2"/>
      <c r="TQH200" s="2"/>
      <c r="TQI200" s="2"/>
      <c r="TQJ200" s="2"/>
      <c r="TQK200" s="2"/>
      <c r="TQL200" s="2"/>
      <c r="TQM200" s="2"/>
      <c r="TQN200" s="2"/>
      <c r="TQO200" s="2"/>
      <c r="TQP200" s="2"/>
      <c r="TQQ200" s="2"/>
      <c r="TQR200" s="2"/>
      <c r="TQS200" s="2"/>
      <c r="TQT200" s="2"/>
      <c r="TQU200" s="2"/>
      <c r="TQV200" s="2"/>
      <c r="TQW200" s="2"/>
      <c r="TQX200" s="2"/>
      <c r="TQY200" s="2"/>
      <c r="TQZ200" s="2"/>
      <c r="TRA200" s="2"/>
      <c r="TRB200" s="2"/>
      <c r="TRC200" s="2"/>
      <c r="TRD200" s="2"/>
      <c r="TRE200" s="2"/>
      <c r="TRF200" s="2"/>
      <c r="TRG200" s="2"/>
      <c r="TRH200" s="2"/>
      <c r="TRI200" s="2"/>
      <c r="TRJ200" s="2"/>
      <c r="TRK200" s="2"/>
      <c r="TRL200" s="2"/>
      <c r="TRM200" s="2"/>
      <c r="TRN200" s="2"/>
      <c r="TRO200" s="2"/>
      <c r="TRP200" s="2"/>
      <c r="TRQ200" s="2"/>
      <c r="TRR200" s="2"/>
      <c r="TRS200" s="2"/>
      <c r="TRT200" s="2"/>
      <c r="TRU200" s="2"/>
      <c r="TRV200" s="2"/>
      <c r="TRW200" s="2"/>
      <c r="TRX200" s="2"/>
      <c r="TRY200" s="2"/>
      <c r="TRZ200" s="2"/>
      <c r="TSA200" s="2"/>
      <c r="TSB200" s="2"/>
      <c r="TSC200" s="2"/>
      <c r="TSD200" s="2"/>
      <c r="TSE200" s="2"/>
      <c r="TSF200" s="2"/>
      <c r="TSG200" s="2"/>
      <c r="TSH200" s="2"/>
      <c r="TSI200" s="2"/>
      <c r="TSJ200" s="2"/>
      <c r="TSK200" s="2"/>
      <c r="TSL200" s="2"/>
      <c r="TSM200" s="2"/>
      <c r="TSN200" s="2"/>
      <c r="TSO200" s="2"/>
      <c r="TSP200" s="2"/>
      <c r="TSQ200" s="2"/>
      <c r="TSR200" s="2"/>
      <c r="TSS200" s="2"/>
      <c r="TST200" s="2"/>
      <c r="TSU200" s="2"/>
      <c r="TSV200" s="2"/>
      <c r="TSW200" s="2"/>
      <c r="TSX200" s="2"/>
      <c r="TSY200" s="2"/>
      <c r="TSZ200" s="2"/>
      <c r="TTA200" s="2"/>
      <c r="TTB200" s="2"/>
      <c r="TTC200" s="2"/>
      <c r="TTD200" s="2"/>
      <c r="TTE200" s="2"/>
      <c r="TTF200" s="2"/>
      <c r="TTG200" s="2"/>
      <c r="TTH200" s="2"/>
      <c r="TTI200" s="2"/>
      <c r="TTJ200" s="2"/>
      <c r="TTK200" s="2"/>
      <c r="TTL200" s="2"/>
      <c r="TTM200" s="2"/>
      <c r="TTN200" s="2"/>
      <c r="TTO200" s="2"/>
      <c r="TTP200" s="2"/>
      <c r="TTQ200" s="2"/>
      <c r="TTR200" s="2"/>
      <c r="TTS200" s="2"/>
      <c r="TTT200" s="2"/>
      <c r="TTU200" s="2"/>
      <c r="TTV200" s="2"/>
      <c r="TTW200" s="2"/>
      <c r="TTX200" s="2"/>
      <c r="TTY200" s="2"/>
      <c r="TTZ200" s="2"/>
      <c r="TUA200" s="2"/>
      <c r="TUB200" s="2"/>
      <c r="TUC200" s="2"/>
      <c r="TUD200" s="2"/>
      <c r="TUE200" s="2"/>
      <c r="TUF200" s="2"/>
      <c r="TUG200" s="2"/>
      <c r="TUH200" s="2"/>
      <c r="TUI200" s="2"/>
      <c r="TUJ200" s="2"/>
      <c r="TUK200" s="2"/>
      <c r="TUL200" s="2"/>
      <c r="TUM200" s="2"/>
      <c r="TUN200" s="2"/>
      <c r="TUO200" s="2"/>
      <c r="TUP200" s="2"/>
      <c r="TUQ200" s="2"/>
      <c r="TUR200" s="2"/>
      <c r="TUS200" s="2"/>
      <c r="TUT200" s="2"/>
      <c r="TUU200" s="2"/>
      <c r="TUV200" s="2"/>
      <c r="TUW200" s="2"/>
      <c r="TUX200" s="2"/>
      <c r="TUY200" s="2"/>
      <c r="TUZ200" s="2"/>
      <c r="TVA200" s="2"/>
      <c r="TVB200" s="2"/>
      <c r="TVC200" s="2"/>
      <c r="TVD200" s="2"/>
      <c r="TVE200" s="2"/>
      <c r="TVF200" s="2"/>
      <c r="TVG200" s="2"/>
      <c r="TVH200" s="2"/>
      <c r="TVI200" s="2"/>
      <c r="TVJ200" s="2"/>
      <c r="TVK200" s="2"/>
      <c r="TVL200" s="2"/>
      <c r="TVM200" s="2"/>
      <c r="TVN200" s="2"/>
      <c r="TVO200" s="2"/>
      <c r="TVP200" s="2"/>
      <c r="TVQ200" s="2"/>
      <c r="TVR200" s="2"/>
      <c r="TVS200" s="2"/>
      <c r="TVT200" s="2"/>
      <c r="TVU200" s="2"/>
      <c r="TVV200" s="2"/>
      <c r="TVW200" s="2"/>
      <c r="TVX200" s="2"/>
      <c r="TVY200" s="2"/>
      <c r="TVZ200" s="2"/>
      <c r="TWA200" s="2"/>
      <c r="TWB200" s="2"/>
      <c r="TWC200" s="2"/>
      <c r="TWD200" s="2"/>
      <c r="TWE200" s="2"/>
      <c r="TWF200" s="2"/>
      <c r="TWG200" s="2"/>
      <c r="TWH200" s="2"/>
      <c r="TWI200" s="2"/>
      <c r="TWJ200" s="2"/>
      <c r="TWK200" s="2"/>
      <c r="TWL200" s="2"/>
      <c r="TWM200" s="2"/>
      <c r="TWN200" s="2"/>
      <c r="TWO200" s="2"/>
      <c r="TWP200" s="2"/>
      <c r="TWQ200" s="2"/>
      <c r="TWR200" s="2"/>
      <c r="TWS200" s="2"/>
      <c r="TWT200" s="2"/>
      <c r="TWU200" s="2"/>
      <c r="TWV200" s="2"/>
      <c r="TWW200" s="2"/>
      <c r="TWX200" s="2"/>
      <c r="TWY200" s="2"/>
      <c r="TWZ200" s="2"/>
      <c r="TXA200" s="2"/>
      <c r="TXB200" s="2"/>
      <c r="TXC200" s="2"/>
      <c r="TXD200" s="2"/>
      <c r="TXE200" s="2"/>
      <c r="TXF200" s="2"/>
      <c r="TXG200" s="2"/>
      <c r="TXH200" s="2"/>
      <c r="TXI200" s="2"/>
      <c r="TXJ200" s="2"/>
      <c r="TXK200" s="2"/>
      <c r="TXL200" s="2"/>
      <c r="TXM200" s="2"/>
      <c r="TXN200" s="2"/>
      <c r="TXO200" s="2"/>
      <c r="TXP200" s="2"/>
      <c r="TXQ200" s="2"/>
      <c r="TXR200" s="2"/>
      <c r="TXS200" s="2"/>
      <c r="TXT200" s="2"/>
      <c r="TXU200" s="2"/>
      <c r="TXV200" s="2"/>
      <c r="TXW200" s="2"/>
      <c r="TXX200" s="2"/>
      <c r="TXY200" s="2"/>
      <c r="TXZ200" s="2"/>
      <c r="TYA200" s="2"/>
      <c r="TYB200" s="2"/>
      <c r="TYC200" s="2"/>
      <c r="TYD200" s="2"/>
      <c r="TYE200" s="2"/>
      <c r="TYF200" s="2"/>
      <c r="TYG200" s="2"/>
      <c r="TYH200" s="2"/>
      <c r="TYI200" s="2"/>
      <c r="TYJ200" s="2"/>
      <c r="TYK200" s="2"/>
      <c r="TYL200" s="2"/>
      <c r="TYM200" s="2"/>
      <c r="TYN200" s="2"/>
      <c r="TYO200" s="2"/>
      <c r="TYP200" s="2"/>
      <c r="TYQ200" s="2"/>
      <c r="TYR200" s="2"/>
      <c r="TYS200" s="2"/>
      <c r="TYT200" s="2"/>
      <c r="TYU200" s="2"/>
      <c r="TYV200" s="2"/>
      <c r="TYW200" s="2"/>
      <c r="TYX200" s="2"/>
      <c r="TYY200" s="2"/>
      <c r="TYZ200" s="2"/>
      <c r="TZA200" s="2"/>
      <c r="TZB200" s="2"/>
      <c r="TZC200" s="2"/>
      <c r="TZD200" s="2"/>
      <c r="TZE200" s="2"/>
      <c r="TZF200" s="2"/>
      <c r="TZG200" s="2"/>
      <c r="TZH200" s="2"/>
      <c r="TZI200" s="2"/>
      <c r="TZJ200" s="2"/>
      <c r="TZK200" s="2"/>
      <c r="TZL200" s="2"/>
      <c r="TZM200" s="2"/>
      <c r="TZN200" s="2"/>
      <c r="TZO200" s="2"/>
      <c r="TZP200" s="2"/>
      <c r="TZQ200" s="2"/>
      <c r="TZR200" s="2"/>
      <c r="TZS200" s="2"/>
      <c r="TZT200" s="2"/>
      <c r="TZU200" s="2"/>
      <c r="TZV200" s="2"/>
      <c r="TZW200" s="2"/>
      <c r="TZX200" s="2"/>
      <c r="TZY200" s="2"/>
      <c r="TZZ200" s="2"/>
      <c r="UAA200" s="2"/>
      <c r="UAB200" s="2"/>
      <c r="UAC200" s="2"/>
      <c r="UAD200" s="2"/>
      <c r="UAE200" s="2"/>
      <c r="UAF200" s="2"/>
      <c r="UAG200" s="2"/>
      <c r="UAH200" s="2"/>
      <c r="UAI200" s="2"/>
      <c r="UAJ200" s="2"/>
      <c r="UAK200" s="2"/>
      <c r="UAL200" s="2"/>
      <c r="UAM200" s="2"/>
      <c r="UAN200" s="2"/>
      <c r="UAO200" s="2"/>
      <c r="UAP200" s="2"/>
      <c r="UAQ200" s="2"/>
      <c r="UAR200" s="2"/>
      <c r="UAS200" s="2"/>
      <c r="UAT200" s="2"/>
      <c r="UAU200" s="2"/>
      <c r="UAV200" s="2"/>
      <c r="UAW200" s="2"/>
      <c r="UAX200" s="2"/>
      <c r="UAY200" s="2"/>
      <c r="UAZ200" s="2"/>
      <c r="UBA200" s="2"/>
      <c r="UBB200" s="2"/>
      <c r="UBC200" s="2"/>
      <c r="UBD200" s="2"/>
      <c r="UBE200" s="2"/>
      <c r="UBF200" s="2"/>
      <c r="UBG200" s="2"/>
      <c r="UBH200" s="2"/>
      <c r="UBI200" s="2"/>
      <c r="UBJ200" s="2"/>
      <c r="UBK200" s="2"/>
      <c r="UBL200" s="2"/>
      <c r="UBM200" s="2"/>
      <c r="UBN200" s="2"/>
      <c r="UBO200" s="2"/>
      <c r="UBP200" s="2"/>
      <c r="UBQ200" s="2"/>
      <c r="UBR200" s="2"/>
      <c r="UBS200" s="2"/>
      <c r="UBT200" s="2"/>
      <c r="UBU200" s="2"/>
      <c r="UBV200" s="2"/>
      <c r="UBW200" s="2"/>
      <c r="UBX200" s="2"/>
      <c r="UBY200" s="2"/>
      <c r="UBZ200" s="2"/>
      <c r="UCA200" s="2"/>
      <c r="UCB200" s="2"/>
      <c r="UCC200" s="2"/>
      <c r="UCD200" s="2"/>
      <c r="UCE200" s="2"/>
      <c r="UCF200" s="2"/>
      <c r="UCG200" s="2"/>
      <c r="UCH200" s="2"/>
      <c r="UCI200" s="2"/>
      <c r="UCJ200" s="2"/>
      <c r="UCK200" s="2"/>
      <c r="UCL200" s="2"/>
      <c r="UCM200" s="2"/>
      <c r="UCN200" s="2"/>
      <c r="UCO200" s="2"/>
      <c r="UCP200" s="2"/>
      <c r="UCQ200" s="2"/>
      <c r="UCR200" s="2"/>
      <c r="UCS200" s="2"/>
      <c r="UCT200" s="2"/>
      <c r="UCU200" s="2"/>
      <c r="UCV200" s="2"/>
      <c r="UCW200" s="2"/>
      <c r="UCX200" s="2"/>
      <c r="UCY200" s="2"/>
      <c r="UCZ200" s="2"/>
      <c r="UDA200" s="2"/>
      <c r="UDB200" s="2"/>
      <c r="UDC200" s="2"/>
      <c r="UDD200" s="2"/>
      <c r="UDE200" s="2"/>
      <c r="UDF200" s="2"/>
      <c r="UDG200" s="2"/>
      <c r="UDH200" s="2"/>
      <c r="UDI200" s="2"/>
      <c r="UDJ200" s="2"/>
      <c r="UDK200" s="2"/>
      <c r="UDL200" s="2"/>
      <c r="UDM200" s="2"/>
      <c r="UDN200" s="2"/>
      <c r="UDO200" s="2"/>
      <c r="UDP200" s="2"/>
      <c r="UDQ200" s="2"/>
      <c r="UDR200" s="2"/>
      <c r="UDS200" s="2"/>
      <c r="UDT200" s="2"/>
      <c r="UDU200" s="2"/>
      <c r="UDV200" s="2"/>
      <c r="UDW200" s="2"/>
      <c r="UDX200" s="2"/>
      <c r="UDY200" s="2"/>
      <c r="UDZ200" s="2"/>
      <c r="UEA200" s="2"/>
      <c r="UEB200" s="2"/>
      <c r="UEC200" s="2"/>
      <c r="UED200" s="2"/>
      <c r="UEE200" s="2"/>
      <c r="UEF200" s="2"/>
      <c r="UEG200" s="2"/>
      <c r="UEH200" s="2"/>
      <c r="UEI200" s="2"/>
      <c r="UEJ200" s="2"/>
      <c r="UEK200" s="2"/>
      <c r="UEL200" s="2"/>
      <c r="UEM200" s="2"/>
      <c r="UEN200" s="2"/>
      <c r="UEO200" s="2"/>
      <c r="UEP200" s="2"/>
      <c r="UEQ200" s="2"/>
      <c r="UER200" s="2"/>
      <c r="UES200" s="2"/>
      <c r="UET200" s="2"/>
      <c r="UEU200" s="2"/>
      <c r="UEV200" s="2"/>
      <c r="UEW200" s="2"/>
      <c r="UEX200" s="2"/>
      <c r="UEY200" s="2"/>
      <c r="UEZ200" s="2"/>
      <c r="UFA200" s="2"/>
      <c r="UFB200" s="2"/>
      <c r="UFC200" s="2"/>
      <c r="UFD200" s="2"/>
      <c r="UFE200" s="2"/>
      <c r="UFF200" s="2"/>
      <c r="UFG200" s="2"/>
      <c r="UFH200" s="2"/>
      <c r="UFI200" s="2"/>
      <c r="UFJ200" s="2"/>
      <c r="UFK200" s="2"/>
      <c r="UFL200" s="2"/>
      <c r="UFM200" s="2"/>
      <c r="UFN200" s="2"/>
      <c r="UFO200" s="2"/>
      <c r="UFP200" s="2"/>
      <c r="UFQ200" s="2"/>
      <c r="UFR200" s="2"/>
      <c r="UFS200" s="2"/>
      <c r="UFT200" s="2"/>
      <c r="UFU200" s="2"/>
      <c r="UFV200" s="2"/>
      <c r="UFW200" s="2"/>
      <c r="UFX200" s="2"/>
      <c r="UFY200" s="2"/>
      <c r="UFZ200" s="2"/>
      <c r="UGA200" s="2"/>
      <c r="UGB200" s="2"/>
      <c r="UGC200" s="2"/>
      <c r="UGD200" s="2"/>
      <c r="UGE200" s="2"/>
      <c r="UGF200" s="2"/>
      <c r="UGG200" s="2"/>
      <c r="UGH200" s="2"/>
      <c r="UGI200" s="2"/>
      <c r="UGJ200" s="2"/>
      <c r="UGK200" s="2"/>
      <c r="UGL200" s="2"/>
      <c r="UGM200" s="2"/>
      <c r="UGN200" s="2"/>
      <c r="UGO200" s="2"/>
      <c r="UGP200" s="2"/>
      <c r="UGQ200" s="2"/>
      <c r="UGR200" s="2"/>
      <c r="UGS200" s="2"/>
      <c r="UGT200" s="2"/>
      <c r="UGU200" s="2"/>
      <c r="UGV200" s="2"/>
      <c r="UGW200" s="2"/>
      <c r="UGX200" s="2"/>
      <c r="UGY200" s="2"/>
      <c r="UGZ200" s="2"/>
      <c r="UHA200" s="2"/>
      <c r="UHB200" s="2"/>
      <c r="UHC200" s="2"/>
      <c r="UHD200" s="2"/>
      <c r="UHE200" s="2"/>
      <c r="UHF200" s="2"/>
      <c r="UHG200" s="2"/>
      <c r="UHH200" s="2"/>
      <c r="UHI200" s="2"/>
      <c r="UHJ200" s="2"/>
      <c r="UHK200" s="2"/>
      <c r="UHL200" s="2"/>
      <c r="UHM200" s="2"/>
      <c r="UHN200" s="2"/>
      <c r="UHO200" s="2"/>
      <c r="UHP200" s="2"/>
      <c r="UHQ200" s="2"/>
      <c r="UHR200" s="2"/>
      <c r="UHS200" s="2"/>
      <c r="UHT200" s="2"/>
      <c r="UHU200" s="2"/>
      <c r="UHV200" s="2"/>
      <c r="UHW200" s="2"/>
      <c r="UHX200" s="2"/>
      <c r="UHY200" s="2"/>
      <c r="UHZ200" s="2"/>
      <c r="UIA200" s="2"/>
      <c r="UIB200" s="2"/>
      <c r="UIC200" s="2"/>
      <c r="UID200" s="2"/>
      <c r="UIE200" s="2"/>
      <c r="UIF200" s="2"/>
      <c r="UIG200" s="2"/>
      <c r="UIH200" s="2"/>
      <c r="UII200" s="2"/>
      <c r="UIJ200" s="2"/>
      <c r="UIK200" s="2"/>
      <c r="UIL200" s="2"/>
      <c r="UIM200" s="2"/>
      <c r="UIN200" s="2"/>
      <c r="UIO200" s="2"/>
      <c r="UIP200" s="2"/>
      <c r="UIQ200" s="2"/>
      <c r="UIR200" s="2"/>
      <c r="UIS200" s="2"/>
      <c r="UIT200" s="2"/>
      <c r="UIU200" s="2"/>
      <c r="UIV200" s="2"/>
      <c r="UIW200" s="2"/>
      <c r="UIX200" s="2"/>
      <c r="UIY200" s="2"/>
      <c r="UIZ200" s="2"/>
      <c r="UJA200" s="2"/>
      <c r="UJB200" s="2"/>
      <c r="UJC200" s="2"/>
      <c r="UJD200" s="2"/>
      <c r="UJE200" s="2"/>
      <c r="UJF200" s="2"/>
      <c r="UJG200" s="2"/>
      <c r="UJH200" s="2"/>
      <c r="UJI200" s="2"/>
      <c r="UJJ200" s="2"/>
      <c r="UJK200" s="2"/>
      <c r="UJL200" s="2"/>
      <c r="UJM200" s="2"/>
      <c r="UJN200" s="2"/>
      <c r="UJO200" s="2"/>
      <c r="UJP200" s="2"/>
      <c r="UJQ200" s="2"/>
      <c r="UJR200" s="2"/>
      <c r="UJS200" s="2"/>
      <c r="UJT200" s="2"/>
      <c r="UJU200" s="2"/>
      <c r="UJV200" s="2"/>
      <c r="UJW200" s="2"/>
      <c r="UJX200" s="2"/>
      <c r="UJY200" s="2"/>
      <c r="UJZ200" s="2"/>
      <c r="UKA200" s="2"/>
      <c r="UKB200" s="2"/>
      <c r="UKC200" s="2"/>
      <c r="UKD200" s="2"/>
      <c r="UKE200" s="2"/>
      <c r="UKF200" s="2"/>
      <c r="UKG200" s="2"/>
      <c r="UKH200" s="2"/>
      <c r="UKI200" s="2"/>
      <c r="UKJ200" s="2"/>
      <c r="UKK200" s="2"/>
      <c r="UKL200" s="2"/>
      <c r="UKM200" s="2"/>
      <c r="UKN200" s="2"/>
      <c r="UKO200" s="2"/>
      <c r="UKP200" s="2"/>
      <c r="UKQ200" s="2"/>
      <c r="UKR200" s="2"/>
      <c r="UKS200" s="2"/>
      <c r="UKT200" s="2"/>
      <c r="UKU200" s="2"/>
      <c r="UKV200" s="2"/>
      <c r="UKW200" s="2"/>
      <c r="UKX200" s="2"/>
      <c r="UKY200" s="2"/>
      <c r="UKZ200" s="2"/>
      <c r="ULA200" s="2"/>
      <c r="ULB200" s="2"/>
      <c r="ULC200" s="2"/>
      <c r="ULD200" s="2"/>
      <c r="ULE200" s="2"/>
      <c r="ULF200" s="2"/>
      <c r="ULG200" s="2"/>
      <c r="ULH200" s="2"/>
      <c r="ULI200" s="2"/>
      <c r="ULJ200" s="2"/>
      <c r="ULK200" s="2"/>
      <c r="ULL200" s="2"/>
      <c r="ULM200" s="2"/>
      <c r="ULN200" s="2"/>
      <c r="ULO200" s="2"/>
      <c r="ULP200" s="2"/>
      <c r="ULQ200" s="2"/>
      <c r="ULR200" s="2"/>
      <c r="ULS200" s="2"/>
      <c r="ULT200" s="2"/>
      <c r="ULU200" s="2"/>
      <c r="ULV200" s="2"/>
      <c r="ULW200" s="2"/>
      <c r="ULX200" s="2"/>
      <c r="ULY200" s="2"/>
      <c r="ULZ200" s="2"/>
      <c r="UMA200" s="2"/>
      <c r="UMB200" s="2"/>
      <c r="UMC200" s="2"/>
      <c r="UMD200" s="2"/>
      <c r="UME200" s="2"/>
      <c r="UMF200" s="2"/>
      <c r="UMG200" s="2"/>
      <c r="UMH200" s="2"/>
      <c r="UMI200" s="2"/>
      <c r="UMJ200" s="2"/>
      <c r="UMK200" s="2"/>
      <c r="UML200" s="2"/>
      <c r="UMM200" s="2"/>
      <c r="UMN200" s="2"/>
      <c r="UMO200" s="2"/>
      <c r="UMP200" s="2"/>
      <c r="UMQ200" s="2"/>
      <c r="UMR200" s="2"/>
      <c r="UMS200" s="2"/>
      <c r="UMT200" s="2"/>
      <c r="UMU200" s="2"/>
      <c r="UMV200" s="2"/>
      <c r="UMW200" s="2"/>
      <c r="UMX200" s="2"/>
      <c r="UMY200" s="2"/>
      <c r="UMZ200" s="2"/>
      <c r="UNA200" s="2"/>
      <c r="UNB200" s="2"/>
      <c r="UNC200" s="2"/>
      <c r="UND200" s="2"/>
      <c r="UNE200" s="2"/>
      <c r="UNF200" s="2"/>
      <c r="UNG200" s="2"/>
      <c r="UNH200" s="2"/>
      <c r="UNI200" s="2"/>
      <c r="UNJ200" s="2"/>
      <c r="UNK200" s="2"/>
      <c r="UNL200" s="2"/>
      <c r="UNM200" s="2"/>
      <c r="UNN200" s="2"/>
      <c r="UNO200" s="2"/>
      <c r="UNP200" s="2"/>
      <c r="UNQ200" s="2"/>
      <c r="UNR200" s="2"/>
      <c r="UNS200" s="2"/>
      <c r="UNT200" s="2"/>
      <c r="UNU200" s="2"/>
      <c r="UNV200" s="2"/>
      <c r="UNW200" s="2"/>
      <c r="UNX200" s="2"/>
      <c r="UNY200" s="2"/>
      <c r="UNZ200" s="2"/>
      <c r="UOA200" s="2"/>
      <c r="UOB200" s="2"/>
      <c r="UOC200" s="2"/>
      <c r="UOD200" s="2"/>
      <c r="UOE200" s="2"/>
      <c r="UOF200" s="2"/>
      <c r="UOG200" s="2"/>
      <c r="UOH200" s="2"/>
      <c r="UOI200" s="2"/>
      <c r="UOJ200" s="2"/>
      <c r="UOK200" s="2"/>
      <c r="UOL200" s="2"/>
      <c r="UOM200" s="2"/>
      <c r="UON200" s="2"/>
      <c r="UOO200" s="2"/>
      <c r="UOP200" s="2"/>
      <c r="UOQ200" s="2"/>
      <c r="UOR200" s="2"/>
      <c r="UOS200" s="2"/>
      <c r="UOT200" s="2"/>
      <c r="UOU200" s="2"/>
      <c r="UOV200" s="2"/>
      <c r="UOW200" s="2"/>
      <c r="UOX200" s="2"/>
      <c r="UOY200" s="2"/>
      <c r="UOZ200" s="2"/>
      <c r="UPA200" s="2"/>
      <c r="UPB200" s="2"/>
      <c r="UPC200" s="2"/>
      <c r="UPD200" s="2"/>
      <c r="UPE200" s="2"/>
      <c r="UPF200" s="2"/>
      <c r="UPG200" s="2"/>
      <c r="UPH200" s="2"/>
      <c r="UPI200" s="2"/>
      <c r="UPJ200" s="2"/>
      <c r="UPK200" s="2"/>
      <c r="UPL200" s="2"/>
      <c r="UPM200" s="2"/>
      <c r="UPN200" s="2"/>
      <c r="UPO200" s="2"/>
      <c r="UPP200" s="2"/>
      <c r="UPQ200" s="2"/>
      <c r="UPR200" s="2"/>
      <c r="UPS200" s="2"/>
      <c r="UPT200" s="2"/>
      <c r="UPU200" s="2"/>
      <c r="UPV200" s="2"/>
      <c r="UPW200" s="2"/>
      <c r="UPX200" s="2"/>
      <c r="UPY200" s="2"/>
      <c r="UPZ200" s="2"/>
      <c r="UQA200" s="2"/>
      <c r="UQB200" s="2"/>
      <c r="UQC200" s="2"/>
      <c r="UQD200" s="2"/>
      <c r="UQE200" s="2"/>
      <c r="UQF200" s="2"/>
      <c r="UQG200" s="2"/>
      <c r="UQH200" s="2"/>
      <c r="UQI200" s="2"/>
      <c r="UQJ200" s="2"/>
      <c r="UQK200" s="2"/>
      <c r="UQL200" s="2"/>
      <c r="UQM200" s="2"/>
      <c r="UQN200" s="2"/>
      <c r="UQO200" s="2"/>
      <c r="UQP200" s="2"/>
      <c r="UQQ200" s="2"/>
      <c r="UQR200" s="2"/>
      <c r="UQS200" s="2"/>
      <c r="UQT200" s="2"/>
      <c r="UQU200" s="2"/>
      <c r="UQV200" s="2"/>
      <c r="UQW200" s="2"/>
      <c r="UQX200" s="2"/>
      <c r="UQY200" s="2"/>
      <c r="UQZ200" s="2"/>
      <c r="URA200" s="2"/>
      <c r="URB200" s="2"/>
      <c r="URC200" s="2"/>
      <c r="URD200" s="2"/>
      <c r="URE200" s="2"/>
      <c r="URF200" s="2"/>
      <c r="URG200" s="2"/>
      <c r="URH200" s="2"/>
      <c r="URI200" s="2"/>
      <c r="URJ200" s="2"/>
      <c r="URK200" s="2"/>
      <c r="URL200" s="2"/>
      <c r="URM200" s="2"/>
      <c r="URN200" s="2"/>
      <c r="URO200" s="2"/>
      <c r="URP200" s="2"/>
      <c r="URQ200" s="2"/>
      <c r="URR200" s="2"/>
      <c r="URS200" s="2"/>
      <c r="URT200" s="2"/>
      <c r="URU200" s="2"/>
      <c r="URV200" s="2"/>
      <c r="URW200" s="2"/>
      <c r="URX200" s="2"/>
      <c r="URY200" s="2"/>
      <c r="URZ200" s="2"/>
      <c r="USA200" s="2"/>
      <c r="USB200" s="2"/>
      <c r="USC200" s="2"/>
      <c r="USD200" s="2"/>
      <c r="USE200" s="2"/>
      <c r="USF200" s="2"/>
      <c r="USG200" s="2"/>
      <c r="USH200" s="2"/>
      <c r="USI200" s="2"/>
      <c r="USJ200" s="2"/>
      <c r="USK200" s="2"/>
      <c r="USL200" s="2"/>
      <c r="USM200" s="2"/>
      <c r="USN200" s="2"/>
      <c r="USO200" s="2"/>
      <c r="USP200" s="2"/>
      <c r="USQ200" s="2"/>
      <c r="USR200" s="2"/>
      <c r="USS200" s="2"/>
      <c r="UST200" s="2"/>
      <c r="USU200" s="2"/>
      <c r="USV200" s="2"/>
      <c r="USW200" s="2"/>
      <c r="USX200" s="2"/>
      <c r="USY200" s="2"/>
      <c r="USZ200" s="2"/>
      <c r="UTA200" s="2"/>
      <c r="UTB200" s="2"/>
      <c r="UTC200" s="2"/>
      <c r="UTD200" s="2"/>
      <c r="UTE200" s="2"/>
      <c r="UTF200" s="2"/>
      <c r="UTG200" s="2"/>
      <c r="UTH200" s="2"/>
      <c r="UTI200" s="2"/>
      <c r="UTJ200" s="2"/>
      <c r="UTK200" s="2"/>
      <c r="UTL200" s="2"/>
      <c r="UTM200" s="2"/>
      <c r="UTN200" s="2"/>
      <c r="UTO200" s="2"/>
      <c r="UTP200" s="2"/>
      <c r="UTQ200" s="2"/>
      <c r="UTR200" s="2"/>
      <c r="UTS200" s="2"/>
      <c r="UTT200" s="2"/>
      <c r="UTU200" s="2"/>
      <c r="UTV200" s="2"/>
      <c r="UTW200" s="2"/>
      <c r="UTX200" s="2"/>
      <c r="UTY200" s="2"/>
      <c r="UTZ200" s="2"/>
      <c r="UUA200" s="2"/>
      <c r="UUB200" s="2"/>
      <c r="UUC200" s="2"/>
      <c r="UUD200" s="2"/>
      <c r="UUE200" s="2"/>
      <c r="UUF200" s="2"/>
      <c r="UUG200" s="2"/>
      <c r="UUH200" s="2"/>
      <c r="UUI200" s="2"/>
      <c r="UUJ200" s="2"/>
      <c r="UUK200" s="2"/>
      <c r="UUL200" s="2"/>
      <c r="UUM200" s="2"/>
      <c r="UUN200" s="2"/>
      <c r="UUO200" s="2"/>
      <c r="UUP200" s="2"/>
      <c r="UUQ200" s="2"/>
      <c r="UUR200" s="2"/>
      <c r="UUS200" s="2"/>
      <c r="UUT200" s="2"/>
      <c r="UUU200" s="2"/>
      <c r="UUV200" s="2"/>
      <c r="UUW200" s="2"/>
      <c r="UUX200" s="2"/>
      <c r="UUY200" s="2"/>
      <c r="UUZ200" s="2"/>
      <c r="UVA200" s="2"/>
      <c r="UVB200" s="2"/>
      <c r="UVC200" s="2"/>
      <c r="UVD200" s="2"/>
      <c r="UVE200" s="2"/>
      <c r="UVF200" s="2"/>
      <c r="UVG200" s="2"/>
      <c r="UVH200" s="2"/>
      <c r="UVI200" s="2"/>
      <c r="UVJ200" s="2"/>
      <c r="UVK200" s="2"/>
      <c r="UVL200" s="2"/>
      <c r="UVM200" s="2"/>
      <c r="UVN200" s="2"/>
      <c r="UVO200" s="2"/>
      <c r="UVP200" s="2"/>
      <c r="UVQ200" s="2"/>
      <c r="UVR200" s="2"/>
      <c r="UVS200" s="2"/>
      <c r="UVT200" s="2"/>
      <c r="UVU200" s="2"/>
      <c r="UVV200" s="2"/>
      <c r="UVW200" s="2"/>
      <c r="UVX200" s="2"/>
      <c r="UVY200" s="2"/>
      <c r="UVZ200" s="2"/>
      <c r="UWA200" s="2"/>
      <c r="UWB200" s="2"/>
      <c r="UWC200" s="2"/>
      <c r="UWD200" s="2"/>
      <c r="UWE200" s="2"/>
      <c r="UWF200" s="2"/>
      <c r="UWG200" s="2"/>
      <c r="UWH200" s="2"/>
      <c r="UWI200" s="2"/>
      <c r="UWJ200" s="2"/>
      <c r="UWK200" s="2"/>
      <c r="UWL200" s="2"/>
      <c r="UWM200" s="2"/>
      <c r="UWN200" s="2"/>
      <c r="UWO200" s="2"/>
      <c r="UWP200" s="2"/>
      <c r="UWQ200" s="2"/>
      <c r="UWR200" s="2"/>
      <c r="UWS200" s="2"/>
      <c r="UWT200" s="2"/>
      <c r="UWU200" s="2"/>
      <c r="UWV200" s="2"/>
      <c r="UWW200" s="2"/>
      <c r="UWX200" s="2"/>
      <c r="UWY200" s="2"/>
      <c r="UWZ200" s="2"/>
      <c r="UXA200" s="2"/>
      <c r="UXB200" s="2"/>
      <c r="UXC200" s="2"/>
      <c r="UXD200" s="2"/>
      <c r="UXE200" s="2"/>
      <c r="UXF200" s="2"/>
      <c r="UXG200" s="2"/>
      <c r="UXH200" s="2"/>
      <c r="UXI200" s="2"/>
      <c r="UXJ200" s="2"/>
      <c r="UXK200" s="2"/>
      <c r="UXL200" s="2"/>
      <c r="UXM200" s="2"/>
      <c r="UXN200" s="2"/>
      <c r="UXO200" s="2"/>
      <c r="UXP200" s="2"/>
      <c r="UXQ200" s="2"/>
      <c r="UXR200" s="2"/>
      <c r="UXS200" s="2"/>
      <c r="UXT200" s="2"/>
      <c r="UXU200" s="2"/>
      <c r="UXV200" s="2"/>
      <c r="UXW200" s="2"/>
      <c r="UXX200" s="2"/>
      <c r="UXY200" s="2"/>
      <c r="UXZ200" s="2"/>
      <c r="UYA200" s="2"/>
      <c r="UYB200" s="2"/>
      <c r="UYC200" s="2"/>
      <c r="UYD200" s="2"/>
      <c r="UYE200" s="2"/>
      <c r="UYF200" s="2"/>
      <c r="UYG200" s="2"/>
      <c r="UYH200" s="2"/>
      <c r="UYI200" s="2"/>
      <c r="UYJ200" s="2"/>
      <c r="UYK200" s="2"/>
      <c r="UYL200" s="2"/>
      <c r="UYM200" s="2"/>
      <c r="UYN200" s="2"/>
      <c r="UYO200" s="2"/>
      <c r="UYP200" s="2"/>
      <c r="UYQ200" s="2"/>
      <c r="UYR200" s="2"/>
      <c r="UYS200" s="2"/>
      <c r="UYT200" s="2"/>
      <c r="UYU200" s="2"/>
      <c r="UYV200" s="2"/>
      <c r="UYW200" s="2"/>
      <c r="UYX200" s="2"/>
      <c r="UYY200" s="2"/>
      <c r="UYZ200" s="2"/>
      <c r="UZA200" s="2"/>
      <c r="UZB200" s="2"/>
      <c r="UZC200" s="2"/>
      <c r="UZD200" s="2"/>
      <c r="UZE200" s="2"/>
      <c r="UZF200" s="2"/>
      <c r="UZG200" s="2"/>
      <c r="UZH200" s="2"/>
      <c r="UZI200" s="2"/>
      <c r="UZJ200" s="2"/>
      <c r="UZK200" s="2"/>
      <c r="UZL200" s="2"/>
      <c r="UZM200" s="2"/>
      <c r="UZN200" s="2"/>
      <c r="UZO200" s="2"/>
      <c r="UZP200" s="2"/>
      <c r="UZQ200" s="2"/>
      <c r="UZR200" s="2"/>
      <c r="UZS200" s="2"/>
      <c r="UZT200" s="2"/>
      <c r="UZU200" s="2"/>
      <c r="UZV200" s="2"/>
      <c r="UZW200" s="2"/>
      <c r="UZX200" s="2"/>
      <c r="UZY200" s="2"/>
      <c r="UZZ200" s="2"/>
      <c r="VAA200" s="2"/>
      <c r="VAB200" s="2"/>
      <c r="VAC200" s="2"/>
      <c r="VAD200" s="2"/>
      <c r="VAE200" s="2"/>
      <c r="VAF200" s="2"/>
      <c r="VAG200" s="2"/>
      <c r="VAH200" s="2"/>
      <c r="VAI200" s="2"/>
      <c r="VAJ200" s="2"/>
      <c r="VAK200" s="2"/>
      <c r="VAL200" s="2"/>
      <c r="VAM200" s="2"/>
      <c r="VAN200" s="2"/>
      <c r="VAO200" s="2"/>
      <c r="VAP200" s="2"/>
      <c r="VAQ200" s="2"/>
      <c r="VAR200" s="2"/>
      <c r="VAS200" s="2"/>
      <c r="VAT200" s="2"/>
      <c r="VAU200" s="2"/>
      <c r="VAV200" s="2"/>
      <c r="VAW200" s="2"/>
      <c r="VAX200" s="2"/>
      <c r="VAY200" s="2"/>
      <c r="VAZ200" s="2"/>
      <c r="VBA200" s="2"/>
      <c r="VBB200" s="2"/>
      <c r="VBC200" s="2"/>
      <c r="VBD200" s="2"/>
      <c r="VBE200" s="2"/>
      <c r="VBF200" s="2"/>
      <c r="VBG200" s="2"/>
      <c r="VBH200" s="2"/>
      <c r="VBI200" s="2"/>
      <c r="VBJ200" s="2"/>
      <c r="VBK200" s="2"/>
      <c r="VBL200" s="2"/>
      <c r="VBM200" s="2"/>
      <c r="VBN200" s="2"/>
      <c r="VBO200" s="2"/>
      <c r="VBP200" s="2"/>
      <c r="VBQ200" s="2"/>
      <c r="VBR200" s="2"/>
      <c r="VBS200" s="2"/>
      <c r="VBT200" s="2"/>
      <c r="VBU200" s="2"/>
      <c r="VBV200" s="2"/>
      <c r="VBW200" s="2"/>
      <c r="VBX200" s="2"/>
      <c r="VBY200" s="2"/>
      <c r="VBZ200" s="2"/>
      <c r="VCA200" s="2"/>
      <c r="VCB200" s="2"/>
      <c r="VCC200" s="2"/>
      <c r="VCD200" s="2"/>
      <c r="VCE200" s="2"/>
      <c r="VCF200" s="2"/>
      <c r="VCG200" s="2"/>
      <c r="VCH200" s="2"/>
      <c r="VCI200" s="2"/>
      <c r="VCJ200" s="2"/>
      <c r="VCK200" s="2"/>
      <c r="VCL200" s="2"/>
      <c r="VCM200" s="2"/>
      <c r="VCN200" s="2"/>
      <c r="VCO200" s="2"/>
      <c r="VCP200" s="2"/>
      <c r="VCQ200" s="2"/>
      <c r="VCR200" s="2"/>
      <c r="VCS200" s="2"/>
      <c r="VCT200" s="2"/>
      <c r="VCU200" s="2"/>
      <c r="VCV200" s="2"/>
      <c r="VCW200" s="2"/>
      <c r="VCX200" s="2"/>
      <c r="VCY200" s="2"/>
      <c r="VCZ200" s="2"/>
      <c r="VDA200" s="2"/>
      <c r="VDB200" s="2"/>
      <c r="VDC200" s="2"/>
      <c r="VDD200" s="2"/>
      <c r="VDE200" s="2"/>
      <c r="VDF200" s="2"/>
      <c r="VDG200" s="2"/>
      <c r="VDH200" s="2"/>
      <c r="VDI200" s="2"/>
      <c r="VDJ200" s="2"/>
      <c r="VDK200" s="2"/>
      <c r="VDL200" s="2"/>
      <c r="VDM200" s="2"/>
      <c r="VDN200" s="2"/>
      <c r="VDO200" s="2"/>
      <c r="VDP200" s="2"/>
      <c r="VDQ200" s="2"/>
      <c r="VDR200" s="2"/>
      <c r="VDS200" s="2"/>
      <c r="VDT200" s="2"/>
      <c r="VDU200" s="2"/>
      <c r="VDV200" s="2"/>
      <c r="VDW200" s="2"/>
      <c r="VDX200" s="2"/>
      <c r="VDY200" s="2"/>
      <c r="VDZ200" s="2"/>
      <c r="VEA200" s="2"/>
      <c r="VEB200" s="2"/>
      <c r="VEC200" s="2"/>
      <c r="VED200" s="2"/>
      <c r="VEE200" s="2"/>
      <c r="VEF200" s="2"/>
      <c r="VEG200" s="2"/>
      <c r="VEH200" s="2"/>
      <c r="VEI200" s="2"/>
      <c r="VEJ200" s="2"/>
      <c r="VEK200" s="2"/>
      <c r="VEL200" s="2"/>
      <c r="VEM200" s="2"/>
      <c r="VEN200" s="2"/>
      <c r="VEO200" s="2"/>
      <c r="VEP200" s="2"/>
      <c r="VEQ200" s="2"/>
      <c r="VER200" s="2"/>
      <c r="VES200" s="2"/>
      <c r="VET200" s="2"/>
      <c r="VEU200" s="2"/>
      <c r="VEV200" s="2"/>
      <c r="VEW200" s="2"/>
      <c r="VEX200" s="2"/>
      <c r="VEY200" s="2"/>
      <c r="VEZ200" s="2"/>
      <c r="VFA200" s="2"/>
      <c r="VFB200" s="2"/>
      <c r="VFC200" s="2"/>
      <c r="VFD200" s="2"/>
      <c r="VFE200" s="2"/>
      <c r="VFF200" s="2"/>
      <c r="VFG200" s="2"/>
      <c r="VFH200" s="2"/>
      <c r="VFI200" s="2"/>
      <c r="VFJ200" s="2"/>
      <c r="VFK200" s="2"/>
      <c r="VFL200" s="2"/>
      <c r="VFM200" s="2"/>
      <c r="VFN200" s="2"/>
      <c r="VFO200" s="2"/>
      <c r="VFP200" s="2"/>
      <c r="VFQ200" s="2"/>
      <c r="VFR200" s="2"/>
      <c r="VFS200" s="2"/>
      <c r="VFT200" s="2"/>
      <c r="VFU200" s="2"/>
      <c r="VFV200" s="2"/>
      <c r="VFW200" s="2"/>
      <c r="VFX200" s="2"/>
      <c r="VFY200" s="2"/>
      <c r="VFZ200" s="2"/>
      <c r="VGA200" s="2"/>
      <c r="VGB200" s="2"/>
      <c r="VGC200" s="2"/>
      <c r="VGD200" s="2"/>
      <c r="VGE200" s="2"/>
      <c r="VGF200" s="2"/>
      <c r="VGG200" s="2"/>
      <c r="VGH200" s="2"/>
      <c r="VGI200" s="2"/>
      <c r="VGJ200" s="2"/>
      <c r="VGK200" s="2"/>
      <c r="VGL200" s="2"/>
      <c r="VGM200" s="2"/>
      <c r="VGN200" s="2"/>
      <c r="VGO200" s="2"/>
      <c r="VGP200" s="2"/>
      <c r="VGQ200" s="2"/>
      <c r="VGR200" s="2"/>
      <c r="VGS200" s="2"/>
      <c r="VGT200" s="2"/>
      <c r="VGU200" s="2"/>
      <c r="VGV200" s="2"/>
      <c r="VGW200" s="2"/>
      <c r="VGX200" s="2"/>
      <c r="VGY200" s="2"/>
      <c r="VGZ200" s="2"/>
      <c r="VHA200" s="2"/>
      <c r="VHB200" s="2"/>
      <c r="VHC200" s="2"/>
      <c r="VHD200" s="2"/>
      <c r="VHE200" s="2"/>
      <c r="VHF200" s="2"/>
      <c r="VHG200" s="2"/>
      <c r="VHH200" s="2"/>
      <c r="VHI200" s="2"/>
      <c r="VHJ200" s="2"/>
      <c r="VHK200" s="2"/>
      <c r="VHL200" s="2"/>
      <c r="VHM200" s="2"/>
      <c r="VHN200" s="2"/>
      <c r="VHO200" s="2"/>
      <c r="VHP200" s="2"/>
      <c r="VHQ200" s="2"/>
      <c r="VHR200" s="2"/>
      <c r="VHS200" s="2"/>
      <c r="VHT200" s="2"/>
      <c r="VHU200" s="2"/>
      <c r="VHV200" s="2"/>
      <c r="VHW200" s="2"/>
      <c r="VHX200" s="2"/>
      <c r="VHY200" s="2"/>
      <c r="VHZ200" s="2"/>
      <c r="VIA200" s="2"/>
      <c r="VIB200" s="2"/>
      <c r="VIC200" s="2"/>
      <c r="VID200" s="2"/>
      <c r="VIE200" s="2"/>
      <c r="VIF200" s="2"/>
      <c r="VIG200" s="2"/>
      <c r="VIH200" s="2"/>
      <c r="VII200" s="2"/>
      <c r="VIJ200" s="2"/>
      <c r="VIK200" s="2"/>
      <c r="VIL200" s="2"/>
      <c r="VIM200" s="2"/>
      <c r="VIN200" s="2"/>
      <c r="VIO200" s="2"/>
      <c r="VIP200" s="2"/>
      <c r="VIQ200" s="2"/>
      <c r="VIR200" s="2"/>
      <c r="VIS200" s="2"/>
      <c r="VIT200" s="2"/>
      <c r="VIU200" s="2"/>
      <c r="VIV200" s="2"/>
      <c r="VIW200" s="2"/>
      <c r="VIX200" s="2"/>
      <c r="VIY200" s="2"/>
      <c r="VIZ200" s="2"/>
      <c r="VJA200" s="2"/>
      <c r="VJB200" s="2"/>
      <c r="VJC200" s="2"/>
      <c r="VJD200" s="2"/>
      <c r="VJE200" s="2"/>
      <c r="VJF200" s="2"/>
      <c r="VJG200" s="2"/>
      <c r="VJH200" s="2"/>
      <c r="VJI200" s="2"/>
      <c r="VJJ200" s="2"/>
      <c r="VJK200" s="2"/>
      <c r="VJL200" s="2"/>
      <c r="VJM200" s="2"/>
      <c r="VJN200" s="2"/>
      <c r="VJO200" s="2"/>
      <c r="VJP200" s="2"/>
      <c r="VJQ200" s="2"/>
      <c r="VJR200" s="2"/>
      <c r="VJS200" s="2"/>
      <c r="VJT200" s="2"/>
      <c r="VJU200" s="2"/>
      <c r="VJV200" s="2"/>
      <c r="VJW200" s="2"/>
      <c r="VJX200" s="2"/>
      <c r="VJY200" s="2"/>
      <c r="VJZ200" s="2"/>
      <c r="VKA200" s="2"/>
      <c r="VKB200" s="2"/>
      <c r="VKC200" s="2"/>
      <c r="VKD200" s="2"/>
      <c r="VKE200" s="2"/>
      <c r="VKF200" s="2"/>
      <c r="VKG200" s="2"/>
      <c r="VKH200" s="2"/>
      <c r="VKI200" s="2"/>
      <c r="VKJ200" s="2"/>
      <c r="VKK200" s="2"/>
      <c r="VKL200" s="2"/>
      <c r="VKM200" s="2"/>
      <c r="VKN200" s="2"/>
      <c r="VKO200" s="2"/>
      <c r="VKP200" s="2"/>
      <c r="VKQ200" s="2"/>
      <c r="VKR200" s="2"/>
      <c r="VKS200" s="2"/>
      <c r="VKT200" s="2"/>
      <c r="VKU200" s="2"/>
      <c r="VKV200" s="2"/>
      <c r="VKW200" s="2"/>
      <c r="VKX200" s="2"/>
      <c r="VKY200" s="2"/>
      <c r="VKZ200" s="2"/>
      <c r="VLA200" s="2"/>
      <c r="VLB200" s="2"/>
      <c r="VLC200" s="2"/>
      <c r="VLD200" s="2"/>
      <c r="VLE200" s="2"/>
      <c r="VLF200" s="2"/>
      <c r="VLG200" s="2"/>
      <c r="VLH200" s="2"/>
      <c r="VLI200" s="2"/>
      <c r="VLJ200" s="2"/>
      <c r="VLK200" s="2"/>
      <c r="VLL200" s="2"/>
      <c r="VLM200" s="2"/>
      <c r="VLN200" s="2"/>
      <c r="VLO200" s="2"/>
      <c r="VLP200" s="2"/>
      <c r="VLQ200" s="2"/>
      <c r="VLR200" s="2"/>
      <c r="VLS200" s="2"/>
      <c r="VLT200" s="2"/>
      <c r="VLU200" s="2"/>
      <c r="VLV200" s="2"/>
      <c r="VLW200" s="2"/>
      <c r="VLX200" s="2"/>
      <c r="VLY200" s="2"/>
      <c r="VLZ200" s="2"/>
      <c r="VMA200" s="2"/>
      <c r="VMB200" s="2"/>
      <c r="VMC200" s="2"/>
      <c r="VMD200" s="2"/>
      <c r="VME200" s="2"/>
      <c r="VMF200" s="2"/>
      <c r="VMG200" s="2"/>
      <c r="VMH200" s="2"/>
      <c r="VMI200" s="2"/>
      <c r="VMJ200" s="2"/>
      <c r="VMK200" s="2"/>
      <c r="VML200" s="2"/>
      <c r="VMM200" s="2"/>
      <c r="VMN200" s="2"/>
      <c r="VMO200" s="2"/>
      <c r="VMP200" s="2"/>
      <c r="VMQ200" s="2"/>
      <c r="VMR200" s="2"/>
      <c r="VMS200" s="2"/>
      <c r="VMT200" s="2"/>
      <c r="VMU200" s="2"/>
      <c r="VMV200" s="2"/>
      <c r="VMW200" s="2"/>
      <c r="VMX200" s="2"/>
      <c r="VMY200" s="2"/>
      <c r="VMZ200" s="2"/>
      <c r="VNA200" s="2"/>
      <c r="VNB200" s="2"/>
      <c r="VNC200" s="2"/>
      <c r="VND200" s="2"/>
      <c r="VNE200" s="2"/>
      <c r="VNF200" s="2"/>
      <c r="VNG200" s="2"/>
      <c r="VNH200" s="2"/>
      <c r="VNI200" s="2"/>
      <c r="VNJ200" s="2"/>
      <c r="VNK200" s="2"/>
      <c r="VNL200" s="2"/>
      <c r="VNM200" s="2"/>
      <c r="VNN200" s="2"/>
      <c r="VNO200" s="2"/>
      <c r="VNP200" s="2"/>
      <c r="VNQ200" s="2"/>
      <c r="VNR200" s="2"/>
      <c r="VNS200" s="2"/>
      <c r="VNT200" s="2"/>
      <c r="VNU200" s="2"/>
      <c r="VNV200" s="2"/>
      <c r="VNW200" s="2"/>
      <c r="VNX200" s="2"/>
      <c r="VNY200" s="2"/>
      <c r="VNZ200" s="2"/>
      <c r="VOA200" s="2"/>
      <c r="VOB200" s="2"/>
      <c r="VOC200" s="2"/>
      <c r="VOD200" s="2"/>
      <c r="VOE200" s="2"/>
      <c r="VOF200" s="2"/>
      <c r="VOG200" s="2"/>
      <c r="VOH200" s="2"/>
      <c r="VOI200" s="2"/>
      <c r="VOJ200" s="2"/>
      <c r="VOK200" s="2"/>
      <c r="VOL200" s="2"/>
      <c r="VOM200" s="2"/>
      <c r="VON200" s="2"/>
      <c r="VOO200" s="2"/>
      <c r="VOP200" s="2"/>
      <c r="VOQ200" s="2"/>
      <c r="VOR200" s="2"/>
      <c r="VOS200" s="2"/>
      <c r="VOT200" s="2"/>
      <c r="VOU200" s="2"/>
      <c r="VOV200" s="2"/>
      <c r="VOW200" s="2"/>
      <c r="VOX200" s="2"/>
      <c r="VOY200" s="2"/>
      <c r="VOZ200" s="2"/>
      <c r="VPA200" s="2"/>
      <c r="VPB200" s="2"/>
      <c r="VPC200" s="2"/>
      <c r="VPD200" s="2"/>
      <c r="VPE200" s="2"/>
      <c r="VPF200" s="2"/>
      <c r="VPG200" s="2"/>
      <c r="VPH200" s="2"/>
      <c r="VPI200" s="2"/>
      <c r="VPJ200" s="2"/>
      <c r="VPK200" s="2"/>
      <c r="VPL200" s="2"/>
      <c r="VPM200" s="2"/>
      <c r="VPN200" s="2"/>
      <c r="VPO200" s="2"/>
      <c r="VPP200" s="2"/>
      <c r="VPQ200" s="2"/>
      <c r="VPR200" s="2"/>
      <c r="VPS200" s="2"/>
      <c r="VPT200" s="2"/>
      <c r="VPU200" s="2"/>
      <c r="VPV200" s="2"/>
      <c r="VPW200" s="2"/>
      <c r="VPX200" s="2"/>
      <c r="VPY200" s="2"/>
      <c r="VPZ200" s="2"/>
      <c r="VQA200" s="2"/>
      <c r="VQB200" s="2"/>
      <c r="VQC200" s="2"/>
      <c r="VQD200" s="2"/>
      <c r="VQE200" s="2"/>
      <c r="VQF200" s="2"/>
      <c r="VQG200" s="2"/>
      <c r="VQH200" s="2"/>
      <c r="VQI200" s="2"/>
      <c r="VQJ200" s="2"/>
      <c r="VQK200" s="2"/>
      <c r="VQL200" s="2"/>
      <c r="VQM200" s="2"/>
      <c r="VQN200" s="2"/>
      <c r="VQO200" s="2"/>
      <c r="VQP200" s="2"/>
      <c r="VQQ200" s="2"/>
      <c r="VQR200" s="2"/>
      <c r="VQS200" s="2"/>
      <c r="VQT200" s="2"/>
      <c r="VQU200" s="2"/>
      <c r="VQV200" s="2"/>
      <c r="VQW200" s="2"/>
      <c r="VQX200" s="2"/>
      <c r="VQY200" s="2"/>
      <c r="VQZ200" s="2"/>
      <c r="VRA200" s="2"/>
      <c r="VRB200" s="2"/>
      <c r="VRC200" s="2"/>
      <c r="VRD200" s="2"/>
      <c r="VRE200" s="2"/>
      <c r="VRF200" s="2"/>
      <c r="VRG200" s="2"/>
      <c r="VRH200" s="2"/>
      <c r="VRI200" s="2"/>
      <c r="VRJ200" s="2"/>
      <c r="VRK200" s="2"/>
      <c r="VRL200" s="2"/>
      <c r="VRM200" s="2"/>
      <c r="VRN200" s="2"/>
      <c r="VRO200" s="2"/>
      <c r="VRP200" s="2"/>
      <c r="VRQ200" s="2"/>
      <c r="VRR200" s="2"/>
      <c r="VRS200" s="2"/>
      <c r="VRT200" s="2"/>
      <c r="VRU200" s="2"/>
      <c r="VRV200" s="2"/>
      <c r="VRW200" s="2"/>
      <c r="VRX200" s="2"/>
      <c r="VRY200" s="2"/>
      <c r="VRZ200" s="2"/>
      <c r="VSA200" s="2"/>
      <c r="VSB200" s="2"/>
      <c r="VSC200" s="2"/>
      <c r="VSD200" s="2"/>
      <c r="VSE200" s="2"/>
      <c r="VSF200" s="2"/>
      <c r="VSG200" s="2"/>
      <c r="VSH200" s="2"/>
      <c r="VSI200" s="2"/>
      <c r="VSJ200" s="2"/>
      <c r="VSK200" s="2"/>
      <c r="VSL200" s="2"/>
      <c r="VSM200" s="2"/>
      <c r="VSN200" s="2"/>
      <c r="VSO200" s="2"/>
      <c r="VSP200" s="2"/>
      <c r="VSQ200" s="2"/>
      <c r="VSR200" s="2"/>
      <c r="VSS200" s="2"/>
      <c r="VST200" s="2"/>
      <c r="VSU200" s="2"/>
      <c r="VSV200" s="2"/>
      <c r="VSW200" s="2"/>
      <c r="VSX200" s="2"/>
      <c r="VSY200" s="2"/>
      <c r="VSZ200" s="2"/>
      <c r="VTA200" s="2"/>
      <c r="VTB200" s="2"/>
      <c r="VTC200" s="2"/>
      <c r="VTD200" s="2"/>
      <c r="VTE200" s="2"/>
      <c r="VTF200" s="2"/>
      <c r="VTG200" s="2"/>
      <c r="VTH200" s="2"/>
      <c r="VTI200" s="2"/>
      <c r="VTJ200" s="2"/>
      <c r="VTK200" s="2"/>
      <c r="VTL200" s="2"/>
      <c r="VTM200" s="2"/>
      <c r="VTN200" s="2"/>
      <c r="VTO200" s="2"/>
      <c r="VTP200" s="2"/>
      <c r="VTQ200" s="2"/>
      <c r="VTR200" s="2"/>
      <c r="VTS200" s="2"/>
      <c r="VTT200" s="2"/>
      <c r="VTU200" s="2"/>
      <c r="VTV200" s="2"/>
      <c r="VTW200" s="2"/>
      <c r="VTX200" s="2"/>
      <c r="VTY200" s="2"/>
      <c r="VTZ200" s="2"/>
      <c r="VUA200" s="2"/>
      <c r="VUB200" s="2"/>
      <c r="VUC200" s="2"/>
      <c r="VUD200" s="2"/>
      <c r="VUE200" s="2"/>
      <c r="VUF200" s="2"/>
      <c r="VUG200" s="2"/>
      <c r="VUH200" s="2"/>
      <c r="VUI200" s="2"/>
      <c r="VUJ200" s="2"/>
      <c r="VUK200" s="2"/>
      <c r="VUL200" s="2"/>
      <c r="VUM200" s="2"/>
      <c r="VUN200" s="2"/>
      <c r="VUO200" s="2"/>
      <c r="VUP200" s="2"/>
      <c r="VUQ200" s="2"/>
      <c r="VUR200" s="2"/>
      <c r="VUS200" s="2"/>
      <c r="VUT200" s="2"/>
      <c r="VUU200" s="2"/>
      <c r="VUV200" s="2"/>
      <c r="VUW200" s="2"/>
      <c r="VUX200" s="2"/>
      <c r="VUY200" s="2"/>
      <c r="VUZ200" s="2"/>
      <c r="VVA200" s="2"/>
      <c r="VVB200" s="2"/>
      <c r="VVC200" s="2"/>
      <c r="VVD200" s="2"/>
      <c r="VVE200" s="2"/>
      <c r="VVF200" s="2"/>
      <c r="VVG200" s="2"/>
      <c r="VVH200" s="2"/>
      <c r="VVI200" s="2"/>
      <c r="VVJ200" s="2"/>
      <c r="VVK200" s="2"/>
      <c r="VVL200" s="2"/>
      <c r="VVM200" s="2"/>
      <c r="VVN200" s="2"/>
      <c r="VVO200" s="2"/>
      <c r="VVP200" s="2"/>
      <c r="VVQ200" s="2"/>
      <c r="VVR200" s="2"/>
      <c r="VVS200" s="2"/>
      <c r="VVT200" s="2"/>
      <c r="VVU200" s="2"/>
      <c r="VVV200" s="2"/>
      <c r="VVW200" s="2"/>
      <c r="VVX200" s="2"/>
      <c r="VVY200" s="2"/>
      <c r="VVZ200" s="2"/>
      <c r="VWA200" s="2"/>
      <c r="VWB200" s="2"/>
      <c r="VWC200" s="2"/>
      <c r="VWD200" s="2"/>
      <c r="VWE200" s="2"/>
      <c r="VWF200" s="2"/>
      <c r="VWG200" s="2"/>
      <c r="VWH200" s="2"/>
      <c r="VWI200" s="2"/>
      <c r="VWJ200" s="2"/>
      <c r="VWK200" s="2"/>
      <c r="VWL200" s="2"/>
      <c r="VWM200" s="2"/>
      <c r="VWN200" s="2"/>
      <c r="VWO200" s="2"/>
      <c r="VWP200" s="2"/>
      <c r="VWQ200" s="2"/>
      <c r="VWR200" s="2"/>
      <c r="VWS200" s="2"/>
      <c r="VWT200" s="2"/>
      <c r="VWU200" s="2"/>
      <c r="VWV200" s="2"/>
      <c r="VWW200" s="2"/>
      <c r="VWX200" s="2"/>
      <c r="VWY200" s="2"/>
      <c r="VWZ200" s="2"/>
      <c r="VXA200" s="2"/>
      <c r="VXB200" s="2"/>
      <c r="VXC200" s="2"/>
      <c r="VXD200" s="2"/>
      <c r="VXE200" s="2"/>
      <c r="VXF200" s="2"/>
      <c r="VXG200" s="2"/>
      <c r="VXH200" s="2"/>
      <c r="VXI200" s="2"/>
      <c r="VXJ200" s="2"/>
      <c r="VXK200" s="2"/>
      <c r="VXL200" s="2"/>
      <c r="VXM200" s="2"/>
      <c r="VXN200" s="2"/>
      <c r="VXO200" s="2"/>
      <c r="VXP200" s="2"/>
      <c r="VXQ200" s="2"/>
      <c r="VXR200" s="2"/>
      <c r="VXS200" s="2"/>
      <c r="VXT200" s="2"/>
      <c r="VXU200" s="2"/>
      <c r="VXV200" s="2"/>
      <c r="VXW200" s="2"/>
      <c r="VXX200" s="2"/>
      <c r="VXY200" s="2"/>
      <c r="VXZ200" s="2"/>
      <c r="VYA200" s="2"/>
      <c r="VYB200" s="2"/>
      <c r="VYC200" s="2"/>
      <c r="VYD200" s="2"/>
      <c r="VYE200" s="2"/>
      <c r="VYF200" s="2"/>
      <c r="VYG200" s="2"/>
      <c r="VYH200" s="2"/>
      <c r="VYI200" s="2"/>
      <c r="VYJ200" s="2"/>
      <c r="VYK200" s="2"/>
      <c r="VYL200" s="2"/>
      <c r="VYM200" s="2"/>
      <c r="VYN200" s="2"/>
      <c r="VYO200" s="2"/>
      <c r="VYP200" s="2"/>
      <c r="VYQ200" s="2"/>
      <c r="VYR200" s="2"/>
      <c r="VYS200" s="2"/>
      <c r="VYT200" s="2"/>
      <c r="VYU200" s="2"/>
      <c r="VYV200" s="2"/>
      <c r="VYW200" s="2"/>
      <c r="VYX200" s="2"/>
      <c r="VYY200" s="2"/>
      <c r="VYZ200" s="2"/>
      <c r="VZA200" s="2"/>
      <c r="VZB200" s="2"/>
      <c r="VZC200" s="2"/>
      <c r="VZD200" s="2"/>
      <c r="VZE200" s="2"/>
      <c r="VZF200" s="2"/>
      <c r="VZG200" s="2"/>
      <c r="VZH200" s="2"/>
      <c r="VZI200" s="2"/>
      <c r="VZJ200" s="2"/>
      <c r="VZK200" s="2"/>
      <c r="VZL200" s="2"/>
      <c r="VZM200" s="2"/>
      <c r="VZN200" s="2"/>
      <c r="VZO200" s="2"/>
      <c r="VZP200" s="2"/>
      <c r="VZQ200" s="2"/>
      <c r="VZR200" s="2"/>
      <c r="VZS200" s="2"/>
      <c r="VZT200" s="2"/>
      <c r="VZU200" s="2"/>
      <c r="VZV200" s="2"/>
      <c r="VZW200" s="2"/>
      <c r="VZX200" s="2"/>
      <c r="VZY200" s="2"/>
      <c r="VZZ200" s="2"/>
      <c r="WAA200" s="2"/>
      <c r="WAB200" s="2"/>
      <c r="WAC200" s="2"/>
      <c r="WAD200" s="2"/>
      <c r="WAE200" s="2"/>
      <c r="WAF200" s="2"/>
      <c r="WAG200" s="2"/>
      <c r="WAH200" s="2"/>
      <c r="WAI200" s="2"/>
      <c r="WAJ200" s="2"/>
      <c r="WAK200" s="2"/>
      <c r="WAL200" s="2"/>
      <c r="WAM200" s="2"/>
      <c r="WAN200" s="2"/>
      <c r="WAO200" s="2"/>
      <c r="WAP200" s="2"/>
      <c r="WAQ200" s="2"/>
      <c r="WAR200" s="2"/>
      <c r="WAS200" s="2"/>
      <c r="WAT200" s="2"/>
      <c r="WAU200" s="2"/>
      <c r="WAV200" s="2"/>
      <c r="WAW200" s="2"/>
      <c r="WAX200" s="2"/>
      <c r="WAY200" s="2"/>
      <c r="WAZ200" s="2"/>
      <c r="WBA200" s="2"/>
      <c r="WBB200" s="2"/>
      <c r="WBC200" s="2"/>
      <c r="WBD200" s="2"/>
      <c r="WBE200" s="2"/>
      <c r="WBF200" s="2"/>
      <c r="WBG200" s="2"/>
      <c r="WBH200" s="2"/>
      <c r="WBI200" s="2"/>
      <c r="WBJ200" s="2"/>
      <c r="WBK200" s="2"/>
      <c r="WBL200" s="2"/>
      <c r="WBM200" s="2"/>
      <c r="WBN200" s="2"/>
      <c r="WBO200" s="2"/>
      <c r="WBP200" s="2"/>
      <c r="WBQ200" s="2"/>
      <c r="WBR200" s="2"/>
      <c r="WBS200" s="2"/>
      <c r="WBT200" s="2"/>
      <c r="WBU200" s="2"/>
      <c r="WBV200" s="2"/>
      <c r="WBW200" s="2"/>
      <c r="WBX200" s="2"/>
      <c r="WBY200" s="2"/>
      <c r="WBZ200" s="2"/>
      <c r="WCA200" s="2"/>
      <c r="WCB200" s="2"/>
      <c r="WCC200" s="2"/>
      <c r="WCD200" s="2"/>
      <c r="WCE200" s="2"/>
      <c r="WCF200" s="2"/>
      <c r="WCG200" s="2"/>
      <c r="WCH200" s="2"/>
      <c r="WCI200" s="2"/>
      <c r="WCJ200" s="2"/>
      <c r="WCK200" s="2"/>
      <c r="WCL200" s="2"/>
      <c r="WCM200" s="2"/>
      <c r="WCN200" s="2"/>
      <c r="WCO200" s="2"/>
      <c r="WCP200" s="2"/>
      <c r="WCQ200" s="2"/>
      <c r="WCR200" s="2"/>
      <c r="WCS200" s="2"/>
      <c r="WCT200" s="2"/>
      <c r="WCU200" s="2"/>
      <c r="WCV200" s="2"/>
      <c r="WCW200" s="2"/>
      <c r="WCX200" s="2"/>
      <c r="WCY200" s="2"/>
      <c r="WCZ200" s="2"/>
      <c r="WDA200" s="2"/>
      <c r="WDB200" s="2"/>
      <c r="WDC200" s="2"/>
      <c r="WDD200" s="2"/>
      <c r="WDE200" s="2"/>
      <c r="WDF200" s="2"/>
      <c r="WDG200" s="2"/>
      <c r="WDH200" s="2"/>
      <c r="WDI200" s="2"/>
      <c r="WDJ200" s="2"/>
      <c r="WDK200" s="2"/>
      <c r="WDL200" s="2"/>
      <c r="WDM200" s="2"/>
      <c r="WDN200" s="2"/>
      <c r="WDO200" s="2"/>
      <c r="WDP200" s="2"/>
      <c r="WDQ200" s="2"/>
      <c r="WDR200" s="2"/>
      <c r="WDS200" s="2"/>
      <c r="WDT200" s="2"/>
      <c r="WDU200" s="2"/>
      <c r="WDV200" s="2"/>
      <c r="WDW200" s="2"/>
      <c r="WDX200" s="2"/>
      <c r="WDY200" s="2"/>
      <c r="WDZ200" s="2"/>
      <c r="WEA200" s="2"/>
      <c r="WEB200" s="2"/>
      <c r="WEC200" s="2"/>
      <c r="WED200" s="2"/>
      <c r="WEE200" s="2"/>
      <c r="WEF200" s="2"/>
      <c r="WEG200" s="2"/>
      <c r="WEH200" s="2"/>
      <c r="WEI200" s="2"/>
      <c r="WEJ200" s="2"/>
      <c r="WEK200" s="2"/>
      <c r="WEL200" s="2"/>
      <c r="WEM200" s="2"/>
      <c r="WEN200" s="2"/>
      <c r="WEO200" s="2"/>
      <c r="WEP200" s="2"/>
      <c r="WEQ200" s="2"/>
      <c r="WER200" s="2"/>
      <c r="WES200" s="2"/>
      <c r="WET200" s="2"/>
      <c r="WEU200" s="2"/>
      <c r="WEV200" s="2"/>
      <c r="WEW200" s="2"/>
      <c r="WEX200" s="2"/>
      <c r="WEY200" s="2"/>
      <c r="WEZ200" s="2"/>
      <c r="WFA200" s="2"/>
      <c r="WFB200" s="2"/>
      <c r="WFC200" s="2"/>
      <c r="WFD200" s="2"/>
      <c r="WFE200" s="2"/>
      <c r="WFF200" s="2"/>
      <c r="WFG200" s="2"/>
      <c r="WFH200" s="2"/>
      <c r="WFI200" s="2"/>
      <c r="WFJ200" s="2"/>
      <c r="WFK200" s="2"/>
      <c r="WFL200" s="2"/>
      <c r="WFM200" s="2"/>
      <c r="WFN200" s="2"/>
      <c r="WFO200" s="2"/>
      <c r="WFP200" s="2"/>
      <c r="WFQ200" s="2"/>
      <c r="WFR200" s="2"/>
      <c r="WFS200" s="2"/>
      <c r="WFT200" s="2"/>
      <c r="WFU200" s="2"/>
      <c r="WFV200" s="2"/>
      <c r="WFW200" s="2"/>
      <c r="WFX200" s="2"/>
      <c r="WFY200" s="2"/>
      <c r="WFZ200" s="2"/>
      <c r="WGA200" s="2"/>
      <c r="WGB200" s="2"/>
      <c r="WGC200" s="2"/>
      <c r="WGD200" s="2"/>
      <c r="WGE200" s="2"/>
      <c r="WGF200" s="2"/>
      <c r="WGG200" s="2"/>
      <c r="WGH200" s="2"/>
      <c r="WGI200" s="2"/>
      <c r="WGJ200" s="2"/>
      <c r="WGK200" s="2"/>
      <c r="WGL200" s="2"/>
      <c r="WGM200" s="2"/>
      <c r="WGN200" s="2"/>
      <c r="WGO200" s="2"/>
      <c r="WGP200" s="2"/>
      <c r="WGQ200" s="2"/>
      <c r="WGR200" s="2"/>
      <c r="WGS200" s="2"/>
      <c r="WGT200" s="2"/>
      <c r="WGU200" s="2"/>
      <c r="WGV200" s="2"/>
      <c r="WGW200" s="2"/>
      <c r="WGX200" s="2"/>
      <c r="WGY200" s="2"/>
      <c r="WGZ200" s="2"/>
      <c r="WHA200" s="2"/>
      <c r="WHB200" s="2"/>
      <c r="WHC200" s="2"/>
      <c r="WHD200" s="2"/>
      <c r="WHE200" s="2"/>
      <c r="WHF200" s="2"/>
      <c r="WHG200" s="2"/>
      <c r="WHH200" s="2"/>
      <c r="WHI200" s="2"/>
      <c r="WHJ200" s="2"/>
      <c r="WHK200" s="2"/>
      <c r="WHL200" s="2"/>
      <c r="WHM200" s="2"/>
      <c r="WHN200" s="2"/>
      <c r="WHO200" s="2"/>
      <c r="WHP200" s="2"/>
      <c r="WHQ200" s="2"/>
      <c r="WHR200" s="2"/>
      <c r="WHS200" s="2"/>
      <c r="WHT200" s="2"/>
      <c r="WHU200" s="2"/>
      <c r="WHV200" s="2"/>
      <c r="WHW200" s="2"/>
      <c r="WHX200" s="2"/>
      <c r="WHY200" s="2"/>
      <c r="WHZ200" s="2"/>
      <c r="WIA200" s="2"/>
      <c r="WIB200" s="2"/>
      <c r="WIC200" s="2"/>
      <c r="WID200" s="2"/>
      <c r="WIE200" s="2"/>
      <c r="WIF200" s="2"/>
      <c r="WIG200" s="2"/>
      <c r="WIH200" s="2"/>
      <c r="WII200" s="2"/>
      <c r="WIJ200" s="2"/>
      <c r="WIK200" s="2"/>
      <c r="WIL200" s="2"/>
      <c r="WIM200" s="2"/>
      <c r="WIN200" s="2"/>
      <c r="WIO200" s="2"/>
      <c r="WIP200" s="2"/>
      <c r="WIQ200" s="2"/>
      <c r="WIR200" s="2"/>
      <c r="WIS200" s="2"/>
      <c r="WIT200" s="2"/>
      <c r="WIU200" s="2"/>
      <c r="WIV200" s="2"/>
      <c r="WIW200" s="2"/>
      <c r="WIX200" s="2"/>
      <c r="WIY200" s="2"/>
      <c r="WIZ200" s="2"/>
      <c r="WJA200" s="2"/>
      <c r="WJB200" s="2"/>
      <c r="WJC200" s="2"/>
      <c r="WJD200" s="2"/>
      <c r="WJE200" s="2"/>
      <c r="WJF200" s="2"/>
      <c r="WJG200" s="2"/>
      <c r="WJH200" s="2"/>
      <c r="WJI200" s="2"/>
      <c r="WJJ200" s="2"/>
      <c r="WJK200" s="2"/>
      <c r="WJL200" s="2"/>
      <c r="WJM200" s="2"/>
      <c r="WJN200" s="2"/>
      <c r="WJO200" s="2"/>
      <c r="WJP200" s="2"/>
      <c r="WJQ200" s="2"/>
      <c r="WJR200" s="2"/>
      <c r="WJS200" s="2"/>
      <c r="WJT200" s="2"/>
      <c r="WJU200" s="2"/>
      <c r="WJV200" s="2"/>
      <c r="WJW200" s="2"/>
      <c r="WJX200" s="2"/>
      <c r="WJY200" s="2"/>
      <c r="WJZ200" s="2"/>
      <c r="WKA200" s="2"/>
      <c r="WKB200" s="2"/>
      <c r="WKC200" s="2"/>
      <c r="WKD200" s="2"/>
      <c r="WKE200" s="2"/>
      <c r="WKF200" s="2"/>
      <c r="WKG200" s="2"/>
      <c r="WKH200" s="2"/>
      <c r="WKI200" s="2"/>
      <c r="WKJ200" s="2"/>
      <c r="WKK200" s="2"/>
      <c r="WKL200" s="2"/>
      <c r="WKM200" s="2"/>
      <c r="WKN200" s="2"/>
      <c r="WKO200" s="2"/>
      <c r="WKP200" s="2"/>
      <c r="WKQ200" s="2"/>
      <c r="WKR200" s="2"/>
      <c r="WKS200" s="2"/>
      <c r="WKT200" s="2"/>
      <c r="WKU200" s="2"/>
      <c r="WKV200" s="2"/>
      <c r="WKW200" s="2"/>
      <c r="WKX200" s="2"/>
      <c r="WKY200" s="2"/>
      <c r="WKZ200" s="2"/>
      <c r="WLA200" s="2"/>
      <c r="WLB200" s="2"/>
      <c r="WLC200" s="2"/>
      <c r="WLD200" s="2"/>
      <c r="WLE200" s="2"/>
      <c r="WLF200" s="2"/>
      <c r="WLG200" s="2"/>
      <c r="WLH200" s="2"/>
      <c r="WLI200" s="2"/>
      <c r="WLJ200" s="2"/>
      <c r="WLK200" s="2"/>
      <c r="WLL200" s="2"/>
      <c r="WLM200" s="2"/>
      <c r="WLN200" s="2"/>
      <c r="WLO200" s="2"/>
      <c r="WLP200" s="2"/>
      <c r="WLQ200" s="2"/>
      <c r="WLR200" s="2"/>
      <c r="WLS200" s="2"/>
      <c r="WLT200" s="2"/>
      <c r="WLU200" s="2"/>
      <c r="WLV200" s="2"/>
      <c r="WLW200" s="2"/>
      <c r="WLX200" s="2"/>
      <c r="WLY200" s="2"/>
      <c r="WLZ200" s="2"/>
      <c r="WMA200" s="2"/>
      <c r="WMB200" s="2"/>
      <c r="WMC200" s="2"/>
      <c r="WMD200" s="2"/>
      <c r="WME200" s="2"/>
      <c r="WMF200" s="2"/>
      <c r="WMG200" s="2"/>
      <c r="WMH200" s="2"/>
      <c r="WMI200" s="2"/>
      <c r="WMJ200" s="2"/>
      <c r="WMK200" s="2"/>
      <c r="WML200" s="2"/>
      <c r="WMM200" s="2"/>
      <c r="WMN200" s="2"/>
      <c r="WMO200" s="2"/>
      <c r="WMP200" s="2"/>
      <c r="WMQ200" s="2"/>
      <c r="WMR200" s="2"/>
      <c r="WMS200" s="2"/>
      <c r="WMT200" s="2"/>
      <c r="WMU200" s="2"/>
      <c r="WMV200" s="2"/>
      <c r="WMW200" s="2"/>
      <c r="WMX200" s="2"/>
      <c r="WMY200" s="2"/>
      <c r="WMZ200" s="2"/>
      <c r="WNA200" s="2"/>
      <c r="WNB200" s="2"/>
      <c r="WNC200" s="2"/>
      <c r="WND200" s="2"/>
      <c r="WNE200" s="2"/>
      <c r="WNF200" s="2"/>
      <c r="WNG200" s="2"/>
      <c r="WNH200" s="2"/>
      <c r="WNI200" s="2"/>
      <c r="WNJ200" s="2"/>
      <c r="WNK200" s="2"/>
      <c r="WNL200" s="2"/>
      <c r="WNM200" s="2"/>
      <c r="WNN200" s="2"/>
      <c r="WNO200" s="2"/>
      <c r="WNP200" s="2"/>
      <c r="WNQ200" s="2"/>
      <c r="WNR200" s="2"/>
      <c r="WNS200" s="2"/>
      <c r="WNT200" s="2"/>
      <c r="WNU200" s="2"/>
      <c r="WNV200" s="2"/>
      <c r="WNW200" s="2"/>
      <c r="WNX200" s="2"/>
      <c r="WNY200" s="2"/>
      <c r="WNZ200" s="2"/>
      <c r="WOA200" s="2"/>
      <c r="WOB200" s="2"/>
      <c r="WOC200" s="2"/>
      <c r="WOD200" s="2"/>
      <c r="WOE200" s="2"/>
      <c r="WOF200" s="2"/>
      <c r="WOG200" s="2"/>
      <c r="WOH200" s="2"/>
      <c r="WOI200" s="2"/>
      <c r="WOJ200" s="2"/>
      <c r="WOK200" s="2"/>
      <c r="WOL200" s="2"/>
      <c r="WOM200" s="2"/>
      <c r="WON200" s="2"/>
      <c r="WOO200" s="2"/>
      <c r="WOP200" s="2"/>
      <c r="WOQ200" s="2"/>
      <c r="WOR200" s="2"/>
      <c r="WOS200" s="2"/>
      <c r="WOT200" s="2"/>
      <c r="WOU200" s="2"/>
      <c r="WOV200" s="2"/>
      <c r="WOW200" s="2"/>
      <c r="WOX200" s="2"/>
      <c r="WOY200" s="2"/>
      <c r="WOZ200" s="2"/>
      <c r="WPA200" s="2"/>
      <c r="WPB200" s="2"/>
      <c r="WPC200" s="2"/>
      <c r="WPD200" s="2"/>
      <c r="WPE200" s="2"/>
      <c r="WPF200" s="2"/>
      <c r="WPG200" s="2"/>
      <c r="WPH200" s="2"/>
      <c r="WPI200" s="2"/>
      <c r="WPJ200" s="2"/>
      <c r="WPK200" s="2"/>
      <c r="WPL200" s="2"/>
      <c r="WPM200" s="2"/>
      <c r="WPN200" s="2"/>
      <c r="WPO200" s="2"/>
      <c r="WPP200" s="2"/>
      <c r="WPQ200" s="2"/>
      <c r="WPR200" s="2"/>
      <c r="WPS200" s="2"/>
      <c r="WPT200" s="2"/>
      <c r="WPU200" s="2"/>
      <c r="WPV200" s="2"/>
      <c r="WPW200" s="2"/>
      <c r="WPX200" s="2"/>
      <c r="WPY200" s="2"/>
      <c r="WPZ200" s="2"/>
      <c r="WQA200" s="2"/>
      <c r="WQB200" s="2"/>
      <c r="WQC200" s="2"/>
      <c r="WQD200" s="2"/>
      <c r="WQE200" s="2"/>
      <c r="WQF200" s="2"/>
      <c r="WQG200" s="2"/>
      <c r="WQH200" s="2"/>
      <c r="WQI200" s="2"/>
      <c r="WQJ200" s="2"/>
      <c r="WQK200" s="2"/>
      <c r="WQL200" s="2"/>
      <c r="WQM200" s="2"/>
      <c r="WQN200" s="2"/>
      <c r="WQO200" s="2"/>
      <c r="WQP200" s="2"/>
      <c r="WQQ200" s="2"/>
      <c r="WQR200" s="2"/>
      <c r="WQS200" s="2"/>
      <c r="WQT200" s="2"/>
      <c r="WQU200" s="2"/>
      <c r="WQV200" s="2"/>
      <c r="WQW200" s="2"/>
      <c r="WQX200" s="2"/>
      <c r="WQY200" s="2"/>
      <c r="WQZ200" s="2"/>
      <c r="WRA200" s="2"/>
      <c r="WRB200" s="2"/>
      <c r="WRC200" s="2"/>
      <c r="WRD200" s="2"/>
      <c r="WRE200" s="2"/>
      <c r="WRF200" s="2"/>
      <c r="WRG200" s="2"/>
      <c r="WRH200" s="2"/>
      <c r="WRI200" s="2"/>
      <c r="WRJ200" s="2"/>
      <c r="WRK200" s="2"/>
      <c r="WRL200" s="2"/>
      <c r="WRM200" s="2"/>
      <c r="WRN200" s="2"/>
      <c r="WRO200" s="2"/>
      <c r="WRP200" s="2"/>
      <c r="WRQ200" s="2"/>
      <c r="WRR200" s="2"/>
      <c r="WRS200" s="2"/>
      <c r="WRT200" s="2"/>
      <c r="WRU200" s="2"/>
      <c r="WRV200" s="2"/>
      <c r="WRW200" s="2"/>
      <c r="WRX200" s="2"/>
      <c r="WRY200" s="2"/>
      <c r="WRZ200" s="2"/>
      <c r="WSA200" s="2"/>
      <c r="WSB200" s="2"/>
      <c r="WSC200" s="2"/>
      <c r="WSD200" s="2"/>
      <c r="WSE200" s="2"/>
      <c r="WSF200" s="2"/>
      <c r="WSG200" s="2"/>
      <c r="WSH200" s="2"/>
      <c r="WSI200" s="2"/>
      <c r="WSJ200" s="2"/>
      <c r="WSK200" s="2"/>
      <c r="WSL200" s="2"/>
      <c r="WSM200" s="2"/>
      <c r="WSN200" s="2"/>
      <c r="WSO200" s="2"/>
      <c r="WSP200" s="2"/>
      <c r="WSQ200" s="2"/>
      <c r="WSR200" s="2"/>
      <c r="WSS200" s="2"/>
      <c r="WST200" s="2"/>
      <c r="WSU200" s="2"/>
      <c r="WSV200" s="2"/>
      <c r="WSW200" s="2"/>
      <c r="WSX200" s="2"/>
      <c r="WSY200" s="2"/>
      <c r="WSZ200" s="2"/>
      <c r="WTA200" s="2"/>
      <c r="WTB200" s="2"/>
      <c r="WTC200" s="2"/>
      <c r="WTD200" s="2"/>
      <c r="WTE200" s="2"/>
      <c r="WTF200" s="2"/>
      <c r="WTG200" s="2"/>
      <c r="WTH200" s="2"/>
      <c r="WTI200" s="2"/>
      <c r="WTJ200" s="2"/>
      <c r="WTK200" s="2"/>
      <c r="WTL200" s="2"/>
      <c r="WTM200" s="2"/>
      <c r="WTN200" s="2"/>
      <c r="WTO200" s="2"/>
      <c r="WTP200" s="2"/>
      <c r="WTQ200" s="2"/>
      <c r="WTR200" s="2"/>
      <c r="WTS200" s="2"/>
      <c r="WTT200" s="2"/>
      <c r="WTU200" s="2"/>
      <c r="WTV200" s="2"/>
      <c r="WTW200" s="2"/>
      <c r="WTX200" s="2"/>
      <c r="WTY200" s="2"/>
      <c r="WTZ200" s="2"/>
      <c r="WUA200" s="2"/>
      <c r="WUB200" s="2"/>
      <c r="WUC200" s="2"/>
      <c r="WUD200" s="2"/>
      <c r="WUE200" s="2"/>
      <c r="WUF200" s="2"/>
      <c r="WUG200" s="2"/>
      <c r="WUH200" s="2"/>
      <c r="WUI200" s="2"/>
      <c r="WUJ200" s="2"/>
      <c r="WUK200" s="2"/>
      <c r="WUL200" s="2"/>
      <c r="WUM200" s="2"/>
      <c r="WUN200" s="2"/>
      <c r="WUO200" s="2"/>
      <c r="WUP200" s="2"/>
      <c r="WUQ200" s="2"/>
      <c r="WUR200" s="2"/>
      <c r="WUS200" s="2"/>
      <c r="WUT200" s="2"/>
      <c r="WUU200" s="2"/>
      <c r="WUV200" s="2"/>
      <c r="WUW200" s="2"/>
      <c r="WUX200" s="2"/>
      <c r="WUY200" s="2"/>
      <c r="WUZ200" s="2"/>
      <c r="WVA200" s="2"/>
      <c r="WVB200" s="2"/>
      <c r="WVC200" s="2"/>
      <c r="WVD200" s="2"/>
      <c r="WVE200" s="2"/>
      <c r="WVF200" s="2"/>
      <c r="WVG200" s="2"/>
      <c r="WVH200" s="2"/>
      <c r="WVI200" s="2"/>
      <c r="WVJ200" s="2"/>
      <c r="WVK200" s="2"/>
      <c r="WVL200" s="2"/>
      <c r="WVM200" s="2"/>
      <c r="WVN200" s="2"/>
      <c r="WVO200" s="2"/>
      <c r="WVP200" s="2"/>
      <c r="WVQ200" s="2"/>
      <c r="WVR200" s="2"/>
      <c r="WVS200" s="2"/>
      <c r="WVT200" s="2"/>
      <c r="WVU200" s="2"/>
      <c r="WVV200" s="2"/>
      <c r="WVW200" s="2"/>
      <c r="WVX200" s="2"/>
      <c r="WVY200" s="2"/>
      <c r="WVZ200" s="2"/>
      <c r="WWA200" s="2"/>
      <c r="WWB200" s="2"/>
      <c r="WWC200" s="2"/>
      <c r="WWD200" s="2"/>
      <c r="WWE200" s="2"/>
      <c r="WWF200" s="2"/>
      <c r="WWG200" s="2"/>
      <c r="WWH200" s="2"/>
      <c r="WWI200" s="2"/>
      <c r="WWJ200" s="2"/>
      <c r="WWK200" s="2"/>
      <c r="WWL200" s="2"/>
      <c r="WWM200" s="2"/>
      <c r="WWN200" s="2"/>
      <c r="WWO200" s="2"/>
      <c r="WWP200" s="2"/>
      <c r="WWQ200" s="2"/>
      <c r="WWR200" s="2"/>
      <c r="WWS200" s="2"/>
      <c r="WWT200" s="2"/>
      <c r="WWU200" s="2"/>
      <c r="WWV200" s="2"/>
      <c r="WWW200" s="2"/>
      <c r="WWX200" s="2"/>
      <c r="WWY200" s="2"/>
      <c r="WWZ200" s="2"/>
      <c r="WXA200" s="2"/>
      <c r="WXB200" s="2"/>
      <c r="WXC200" s="2"/>
      <c r="WXD200" s="2"/>
      <c r="WXE200" s="2"/>
      <c r="WXF200" s="2"/>
      <c r="WXG200" s="2"/>
      <c r="WXH200" s="2"/>
      <c r="WXI200" s="2"/>
      <c r="WXJ200" s="2"/>
      <c r="WXK200" s="2"/>
      <c r="WXL200" s="2"/>
      <c r="WXM200" s="2"/>
      <c r="WXN200" s="2"/>
      <c r="WXO200" s="2"/>
      <c r="WXP200" s="2"/>
      <c r="WXQ200" s="2"/>
      <c r="WXR200" s="2"/>
      <c r="WXS200" s="2"/>
      <c r="WXT200" s="2"/>
      <c r="WXU200" s="2"/>
      <c r="WXV200" s="2"/>
      <c r="WXW200" s="2"/>
      <c r="WXX200" s="2"/>
      <c r="WXY200" s="2"/>
      <c r="WXZ200" s="2"/>
      <c r="WYA200" s="2"/>
      <c r="WYB200" s="2"/>
      <c r="WYC200" s="2"/>
      <c r="WYD200" s="2"/>
      <c r="WYE200" s="2"/>
      <c r="WYF200" s="2"/>
      <c r="WYG200" s="2"/>
      <c r="WYH200" s="2"/>
      <c r="WYI200" s="2"/>
      <c r="WYJ200" s="2"/>
      <c r="WYK200" s="2"/>
      <c r="WYL200" s="2"/>
      <c r="WYM200" s="2"/>
      <c r="WYN200" s="2"/>
      <c r="WYO200" s="2"/>
      <c r="WYP200" s="2"/>
      <c r="WYQ200" s="2"/>
      <c r="WYR200" s="2"/>
      <c r="WYS200" s="2"/>
      <c r="WYT200" s="2"/>
      <c r="WYU200" s="2"/>
      <c r="WYV200" s="2"/>
      <c r="WYW200" s="2"/>
      <c r="WYX200" s="2"/>
      <c r="WYY200" s="2"/>
      <c r="WYZ200" s="2"/>
      <c r="WZA200" s="2"/>
      <c r="WZB200" s="2"/>
      <c r="WZC200" s="2"/>
      <c r="WZD200" s="2"/>
      <c r="WZE200" s="2"/>
      <c r="WZF200" s="2"/>
      <c r="WZG200" s="2"/>
      <c r="WZH200" s="2"/>
      <c r="WZI200" s="2"/>
      <c r="WZJ200" s="2"/>
      <c r="WZK200" s="2"/>
      <c r="WZL200" s="2"/>
      <c r="WZM200" s="2"/>
      <c r="WZN200" s="2"/>
      <c r="WZO200" s="2"/>
      <c r="WZP200" s="2"/>
      <c r="WZQ200" s="2"/>
      <c r="WZR200" s="2"/>
      <c r="WZS200" s="2"/>
      <c r="WZT200" s="2"/>
      <c r="WZU200" s="2"/>
      <c r="WZV200" s="2"/>
      <c r="WZW200" s="2"/>
      <c r="WZX200" s="2"/>
      <c r="WZY200" s="2"/>
      <c r="WZZ200" s="2"/>
      <c r="XAA200" s="2"/>
      <c r="XAB200" s="2"/>
      <c r="XAC200" s="2"/>
      <c r="XAD200" s="2"/>
      <c r="XAE200" s="2"/>
      <c r="XAF200" s="2"/>
      <c r="XAG200" s="2"/>
      <c r="XAH200" s="2"/>
      <c r="XAI200" s="2"/>
      <c r="XAJ200" s="2"/>
      <c r="XAK200" s="2"/>
      <c r="XAL200" s="2"/>
      <c r="XAM200" s="2"/>
      <c r="XAN200" s="2"/>
      <c r="XAO200" s="2"/>
      <c r="XAP200" s="2"/>
      <c r="XAQ200" s="2"/>
      <c r="XAR200" s="2"/>
      <c r="XAS200" s="2"/>
      <c r="XAT200" s="2"/>
      <c r="XAU200" s="2"/>
      <c r="XAV200" s="2"/>
      <c r="XAW200" s="2"/>
      <c r="XAX200" s="2"/>
      <c r="XAY200" s="2"/>
      <c r="XAZ200" s="2"/>
      <c r="XBA200" s="2"/>
      <c r="XBB200" s="2"/>
      <c r="XBC200" s="2"/>
      <c r="XBD200" s="2"/>
      <c r="XBE200" s="2"/>
      <c r="XBF200" s="2"/>
      <c r="XBG200" s="2"/>
      <c r="XBH200" s="2"/>
      <c r="XBI200" s="2"/>
      <c r="XBJ200" s="2"/>
      <c r="XBK200" s="2"/>
      <c r="XBL200" s="2"/>
      <c r="XBM200" s="2"/>
      <c r="XBN200" s="2"/>
      <c r="XBO200" s="2"/>
      <c r="XBP200" s="2"/>
      <c r="XBQ200" s="2"/>
      <c r="XBR200" s="2"/>
      <c r="XBS200" s="2"/>
      <c r="XBT200" s="2"/>
      <c r="XBU200" s="2"/>
      <c r="XBV200" s="2"/>
      <c r="XBW200" s="2"/>
      <c r="XBX200" s="2"/>
      <c r="XBY200" s="2"/>
      <c r="XBZ200" s="2"/>
      <c r="XCA200" s="2"/>
      <c r="XCB200" s="2"/>
      <c r="XCC200" s="2"/>
      <c r="XCD200" s="2"/>
      <c r="XCE200" s="2"/>
      <c r="XCF200" s="2"/>
      <c r="XCG200" s="2"/>
      <c r="XCH200" s="2"/>
      <c r="XCI200" s="2"/>
      <c r="XCJ200" s="2"/>
      <c r="XCK200" s="2"/>
      <c r="XCL200" s="2"/>
      <c r="XCM200" s="2"/>
      <c r="XCN200" s="2"/>
      <c r="XCO200" s="2"/>
      <c r="XCP200" s="2"/>
      <c r="XCQ200" s="2"/>
      <c r="XCR200" s="2"/>
      <c r="XCS200" s="2"/>
      <c r="XCT200" s="2"/>
      <c r="XCU200" s="2"/>
      <c r="XCV200" s="2"/>
      <c r="XCW200" s="2"/>
      <c r="XCX200" s="2"/>
      <c r="XCY200" s="2"/>
      <c r="XCZ200" s="2"/>
      <c r="XDA200" s="2"/>
      <c r="XDB200" s="2"/>
      <c r="XDC200" s="2"/>
      <c r="XDD200" s="2"/>
      <c r="XDE200" s="2"/>
      <c r="XDF200" s="2"/>
      <c r="XDG200" s="2"/>
      <c r="XDH200" s="2"/>
      <c r="XDI200" s="2"/>
      <c r="XDJ200" s="2"/>
      <c r="XDK200" s="2"/>
      <c r="XDL200" s="2"/>
      <c r="XDM200" s="2"/>
      <c r="XDN200" s="2"/>
      <c r="XDO200" s="2"/>
      <c r="XDP200" s="2"/>
      <c r="XDQ200" s="2"/>
      <c r="XDR200" s="2"/>
      <c r="XDS200" s="2"/>
      <c r="XDT200" s="2"/>
      <c r="XDU200" s="2"/>
      <c r="XDV200" s="2"/>
      <c r="XDW200" s="2"/>
      <c r="XDX200" s="2"/>
      <c r="XDY200" s="2"/>
      <c r="XDZ200" s="2"/>
      <c r="XEA200" s="2"/>
      <c r="XEB200" s="2"/>
      <c r="XEC200" s="2"/>
      <c r="XED200" s="2"/>
      <c r="XEE200" s="2"/>
      <c r="XEF200" s="2"/>
      <c r="XEG200" s="2"/>
      <c r="XEH200" s="2"/>
      <c r="XEI200" s="2"/>
      <c r="XEJ200" s="2"/>
      <c r="XEK200" s="2"/>
      <c r="XEL200" s="2"/>
      <c r="XEM200" s="2"/>
      <c r="XEN200" s="2"/>
      <c r="XEO200" s="2"/>
      <c r="XEP200" s="2"/>
      <c r="XEQ200" s="2"/>
      <c r="XER200" s="2"/>
      <c r="XES200" s="2"/>
      <c r="XET200" s="2"/>
      <c r="XEU200" s="2"/>
      <c r="XEV200" s="2"/>
      <c r="XEW200" s="2"/>
      <c r="XEX200" s="2"/>
      <c r="XEY200" s="2"/>
      <c r="XEZ200" s="2"/>
      <c r="XFA200" s="2"/>
      <c r="XFB200" s="2"/>
      <c r="XFC200" s="2"/>
      <c r="XFD200" s="2"/>
    </row>
    <row r="201" spans="1:1024 1025:16384">
      <c r="A201" s="84"/>
    </row>
  </sheetData>
  <mergeCells count="9">
    <mergeCell ref="F22:G22"/>
    <mergeCell ref="A80:E80"/>
    <mergeCell ref="A81:E81"/>
    <mergeCell ref="D109:G109"/>
    <mergeCell ref="A109:A110"/>
    <mergeCell ref="A118:A120"/>
    <mergeCell ref="A122:A124"/>
    <mergeCell ref="A127:A129"/>
    <mergeCell ref="B109:B110"/>
  </mergeCells>
  <hyperlinks>
    <hyperlink ref="D111" r:id="rId4" display="https://www.facebook.com/Tracysdog.Official"/>
    <hyperlink ref="C163" r:id="rId5" display="https://www.xbiz.com/news/271039/fun-factory-to-sponsor-desire-summit-event"/>
    <hyperlink ref="A198" r:id="rId6" display="https://www.commissionfactory.com/advertiser-directory/joujou-affiliate-program/70796"/>
  </hyperlink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6"/>
  <sheetViews>
    <sheetView topLeftCell="A13" workbookViewId="0">
      <selection activeCell="A10" sqref="A10"/>
    </sheetView>
  </sheetViews>
  <sheetFormatPr defaultColWidth="8.88888888888889" defaultRowHeight="14.4"/>
  <cols>
    <col min="1" max="1" width="34.1111111111111" customWidth="1"/>
    <col min="2" max="2" width="31.6666666666667" customWidth="1"/>
    <col min="3" max="3" width="32" customWidth="1"/>
    <col min="4" max="4" width="21.3333333333333" customWidth="1"/>
    <col min="5" max="5" width="20.3333333333333" customWidth="1"/>
    <col min="6" max="6" width="12.8888888888889"/>
    <col min="7" max="7" width="25.3333333333333" customWidth="1"/>
    <col min="8" max="8" width="18" customWidth="1"/>
    <col min="9" max="9" width="22.4444444444444" customWidth="1"/>
    <col min="11" max="11" width="12.1111111111111" customWidth="1"/>
    <col min="12" max="12" width="16.7407407407407"/>
    <col min="13" max="13" width="15.2222222222222"/>
  </cols>
  <sheetData>
    <row r="1" spans="1:1">
      <c r="A1" t="s">
        <v>0</v>
      </c>
    </row>
    <row r="2" spans="1:1">
      <c r="A2" t="s">
        <v>186</v>
      </c>
    </row>
    <row r="3" spans="1:1">
      <c r="A3" t="s">
        <v>187</v>
      </c>
    </row>
    <row r="4" spans="1:1">
      <c r="A4" t="s">
        <v>188</v>
      </c>
    </row>
    <row r="5" spans="1:1">
      <c r="A5" t="s">
        <v>189</v>
      </c>
    </row>
    <row r="6" spans="1:1">
      <c r="A6" t="s">
        <v>190</v>
      </c>
    </row>
    <row r="7" spans="1:1">
      <c r="A7" t="s">
        <v>191</v>
      </c>
    </row>
    <row r="8" spans="1:1">
      <c r="A8" t="s">
        <v>192</v>
      </c>
    </row>
    <row r="10" spans="1:1">
      <c r="A10" s="1" t="s">
        <v>193</v>
      </c>
    </row>
    <row r="11" spans="1:1">
      <c r="A11" t="s">
        <v>194</v>
      </c>
    </row>
    <row r="12" spans="1:1">
      <c r="A12" s="2" t="s">
        <v>195</v>
      </c>
    </row>
    <row r="29" spans="1:5">
      <c r="A29" s="1" t="s">
        <v>186</v>
      </c>
    </row>
    <row r="30" spans="1:5">
      <c r="A30" s="2" t="s">
        <v>196</v>
      </c>
    </row>
    <row r="31" ht="70" customHeight="1" spans="1:5">
      <c r="A31" s="3" t="s">
        <v>197</v>
      </c>
      <c r="B31" s="3"/>
      <c r="C31" s="3"/>
      <c r="D31" s="3"/>
      <c r="E31" s="3"/>
    </row>
    <row r="33" spans="1:10">
      <c r="A33" s="1" t="s">
        <v>70</v>
      </c>
    </row>
    <row r="34" spans="1:10">
      <c r="A34" s="4"/>
      <c r="B34" s="4" t="s">
        <v>71</v>
      </c>
      <c r="C34" s="4" t="s">
        <v>72</v>
      </c>
      <c r="D34" s="4" t="s">
        <v>73</v>
      </c>
      <c r="E34" s="4" t="s">
        <v>74</v>
      </c>
      <c r="F34" s="4" t="s">
        <v>58</v>
      </c>
      <c r="G34" s="5" t="s">
        <v>51</v>
      </c>
      <c r="H34" s="4" t="s">
        <v>198</v>
      </c>
      <c r="I34" s="4" t="s">
        <v>52</v>
      </c>
      <c r="J34" s="4" t="s">
        <v>199</v>
      </c>
    </row>
    <row r="35" spans="1:10">
      <c r="A35" s="4" t="s">
        <v>200</v>
      </c>
      <c r="B35" s="6">
        <f t="shared" ref="B35:B39" si="0">SUM(C35:J35)</f>
        <v>40.39</v>
      </c>
      <c r="C35" s="4">
        <v>28.86</v>
      </c>
      <c r="D35" s="4">
        <v>0</v>
      </c>
      <c r="E35" s="4">
        <v>0.1</v>
      </c>
      <c r="F35" s="4">
        <v>5.9</v>
      </c>
      <c r="G35" s="4">
        <v>5.5</v>
      </c>
      <c r="H35">
        <v>0</v>
      </c>
      <c r="I35" s="4">
        <v>0.03</v>
      </c>
      <c r="J35" s="4"/>
    </row>
    <row r="36" spans="1:10">
      <c r="A36" s="4" t="s">
        <v>201</v>
      </c>
      <c r="B36" s="6">
        <f t="shared" si="0"/>
        <v>27.05</v>
      </c>
      <c r="C36" s="4">
        <v>0.5</v>
      </c>
      <c r="D36" s="4">
        <v>0</v>
      </c>
      <c r="E36" s="4">
        <v>1.9</v>
      </c>
      <c r="F36" s="4">
        <v>1.6</v>
      </c>
      <c r="G36" s="4">
        <v>13</v>
      </c>
      <c r="H36" s="4">
        <v>0.05</v>
      </c>
      <c r="I36" s="4">
        <v>10</v>
      </c>
      <c r="J36" s="4"/>
    </row>
    <row r="37" spans="1:10">
      <c r="A37" s="4" t="s">
        <v>202</v>
      </c>
      <c r="B37" s="6">
        <f t="shared" si="0"/>
        <v>50.35</v>
      </c>
      <c r="C37" s="4">
        <f>3.4+1.2</f>
        <v>4.6</v>
      </c>
      <c r="D37" s="4">
        <v>9.45</v>
      </c>
      <c r="E37" s="4">
        <v>21.5</v>
      </c>
      <c r="F37" s="4">
        <v>7.3</v>
      </c>
      <c r="G37" s="4">
        <v>7</v>
      </c>
      <c r="H37" s="4">
        <v>0.2</v>
      </c>
      <c r="I37" s="4">
        <v>0.3</v>
      </c>
      <c r="J37" s="4"/>
    </row>
    <row r="38" spans="1:10">
      <c r="A38" s="4" t="s">
        <v>203</v>
      </c>
      <c r="B38" s="6">
        <f t="shared" si="0"/>
        <v>1230.09</v>
      </c>
      <c r="C38" s="4">
        <v>7</v>
      </c>
      <c r="D38" s="4">
        <v>35.23</v>
      </c>
      <c r="E38" s="4">
        <v>11.3</v>
      </c>
      <c r="F38" s="4">
        <v>1166</v>
      </c>
      <c r="G38" s="4">
        <f>2+3+1.6+0.8+1.5+1.6</f>
        <v>10.5</v>
      </c>
      <c r="H38" s="4">
        <v>0</v>
      </c>
      <c r="I38" s="4">
        <v>0.06</v>
      </c>
      <c r="J38" s="4"/>
    </row>
    <row r="39" spans="1:10">
      <c r="A39" s="4" t="s">
        <v>204</v>
      </c>
      <c r="B39" s="6">
        <f t="shared" si="0"/>
        <v>16.1</v>
      </c>
      <c r="C39" s="4">
        <v>15.2</v>
      </c>
      <c r="D39" s="4">
        <v>0</v>
      </c>
      <c r="E39" s="4">
        <v>0</v>
      </c>
      <c r="F39" s="4">
        <v>0</v>
      </c>
      <c r="G39" s="4">
        <v>0.5</v>
      </c>
      <c r="H39" s="4">
        <v>0</v>
      </c>
      <c r="I39" s="4">
        <v>0.4</v>
      </c>
      <c r="J39" s="4"/>
    </row>
    <row r="41" spans="1:10">
      <c r="A41" s="1" t="s">
        <v>89</v>
      </c>
    </row>
    <row r="42" spans="1:10">
      <c r="A42" s="4"/>
      <c r="B42" s="4" t="s">
        <v>71</v>
      </c>
      <c r="C42" s="4" t="s">
        <v>72</v>
      </c>
      <c r="D42" s="4" t="s">
        <v>73</v>
      </c>
      <c r="E42" s="4" t="s">
        <v>74</v>
      </c>
      <c r="F42" s="4" t="s">
        <v>58</v>
      </c>
      <c r="G42" s="5" t="s">
        <v>51</v>
      </c>
      <c r="H42" s="4" t="s">
        <v>198</v>
      </c>
      <c r="I42" s="4" t="s">
        <v>52</v>
      </c>
      <c r="J42" s="4" t="s">
        <v>199</v>
      </c>
    </row>
    <row r="43" spans="1:10">
      <c r="A43" s="4" t="s">
        <v>200</v>
      </c>
      <c r="B43" s="7">
        <f t="shared" ref="B43:B47" si="1">SUM(C43:I43)</f>
        <v>0.633333333333333</v>
      </c>
      <c r="C43" s="8">
        <f>9/30</f>
        <v>0.3</v>
      </c>
      <c r="D43" s="8" t="s">
        <v>205</v>
      </c>
      <c r="E43" s="8" t="s">
        <v>206</v>
      </c>
      <c r="F43" s="8">
        <f>5/30</f>
        <v>0.166666666666667</v>
      </c>
      <c r="G43" s="8">
        <f>5/30</f>
        <v>0.166666666666667</v>
      </c>
      <c r="H43" s="9" t="s">
        <v>207</v>
      </c>
      <c r="I43" s="9" t="s">
        <v>207</v>
      </c>
      <c r="J43" s="4"/>
    </row>
    <row r="44" spans="1:10">
      <c r="A44" s="4" t="s">
        <v>201</v>
      </c>
      <c r="B44" s="7">
        <f t="shared" si="1"/>
        <v>3.3</v>
      </c>
      <c r="C44" s="8">
        <f>4/30</f>
        <v>0.133333333333333</v>
      </c>
      <c r="D44" s="8" t="s">
        <v>205</v>
      </c>
      <c r="E44" s="8">
        <f>5/30</f>
        <v>0.166666666666667</v>
      </c>
      <c r="F44" s="8">
        <f>14/13</f>
        <v>1.07692307692308</v>
      </c>
      <c r="G44" s="8">
        <f>25/13</f>
        <v>1.92307692307692</v>
      </c>
      <c r="H44" s="9" t="s">
        <v>207</v>
      </c>
      <c r="I44" s="9" t="s">
        <v>207</v>
      </c>
      <c r="J44" s="4"/>
    </row>
    <row r="45" spans="1:10">
      <c r="A45" s="4" t="s">
        <v>202</v>
      </c>
      <c r="B45" s="7">
        <f t="shared" si="1"/>
        <v>2.83333333333333</v>
      </c>
      <c r="C45" s="8">
        <f>71/30</f>
        <v>2.36666666666667</v>
      </c>
      <c r="D45" s="8">
        <f>13/30</f>
        <v>0.433333333333333</v>
      </c>
      <c r="E45" s="8">
        <v>0</v>
      </c>
      <c r="F45" s="8" t="s">
        <v>208</v>
      </c>
      <c r="G45" s="10">
        <f>1/30</f>
        <v>0.0333333333333333</v>
      </c>
      <c r="H45" s="9" t="s">
        <v>207</v>
      </c>
      <c r="I45" s="9" t="s">
        <v>207</v>
      </c>
      <c r="J45" s="4"/>
    </row>
    <row r="46" spans="1:10">
      <c r="A46" s="4" t="s">
        <v>209</v>
      </c>
      <c r="B46" s="7">
        <f t="shared" si="1"/>
        <v>0.7</v>
      </c>
      <c r="C46" s="8">
        <f>15/30</f>
        <v>0.5</v>
      </c>
      <c r="D46" s="8">
        <f>3/30</f>
        <v>0.1</v>
      </c>
      <c r="E46" s="8">
        <v>0</v>
      </c>
      <c r="F46" s="8">
        <f>3/30</f>
        <v>0.1</v>
      </c>
      <c r="G46" s="8" t="s">
        <v>210</v>
      </c>
      <c r="H46" s="9" t="s">
        <v>207</v>
      </c>
      <c r="I46" s="9" t="s">
        <v>207</v>
      </c>
      <c r="J46" s="4"/>
    </row>
    <row r="47" spans="1:10">
      <c r="A47" s="4" t="s">
        <v>204</v>
      </c>
      <c r="B47" s="7">
        <f t="shared" si="1"/>
        <v>1.61538461538462</v>
      </c>
      <c r="C47" s="8">
        <f>21/13</f>
        <v>1.61538461538462</v>
      </c>
      <c r="D47" s="8" t="s">
        <v>205</v>
      </c>
      <c r="E47" s="8" t="s">
        <v>205</v>
      </c>
      <c r="F47" s="8" t="s">
        <v>205</v>
      </c>
      <c r="G47" s="8" t="s">
        <v>211</v>
      </c>
      <c r="H47" s="9" t="s">
        <v>207</v>
      </c>
      <c r="I47" s="9" t="s">
        <v>207</v>
      </c>
      <c r="J47" s="4"/>
    </row>
    <row r="48" spans="1:10">
      <c r="A48" s="1"/>
    </row>
    <row r="49" spans="1:10">
      <c r="A49" s="1" t="s">
        <v>212</v>
      </c>
    </row>
    <row r="50" spans="1:10">
      <c r="A50" s="4" t="s">
        <v>16</v>
      </c>
      <c r="B50" s="4" t="s">
        <v>71</v>
      </c>
      <c r="C50" s="4" t="s">
        <v>72</v>
      </c>
      <c r="D50" s="4" t="s">
        <v>73</v>
      </c>
      <c r="E50" s="4" t="s">
        <v>74</v>
      </c>
      <c r="F50" s="4" t="s">
        <v>58</v>
      </c>
      <c r="G50" s="5" t="s">
        <v>51</v>
      </c>
      <c r="H50" s="4" t="s">
        <v>198</v>
      </c>
      <c r="I50" s="4" t="s">
        <v>52</v>
      </c>
      <c r="J50" s="4" t="s">
        <v>199</v>
      </c>
    </row>
    <row r="51" spans="1:10">
      <c r="A51" s="4" t="s">
        <v>213</v>
      </c>
      <c r="B51" s="6">
        <f t="shared" ref="B51:B55" si="2">SUM(C51:I51)</f>
        <v>162400</v>
      </c>
      <c r="C51" s="6">
        <f>11.2*10000</f>
        <v>112000</v>
      </c>
      <c r="D51" s="6">
        <f>4.27*10000</f>
        <v>42700</v>
      </c>
      <c r="E51" s="6">
        <f>7.7*1000</f>
        <v>7700</v>
      </c>
      <c r="F51" s="4" t="s">
        <v>207</v>
      </c>
      <c r="G51" s="4" t="s">
        <v>207</v>
      </c>
      <c r="H51" s="4" t="s">
        <v>207</v>
      </c>
      <c r="I51" s="4" t="s">
        <v>207</v>
      </c>
      <c r="J51" s="4"/>
    </row>
    <row r="52" spans="1:10">
      <c r="A52" s="4" t="s">
        <v>201</v>
      </c>
      <c r="B52" s="6">
        <f t="shared" si="2"/>
        <v>36307</v>
      </c>
      <c r="C52" s="6">
        <f>3.3*10000</f>
        <v>33000</v>
      </c>
      <c r="D52" s="6">
        <v>2430</v>
      </c>
      <c r="E52" s="6">
        <v>877</v>
      </c>
      <c r="F52" s="4" t="s">
        <v>207</v>
      </c>
      <c r="G52" s="4" t="s">
        <v>207</v>
      </c>
      <c r="H52" s="4" t="s">
        <v>207</v>
      </c>
      <c r="I52" s="4" t="s">
        <v>207</v>
      </c>
      <c r="J52" s="4"/>
    </row>
    <row r="53" spans="1:10">
      <c r="A53" s="4" t="s">
        <v>202</v>
      </c>
      <c r="B53" s="6">
        <f t="shared" si="2"/>
        <v>58418</v>
      </c>
      <c r="C53" s="6">
        <f>5.2*10000</f>
        <v>52000</v>
      </c>
      <c r="D53" s="6">
        <v>6036</v>
      </c>
      <c r="E53" s="6">
        <v>382</v>
      </c>
      <c r="F53" s="4" t="s">
        <v>207</v>
      </c>
      <c r="G53" s="4" t="s">
        <v>207</v>
      </c>
      <c r="H53" s="4" t="s">
        <v>207</v>
      </c>
      <c r="I53" s="4" t="s">
        <v>207</v>
      </c>
      <c r="J53" s="4"/>
    </row>
    <row r="54" spans="1:10">
      <c r="A54" s="4" t="s">
        <v>214</v>
      </c>
      <c r="B54" s="6">
        <f t="shared" si="2"/>
        <v>314400</v>
      </c>
      <c r="C54" s="6">
        <f>25.3*10000</f>
        <v>253000</v>
      </c>
      <c r="D54" s="6">
        <f>57.7*1000</f>
        <v>57700</v>
      </c>
      <c r="E54" s="6">
        <f>3.7*1000</f>
        <v>3700</v>
      </c>
      <c r="F54" s="4" t="s">
        <v>207</v>
      </c>
      <c r="G54" s="4" t="s">
        <v>207</v>
      </c>
      <c r="H54" s="4" t="s">
        <v>207</v>
      </c>
      <c r="I54" s="4" t="s">
        <v>207</v>
      </c>
      <c r="J54" s="4"/>
    </row>
    <row r="55" spans="1:10">
      <c r="A55" s="4" t="s">
        <v>215</v>
      </c>
      <c r="B55" s="6">
        <f t="shared" si="2"/>
        <v>205800</v>
      </c>
      <c r="C55" s="6">
        <f>16.8*10000</f>
        <v>168000</v>
      </c>
      <c r="D55" s="6">
        <f>35.2*1000</f>
        <v>35200</v>
      </c>
      <c r="E55" s="6">
        <f>2.6*1000</f>
        <v>2600</v>
      </c>
      <c r="F55" s="4" t="s">
        <v>207</v>
      </c>
      <c r="G55" s="4" t="s">
        <v>207</v>
      </c>
      <c r="H55" s="4" t="s">
        <v>207</v>
      </c>
      <c r="I55" s="4" t="s">
        <v>207</v>
      </c>
      <c r="J55" s="4"/>
    </row>
    <row r="56" spans="1:10">
      <c r="A56" s="1"/>
    </row>
    <row r="57" spans="1:10">
      <c r="A57" s="1" t="s">
        <v>95</v>
      </c>
    </row>
    <row r="58" spans="1:10">
      <c r="A58" s="4" t="s">
        <v>16</v>
      </c>
      <c r="B58" s="4" t="s">
        <v>97</v>
      </c>
      <c r="C58" s="4" t="s">
        <v>98</v>
      </c>
      <c r="D58" s="4" t="s">
        <v>99</v>
      </c>
      <c r="E58" s="4" t="s">
        <v>100</v>
      </c>
      <c r="F58" s="4" t="s">
        <v>101</v>
      </c>
      <c r="G58" s="4" t="s">
        <v>102</v>
      </c>
      <c r="H58" s="4" t="s">
        <v>216</v>
      </c>
    </row>
    <row r="59" ht="104" customHeight="1" spans="1:10">
      <c r="A59" s="4" t="s">
        <v>200</v>
      </c>
      <c r="B59" s="4" t="s">
        <v>217</v>
      </c>
      <c r="C59" s="4">
        <v>2</v>
      </c>
      <c r="D59" s="4" t="s">
        <v>218</v>
      </c>
      <c r="E59" s="6">
        <v>340</v>
      </c>
      <c r="F59" s="6">
        <v>633</v>
      </c>
      <c r="G59" s="11" t="s">
        <v>219</v>
      </c>
      <c r="H59" s="12" t="s">
        <v>220</v>
      </c>
    </row>
    <row r="60" ht="64" customHeight="1" spans="1:10">
      <c r="A60" s="4" t="s">
        <v>201</v>
      </c>
      <c r="B60" s="4" t="s">
        <v>221</v>
      </c>
      <c r="C60" s="6">
        <v>1</v>
      </c>
      <c r="D60" s="6" t="s">
        <v>222</v>
      </c>
      <c r="E60" s="6">
        <f>10*10000</f>
        <v>100000</v>
      </c>
      <c r="F60" s="6">
        <v>36000</v>
      </c>
      <c r="G60" s="13" t="s">
        <v>223</v>
      </c>
      <c r="H60" s="12" t="s">
        <v>224</v>
      </c>
    </row>
    <row r="61" ht="28.8" spans="1:10">
      <c r="A61" s="4" t="s">
        <v>202</v>
      </c>
      <c r="B61" s="6" t="s">
        <v>225</v>
      </c>
      <c r="C61" s="14" t="s">
        <v>205</v>
      </c>
      <c r="D61" s="6" t="s">
        <v>226</v>
      </c>
      <c r="E61" s="6">
        <v>3000</v>
      </c>
      <c r="F61" s="6">
        <v>625</v>
      </c>
      <c r="G61" s="15" t="s">
        <v>227</v>
      </c>
      <c r="H61" s="12" t="s">
        <v>228</v>
      </c>
    </row>
    <row r="62" ht="43.2" spans="1:10">
      <c r="A62" s="4" t="s">
        <v>209</v>
      </c>
      <c r="B62" s="16" t="s">
        <v>229</v>
      </c>
      <c r="C62" s="14" t="s">
        <v>205</v>
      </c>
      <c r="D62" s="6" t="s">
        <v>230</v>
      </c>
      <c r="E62" s="6">
        <v>600</v>
      </c>
      <c r="F62" s="6">
        <v>24</v>
      </c>
      <c r="G62" s="15" t="s">
        <v>231</v>
      </c>
      <c r="H62" s="12" t="s">
        <v>232</v>
      </c>
    </row>
    <row r="63" ht="28.8" spans="1:10">
      <c r="A63" s="4" t="s">
        <v>204</v>
      </c>
      <c r="B63" s="6" t="s">
        <v>233</v>
      </c>
      <c r="C63" s="14" t="s">
        <v>205</v>
      </c>
      <c r="D63" s="6" t="s">
        <v>234</v>
      </c>
      <c r="E63" s="6">
        <v>4000</v>
      </c>
      <c r="F63" s="6">
        <v>1300</v>
      </c>
      <c r="G63" s="15" t="s">
        <v>227</v>
      </c>
      <c r="H63" s="12" t="s">
        <v>235</v>
      </c>
    </row>
    <row r="64" spans="1:10">
      <c r="A64" s="1"/>
    </row>
    <row r="65" spans="1:18">
      <c r="A65" s="1"/>
    </row>
    <row r="66" spans="1:18">
      <c r="A66" s="1" t="s">
        <v>108</v>
      </c>
    </row>
    <row r="67" spans="1:18">
      <c r="A67" s="17" t="s">
        <v>236</v>
      </c>
    </row>
    <row r="68" spans="1:18">
      <c r="A68" s="17" t="s">
        <v>237</v>
      </c>
    </row>
    <row r="69" spans="1:18">
      <c r="A69" s="17" t="s">
        <v>238</v>
      </c>
    </row>
    <row r="70" spans="1:18">
      <c r="A70" s="18" t="s">
        <v>16</v>
      </c>
      <c r="B70" s="19" t="s">
        <v>111</v>
      </c>
      <c r="C70" s="20" t="s">
        <v>112</v>
      </c>
      <c r="D70" s="21" t="s">
        <v>239</v>
      </c>
      <c r="E70" s="21"/>
      <c r="F70" s="21"/>
      <c r="G70" s="22"/>
      <c r="H70" s="23" t="s">
        <v>72</v>
      </c>
      <c r="I70" s="24"/>
      <c r="J70" s="24"/>
      <c r="K70" s="24"/>
      <c r="L70" s="24"/>
      <c r="M70" s="24"/>
      <c r="N70" s="24"/>
      <c r="O70" s="24"/>
      <c r="P70" s="25"/>
      <c r="Q70" s="20"/>
      <c r="R70" s="20"/>
    </row>
    <row r="71" ht="26.4" spans="1:18">
      <c r="A71" s="18"/>
      <c r="B71" s="19"/>
      <c r="C71" s="26" t="s">
        <v>114</v>
      </c>
      <c r="D71" s="27" t="s">
        <v>115</v>
      </c>
      <c r="E71" s="27" t="s">
        <v>116</v>
      </c>
      <c r="F71" s="27" t="s">
        <v>117</v>
      </c>
      <c r="G71" s="28" t="s">
        <v>118</v>
      </c>
      <c r="H71" s="29" t="s">
        <v>115</v>
      </c>
      <c r="I71" s="29" t="s">
        <v>116</v>
      </c>
      <c r="J71" s="29" t="s">
        <v>117</v>
      </c>
      <c r="K71" s="29" t="s">
        <v>240</v>
      </c>
      <c r="L71" s="29" t="s">
        <v>241</v>
      </c>
      <c r="M71" s="30" t="s">
        <v>242</v>
      </c>
      <c r="N71" s="29" t="s">
        <v>243</v>
      </c>
      <c r="O71" s="29" t="s">
        <v>244</v>
      </c>
      <c r="P71" s="29" t="s">
        <v>245</v>
      </c>
    </row>
    <row r="72" ht="198" customHeight="1" spans="1:18">
      <c r="A72" s="4" t="s">
        <v>200</v>
      </c>
      <c r="B72" s="13" t="s">
        <v>246</v>
      </c>
      <c r="C72" s="15" t="s">
        <v>247</v>
      </c>
      <c r="D72" s="4" t="s">
        <v>248</v>
      </c>
      <c r="E72" s="4" t="s">
        <v>249</v>
      </c>
      <c r="F72" s="4" t="s">
        <v>250</v>
      </c>
      <c r="G72" s="15" t="s">
        <v>251</v>
      </c>
      <c r="H72" s="4" t="s">
        <v>252</v>
      </c>
      <c r="I72" s="4" t="s">
        <v>253</v>
      </c>
      <c r="J72" s="4" t="s">
        <v>254</v>
      </c>
      <c r="K72" s="4" t="s">
        <v>255</v>
      </c>
      <c r="L72" s="4" t="str">
        <f>_xlfn.DISPIMG("ID_BA25E1CEFED64760A5B336655AF82B28",1)</f>
        <v>=DISPIMG("ID_BA25E1CEFED64760A5B336655AF82B28",1)</v>
      </c>
      <c r="M72" s="31">
        <v>0.8</v>
      </c>
      <c r="N72" s="15" t="s">
        <v>256</v>
      </c>
      <c r="O72" s="15" t="s">
        <v>257</v>
      </c>
      <c r="P72" s="15" t="s">
        <v>258</v>
      </c>
    </row>
    <row r="73" ht="141" customHeight="1" spans="1:18">
      <c r="A73" s="4" t="s">
        <v>201</v>
      </c>
      <c r="B73" s="13" t="s">
        <v>259</v>
      </c>
      <c r="C73" s="15" t="s">
        <v>260</v>
      </c>
      <c r="D73" s="32" t="s">
        <v>261</v>
      </c>
      <c r="E73" s="4" t="s">
        <v>262</v>
      </c>
      <c r="F73" s="4" t="s">
        <v>263</v>
      </c>
      <c r="G73" s="15" t="s">
        <v>264</v>
      </c>
      <c r="H73" s="4" t="s">
        <v>265</v>
      </c>
      <c r="I73" s="4">
        <v>4850</v>
      </c>
      <c r="J73" s="4" t="s">
        <v>266</v>
      </c>
      <c r="K73" s="15"/>
      <c r="L73" s="4" t="str">
        <f>_xlfn.DISPIMG("ID_CE560CA7E02145FCBDF18F881D621E88",1)</f>
        <v>=DISPIMG("ID_CE560CA7E02145FCBDF18F881D621E88",1)</v>
      </c>
      <c r="M73" s="31">
        <v>0.8</v>
      </c>
      <c r="N73" s="15" t="s">
        <v>267</v>
      </c>
      <c r="O73" s="15" t="s">
        <v>268</v>
      </c>
      <c r="P73" s="4" t="s">
        <v>269</v>
      </c>
    </row>
    <row r="74" ht="147" customHeight="1" spans="1:18">
      <c r="A74" s="4" t="s">
        <v>202</v>
      </c>
      <c r="B74" s="33" t="s">
        <v>270</v>
      </c>
      <c r="C74" s="15" t="s">
        <v>271</v>
      </c>
      <c r="D74" s="32" t="s">
        <v>272</v>
      </c>
      <c r="E74" s="4" t="s">
        <v>273</v>
      </c>
      <c r="F74" s="34" t="s">
        <v>274</v>
      </c>
      <c r="G74" s="15" t="s">
        <v>275</v>
      </c>
      <c r="H74" s="32" t="s">
        <v>276</v>
      </c>
      <c r="I74" s="4" t="s">
        <v>277</v>
      </c>
      <c r="J74" s="4" t="s">
        <v>278</v>
      </c>
      <c r="K74" s="4" t="s">
        <v>279</v>
      </c>
      <c r="L74" s="4" t="str">
        <f>_xlfn.DISPIMG("ID_EF8C1A5DE4224B15BF0D10BBFEF9DEE6",1)</f>
        <v>=DISPIMG("ID_EF8C1A5DE4224B15BF0D10BBFEF9DEE6",1)</v>
      </c>
      <c r="M74" s="31">
        <v>0.5</v>
      </c>
      <c r="N74" s="4" t="s">
        <v>280</v>
      </c>
      <c r="O74" s="15" t="s">
        <v>281</v>
      </c>
      <c r="P74" s="15" t="s">
        <v>282</v>
      </c>
    </row>
    <row r="75" ht="133" customHeight="1" spans="1:18">
      <c r="A75" s="4" t="s">
        <v>214</v>
      </c>
      <c r="B75" s="13" t="s">
        <v>283</v>
      </c>
      <c r="C75" s="15" t="s">
        <v>284</v>
      </c>
      <c r="D75" s="4" t="s">
        <v>285</v>
      </c>
      <c r="E75" s="4" t="s">
        <v>286</v>
      </c>
      <c r="F75" s="4" t="s">
        <v>266</v>
      </c>
      <c r="G75" s="15" t="s">
        <v>287</v>
      </c>
      <c r="H75" s="32" t="s">
        <v>288</v>
      </c>
      <c r="I75" s="4" t="s">
        <v>289</v>
      </c>
      <c r="J75" s="4" t="s">
        <v>290</v>
      </c>
      <c r="K75" s="4" t="s">
        <v>291</v>
      </c>
      <c r="L75" s="4" t="str">
        <f>_xlfn.DISPIMG("ID_F0FED3DC0EEE48F0A91B9CD7E5469009",1)</f>
        <v>=DISPIMG("ID_F0FED3DC0EEE48F0A91B9CD7E5469009",1)</v>
      </c>
      <c r="M75" s="31">
        <v>0.1</v>
      </c>
      <c r="N75" s="4" t="s">
        <v>292</v>
      </c>
      <c r="O75" s="15" t="s">
        <v>293</v>
      </c>
      <c r="P75" s="15" t="s">
        <v>294</v>
      </c>
    </row>
    <row r="76" ht="130" customHeight="1" spans="1:18">
      <c r="A76" s="4" t="s">
        <v>204</v>
      </c>
      <c r="B76" s="13" t="s">
        <v>295</v>
      </c>
      <c r="C76" s="15" t="s">
        <v>296</v>
      </c>
      <c r="D76" s="35" t="s">
        <v>205</v>
      </c>
      <c r="E76" s="36"/>
      <c r="F76" s="36"/>
      <c r="G76" s="37"/>
      <c r="H76" s="32" t="s">
        <v>297</v>
      </c>
      <c r="I76" s="4" t="s">
        <v>298</v>
      </c>
      <c r="J76" s="4" t="s">
        <v>299</v>
      </c>
      <c r="K76" s="4" t="s">
        <v>300</v>
      </c>
      <c r="L76" s="4" t="str">
        <f>_xlfn.DISPIMG("ID_391972CF14F149B6A21D8A9FE74353E3",1)</f>
        <v>=DISPIMG("ID_391972CF14F149B6A21D8A9FE74353E3",1)</v>
      </c>
      <c r="M76" s="38">
        <f>3/10</f>
        <v>0.3</v>
      </c>
      <c r="N76" s="15" t="s">
        <v>301</v>
      </c>
      <c r="O76" s="15" t="s">
        <v>302</v>
      </c>
      <c r="P76" s="15" t="s">
        <v>303</v>
      </c>
    </row>
    <row r="79" spans="1:18">
      <c r="A79" t="s">
        <v>304</v>
      </c>
    </row>
    <row r="82" ht="18" customHeight="1" spans="1:9">
      <c r="A82" s="1" t="s">
        <v>187</v>
      </c>
    </row>
    <row r="83" spans="1:9">
      <c r="A83" t="s">
        <v>305</v>
      </c>
    </row>
    <row r="84" customFormat="1" spans="1:9">
      <c r="A84" t="s">
        <v>306</v>
      </c>
    </row>
    <row r="85" customFormat="1" ht="27" customHeight="1" spans="1:9">
      <c r="A85" s="39" t="s">
        <v>307</v>
      </c>
    </row>
    <row r="86" ht="20" customHeight="1"/>
    <row r="87" ht="23" customHeight="1"/>
    <row r="88" customFormat="1" spans="1:9">
      <c r="A88" s="19" t="s">
        <v>124</v>
      </c>
      <c r="B88" s="4" t="s">
        <v>16</v>
      </c>
      <c r="C88" s="4" t="s">
        <v>125</v>
      </c>
      <c r="D88" s="4" t="s">
        <v>126</v>
      </c>
      <c r="E88" s="4" t="s">
        <v>245</v>
      </c>
      <c r="F88" s="4" t="s">
        <v>308</v>
      </c>
      <c r="G88" s="4" t="s">
        <v>128</v>
      </c>
      <c r="H88" s="4" t="s">
        <v>309</v>
      </c>
      <c r="I88" s="4" t="s">
        <v>310</v>
      </c>
    </row>
    <row r="89" customFormat="1" ht="33" customHeight="1" spans="1:9">
      <c r="A89" s="19"/>
      <c r="B89" s="4" t="s">
        <v>200</v>
      </c>
      <c r="C89" s="40" t="s">
        <v>207</v>
      </c>
      <c r="D89" s="40" t="s">
        <v>311</v>
      </c>
      <c r="E89" s="40" t="s">
        <v>207</v>
      </c>
      <c r="F89" s="40" t="s">
        <v>207</v>
      </c>
      <c r="G89" s="40" t="s">
        <v>207</v>
      </c>
      <c r="H89" s="40" t="s">
        <v>207</v>
      </c>
      <c r="I89" s="40" t="s">
        <v>207</v>
      </c>
    </row>
    <row r="90" customFormat="1" ht="41" customHeight="1" spans="1:9">
      <c r="A90" s="19"/>
      <c r="B90" s="4" t="s">
        <v>201</v>
      </c>
      <c r="C90" s="40">
        <v>115</v>
      </c>
      <c r="D90" s="40">
        <v>278</v>
      </c>
      <c r="E90" t="s">
        <v>312</v>
      </c>
      <c r="F90" s="40">
        <v>3956</v>
      </c>
      <c r="G90" s="40" t="s">
        <v>313</v>
      </c>
      <c r="H90" s="4" t="s">
        <v>314</v>
      </c>
      <c r="I90" s="15" t="s">
        <v>315</v>
      </c>
    </row>
    <row r="91" customFormat="1" ht="47" customHeight="1" spans="1:9">
      <c r="A91" s="19"/>
      <c r="B91" s="4" t="s">
        <v>202</v>
      </c>
      <c r="C91" s="40">
        <v>718</v>
      </c>
      <c r="D91" s="40">
        <v>2944</v>
      </c>
      <c r="E91" s="40" t="s">
        <v>316</v>
      </c>
      <c r="F91" s="40" t="s">
        <v>317</v>
      </c>
      <c r="G91" s="41" t="s">
        <v>318</v>
      </c>
      <c r="H91" s="15" t="s">
        <v>319</v>
      </c>
      <c r="I91" s="15" t="s">
        <v>320</v>
      </c>
    </row>
    <row r="92" customFormat="1" ht="45" customHeight="1" spans="1:9">
      <c r="A92" s="19"/>
      <c r="B92" s="4" t="s">
        <v>209</v>
      </c>
      <c r="C92" s="40">
        <v>929</v>
      </c>
      <c r="D92" s="40">
        <v>1515</v>
      </c>
      <c r="E92" s="40" t="s">
        <v>321</v>
      </c>
      <c r="F92" s="40" t="s">
        <v>322</v>
      </c>
      <c r="G92" s="40" t="s">
        <v>323</v>
      </c>
      <c r="H92" s="4" t="s">
        <v>314</v>
      </c>
      <c r="I92" s="15" t="s">
        <v>324</v>
      </c>
    </row>
    <row r="93" customFormat="1" ht="43.2" spans="1:9">
      <c r="A93" s="19"/>
      <c r="B93" s="4" t="s">
        <v>204</v>
      </c>
      <c r="C93" s="40">
        <v>273</v>
      </c>
      <c r="D93" s="40">
        <v>367</v>
      </c>
      <c r="E93" s="40" t="s">
        <v>325</v>
      </c>
      <c r="F93" s="40" t="s">
        <v>326</v>
      </c>
      <c r="G93" s="40" t="s">
        <v>327</v>
      </c>
      <c r="H93" s="4" t="s">
        <v>328</v>
      </c>
      <c r="I93" s="15" t="s">
        <v>329</v>
      </c>
    </row>
    <row r="95" customFormat="1" spans="1:9">
      <c r="A95" s="19" t="s">
        <v>137</v>
      </c>
      <c r="B95" s="4" t="s">
        <v>16</v>
      </c>
      <c r="C95" s="4" t="s">
        <v>125</v>
      </c>
      <c r="D95" s="4" t="s">
        <v>126</v>
      </c>
      <c r="E95" s="4" t="s">
        <v>245</v>
      </c>
      <c r="F95" s="4" t="s">
        <v>308</v>
      </c>
      <c r="G95" s="4" t="s">
        <v>128</v>
      </c>
      <c r="H95" s="4" t="s">
        <v>309</v>
      </c>
      <c r="I95" s="4" t="s">
        <v>310</v>
      </c>
    </row>
    <row r="96" customFormat="1" spans="1:9">
      <c r="A96" s="19"/>
      <c r="B96" s="4" t="s">
        <v>200</v>
      </c>
      <c r="C96" s="40" t="s">
        <v>207</v>
      </c>
      <c r="D96" s="40" t="s">
        <v>207</v>
      </c>
      <c r="E96" s="40" t="s">
        <v>207</v>
      </c>
      <c r="F96" s="40" t="s">
        <v>207</v>
      </c>
      <c r="G96" s="40" t="s">
        <v>207</v>
      </c>
      <c r="H96" s="40" t="s">
        <v>207</v>
      </c>
      <c r="I96" s="40" t="s">
        <v>207</v>
      </c>
    </row>
    <row r="97" customFormat="1" ht="28.8" spans="1:9">
      <c r="A97" s="19"/>
      <c r="B97" s="4" t="s">
        <v>201</v>
      </c>
      <c r="C97" s="9">
        <v>37</v>
      </c>
      <c r="D97" s="9">
        <v>59</v>
      </c>
      <c r="E97" s="9" t="s">
        <v>330</v>
      </c>
      <c r="F97" s="9">
        <v>1709</v>
      </c>
      <c r="G97" s="42" t="s">
        <v>331</v>
      </c>
      <c r="H97" s="4" t="s">
        <v>332</v>
      </c>
      <c r="I97" s="43" t="s">
        <v>333</v>
      </c>
    </row>
    <row r="98" customFormat="1" ht="43.2" spans="1:9">
      <c r="A98" s="19"/>
      <c r="B98" s="4" t="s">
        <v>202</v>
      </c>
      <c r="C98" s="14">
        <v>306</v>
      </c>
      <c r="D98" s="14">
        <v>556</v>
      </c>
      <c r="E98" s="14" t="s">
        <v>334</v>
      </c>
      <c r="F98" s="14" t="s">
        <v>335</v>
      </c>
      <c r="G98" s="44" t="s">
        <v>336</v>
      </c>
      <c r="H98" s="4" t="s">
        <v>337</v>
      </c>
      <c r="I98" s="15" t="s">
        <v>338</v>
      </c>
    </row>
    <row r="99" customFormat="1" ht="28.8" spans="1:9">
      <c r="A99" s="19"/>
      <c r="B99" s="4" t="s">
        <v>209</v>
      </c>
      <c r="C99" s="14">
        <v>549</v>
      </c>
      <c r="D99" s="14">
        <v>839</v>
      </c>
      <c r="E99" s="14" t="s">
        <v>339</v>
      </c>
      <c r="F99" s="14" t="s">
        <v>340</v>
      </c>
      <c r="G99" s="44" t="s">
        <v>341</v>
      </c>
      <c r="H99" s="4" t="s">
        <v>342</v>
      </c>
      <c r="I99" s="15" t="s">
        <v>343</v>
      </c>
    </row>
    <row r="100" customFormat="1" ht="23" customHeight="1" spans="1:9">
      <c r="A100" s="19"/>
      <c r="B100" s="4" t="s">
        <v>204</v>
      </c>
      <c r="C100" s="45" t="s">
        <v>207</v>
      </c>
      <c r="D100" s="45" t="s">
        <v>207</v>
      </c>
      <c r="E100" s="45" t="s">
        <v>207</v>
      </c>
      <c r="F100" s="45" t="s">
        <v>207</v>
      </c>
      <c r="G100" s="45" t="s">
        <v>207</v>
      </c>
      <c r="H100" s="45" t="s">
        <v>207</v>
      </c>
      <c r="I100" s="45" t="s">
        <v>207</v>
      </c>
    </row>
    <row r="103" customFormat="1" spans="1:9">
      <c r="A103" s="19" t="s">
        <v>60</v>
      </c>
      <c r="B103" s="4" t="s">
        <v>16</v>
      </c>
      <c r="C103" s="4" t="s">
        <v>125</v>
      </c>
      <c r="D103" s="4" t="s">
        <v>126</v>
      </c>
      <c r="E103" s="4" t="s">
        <v>245</v>
      </c>
      <c r="F103" s="4" t="s">
        <v>308</v>
      </c>
      <c r="G103" s="4" t="s">
        <v>128</v>
      </c>
      <c r="H103" s="4" t="s">
        <v>309</v>
      </c>
      <c r="I103" s="4" t="s">
        <v>310</v>
      </c>
    </row>
    <row r="104" customFormat="1" spans="1:9">
      <c r="A104" s="19"/>
      <c r="B104" s="4" t="s">
        <v>200</v>
      </c>
      <c r="C104" s="14">
        <v>8</v>
      </c>
      <c r="D104" s="14">
        <v>8</v>
      </c>
      <c r="E104" s="14">
        <v>3196</v>
      </c>
      <c r="F104" s="14">
        <v>117</v>
      </c>
      <c r="G104" s="44" t="s">
        <v>344</v>
      </c>
      <c r="H104" s="4" t="s">
        <v>345</v>
      </c>
      <c r="I104" s="4" t="s">
        <v>346</v>
      </c>
    </row>
    <row r="105" customFormat="1" spans="1:9">
      <c r="A105" s="19"/>
      <c r="B105" s="4" t="s">
        <v>201</v>
      </c>
      <c r="C105" s="14">
        <v>38</v>
      </c>
      <c r="D105" s="14">
        <v>194</v>
      </c>
      <c r="E105" s="14" t="s">
        <v>347</v>
      </c>
      <c r="F105" s="14">
        <v>2944</v>
      </c>
      <c r="G105" s="44" t="s">
        <v>348</v>
      </c>
      <c r="H105" s="4" t="s">
        <v>332</v>
      </c>
      <c r="I105" s="4" t="s">
        <v>349</v>
      </c>
    </row>
    <row r="106" customFormat="1" spans="1:9">
      <c r="A106" s="19"/>
      <c r="B106" s="4" t="s">
        <v>202</v>
      </c>
      <c r="C106" s="14">
        <v>44</v>
      </c>
      <c r="D106" s="14">
        <v>209</v>
      </c>
      <c r="E106" s="14" t="s">
        <v>350</v>
      </c>
      <c r="F106" s="14" t="s">
        <v>351</v>
      </c>
      <c r="G106" s="14" t="s">
        <v>352</v>
      </c>
      <c r="H106" s="4" t="s">
        <v>314</v>
      </c>
      <c r="I106" s="4" t="s">
        <v>353</v>
      </c>
    </row>
    <row r="107" customFormat="1" spans="1:9">
      <c r="A107" s="19"/>
      <c r="B107" s="4" t="s">
        <v>209</v>
      </c>
      <c r="C107" s="40">
        <v>75</v>
      </c>
      <c r="D107" s="40">
        <v>839</v>
      </c>
      <c r="E107" s="40" t="s">
        <v>354</v>
      </c>
      <c r="F107" s="40">
        <v>3651</v>
      </c>
      <c r="G107" s="44" t="s">
        <v>355</v>
      </c>
      <c r="H107" s="4" t="s">
        <v>314</v>
      </c>
      <c r="I107" s="4" t="s">
        <v>356</v>
      </c>
    </row>
    <row r="108" customFormat="1" spans="1:9">
      <c r="A108" s="19"/>
      <c r="B108" s="4" t="s">
        <v>204</v>
      </c>
      <c r="C108" s="40">
        <v>2</v>
      </c>
      <c r="D108" s="40">
        <v>4</v>
      </c>
      <c r="E108" s="40">
        <v>47</v>
      </c>
      <c r="F108" s="40">
        <v>11</v>
      </c>
      <c r="G108" s="46">
        <v>1888</v>
      </c>
      <c r="H108" s="4" t="s">
        <v>357</v>
      </c>
      <c r="I108" s="4" t="s">
        <v>358</v>
      </c>
    </row>
    <row r="111" spans="1:9">
      <c r="A111" s="1" t="s">
        <v>188</v>
      </c>
    </row>
    <row r="112" spans="1:9">
      <c r="A112" t="s">
        <v>359</v>
      </c>
    </row>
    <row r="114" spans="1:5">
      <c r="A114" s="4" t="s">
        <v>16</v>
      </c>
      <c r="B114" s="4" t="s">
        <v>149</v>
      </c>
      <c r="C114" s="4" t="s">
        <v>150</v>
      </c>
      <c r="D114" s="4" t="s">
        <v>102</v>
      </c>
    </row>
    <row r="115" ht="247.15" spans="1:5">
      <c r="A115" s="4" t="s">
        <v>200</v>
      </c>
      <c r="B115" s="14">
        <v>5090</v>
      </c>
      <c r="C115" s="47" t="str">
        <f>_xlfn.DISPIMG("ID_745C4D77350E4F70AFA0BBF3960A6FFA",1)</f>
        <v>=DISPIMG("ID_745C4D77350E4F70AFA0BBF3960A6FFA",1)</v>
      </c>
      <c r="D115" s="4" t="str">
        <f>_xlfn.DISPIMG("ID_CFCD577EBDA64D079C4A0AD9B10E4B00",1)</f>
        <v>=DISPIMG("ID_CFCD577EBDA64D079C4A0AD9B10E4B00",1)</v>
      </c>
    </row>
    <row r="116" ht="226.5" spans="1:5">
      <c r="A116" s="4" t="s">
        <v>201</v>
      </c>
      <c r="B116" s="14">
        <v>1840</v>
      </c>
      <c r="C116" s="47" t="str">
        <f>_xlfn.DISPIMG("ID_C4769BCFAA1C4BA58E4086661073AF38",1)</f>
        <v>=DISPIMG("ID_C4769BCFAA1C4BA58E4086661073AF38",1)</v>
      </c>
      <c r="D116" s="4" t="str">
        <f>_xlfn.DISPIMG("ID_C4B246D25A604FA88402117D8E6B16FF",1)</f>
        <v>=DISPIMG("ID_C4B246D25A604FA88402117D8E6B16FF",1)</v>
      </c>
    </row>
    <row r="117" ht="239.6" spans="1:5">
      <c r="A117" s="4" t="s">
        <v>202</v>
      </c>
      <c r="B117" s="9">
        <v>4410</v>
      </c>
      <c r="C117" s="47" t="str">
        <f>_xlfn.DISPIMG("ID_27F21689A1B3411CB4C9085098262A85",1)</f>
        <v>=DISPIMG("ID_27F21689A1B3411CB4C9085098262A85",1)</v>
      </c>
      <c r="D117" s="4" t="str">
        <f>_xlfn.DISPIMG("ID_EE4B1B689FE94BFDACC773319D7007E3",1)</f>
        <v>=DISPIMG("ID_EE4B1B689FE94BFDACC773319D7007E3",1)</v>
      </c>
    </row>
    <row r="118" ht="205.75" spans="1:5">
      <c r="A118" s="4" t="s">
        <v>214</v>
      </c>
      <c r="B118" s="14">
        <f>12.6*1000</f>
        <v>12600</v>
      </c>
      <c r="C118" s="48" t="str">
        <f>_xlfn.DISPIMG("ID_A75423D648FB449B9E05C52DDEC3C852",1)</f>
        <v>=DISPIMG("ID_A75423D648FB449B9E05C52DDEC3C852",1)</v>
      </c>
      <c r="D118" s="4" t="str">
        <f>_xlfn.DISPIMG("ID_0D5F4D54C9C0430FBA2442C9F16D6DBD",1)</f>
        <v>=DISPIMG("ID_0D5F4D54C9C0430FBA2442C9F16D6DBD",1)</v>
      </c>
    </row>
    <row r="119" ht="204.75" spans="1:5">
      <c r="A119" s="4" t="s">
        <v>204</v>
      </c>
      <c r="B119" s="14">
        <v>314000</v>
      </c>
      <c r="C119" s="48" t="str">
        <f>_xlfn.DISPIMG("ID_090C6ED285C84D0783F52518218AAD90",1)</f>
        <v>=DISPIMG("ID_090C6ED285C84D0783F52518218AAD90",1)</v>
      </c>
      <c r="D119" s="4" t="str">
        <f>_xlfn.DISPIMG("ID_CDD886FD36CA442DBBF41342C540A68D",1)</f>
        <v>=DISPIMG("ID_CDD886FD36CA442DBBF41342C540A68D",1)</v>
      </c>
    </row>
    <row r="124" spans="1:5">
      <c r="A124" s="1" t="s">
        <v>189</v>
      </c>
    </row>
    <row r="125" ht="21" customHeight="1" spans="1:5">
      <c r="A125" s="2" t="s">
        <v>360</v>
      </c>
    </row>
    <row r="127" spans="1:5">
      <c r="A127" s="4"/>
      <c r="B127" s="4" t="s">
        <v>157</v>
      </c>
      <c r="C127" s="4" t="s">
        <v>158</v>
      </c>
      <c r="E127" s="49"/>
    </row>
    <row r="128" ht="114" customHeight="1" spans="1:5">
      <c r="A128" s="4" t="s">
        <v>200</v>
      </c>
      <c r="B128" s="13" t="s">
        <v>361</v>
      </c>
      <c r="C128" s="15" t="str">
        <f>_xlfn.DISPIMG("ID_E74876F7AFB04DF886130A84ACE9E4BC",1)</f>
        <v>=DISPIMG("ID_E74876F7AFB04DF886130A84ACE9E4BC",1)</v>
      </c>
    </row>
    <row r="129" ht="82" customHeight="1" spans="1:6">
      <c r="A129" s="4" t="s">
        <v>201</v>
      </c>
      <c r="B129" s="15" t="s">
        <v>362</v>
      </c>
      <c r="C129" s="4" t="str">
        <f>_xlfn.DISPIMG("ID_64EAB41734044A2E8DE44666A4E832BF",1)</f>
        <v>=DISPIMG("ID_64EAB41734044A2E8DE44666A4E832BF",1)</v>
      </c>
    </row>
    <row r="130" ht="73" customHeight="1" spans="1:6">
      <c r="A130" s="4" t="s">
        <v>202</v>
      </c>
      <c r="B130" s="15" t="s">
        <v>363</v>
      </c>
      <c r="C130" s="4" t="str">
        <f>_xlfn.DISPIMG("ID_F80D297D337C4E29A5AB1846A5A58732",1)</f>
        <v>=DISPIMG("ID_F80D297D337C4E29A5AB1846A5A58732",1)</v>
      </c>
    </row>
    <row r="131" ht="117" customHeight="1" spans="1:6">
      <c r="A131" s="4" t="s">
        <v>209</v>
      </c>
      <c r="B131" s="13" t="s">
        <v>364</v>
      </c>
      <c r="C131" s="4" t="str">
        <f>_xlfn.DISPIMG("ID_342CABB121EF45DAB135CA5DE353DD5A",1)</f>
        <v>=DISPIMG("ID_342CABB121EF45DAB135CA5DE353DD5A",1)</v>
      </c>
    </row>
    <row r="132" ht="84" customHeight="1" spans="1:6">
      <c r="A132" s="4" t="s">
        <v>204</v>
      </c>
      <c r="B132" s="13" t="s">
        <v>365</v>
      </c>
      <c r="C132" s="4" t="str">
        <f>_xlfn.DISPIMG("ID_3D562C0540994F369794EC93FD931A10",1)</f>
        <v>=DISPIMG("ID_3D562C0540994F369794EC93FD931A10",1)</v>
      </c>
    </row>
    <row r="135" spans="1:6">
      <c r="A135" s="1" t="s">
        <v>190</v>
      </c>
      <c r="F135" s="49"/>
    </row>
    <row r="136" spans="1:6">
      <c r="A136" s="50" t="s">
        <v>366</v>
      </c>
      <c r="F136" s="49"/>
    </row>
    <row r="137" spans="1:6">
      <c r="A137" s="4"/>
      <c r="B137" s="4" t="s">
        <v>45</v>
      </c>
      <c r="C137" s="4" t="s">
        <v>46</v>
      </c>
    </row>
    <row r="138" spans="1:6">
      <c r="A138" s="4" t="s">
        <v>200</v>
      </c>
      <c r="B138" s="6">
        <f>417.2*1000/12</f>
        <v>34766.6666666667</v>
      </c>
      <c r="C138" s="6">
        <f>302.4*1000/12</f>
        <v>25200</v>
      </c>
      <c r="D138" t="s">
        <v>367</v>
      </c>
    </row>
    <row r="139" spans="1:6">
      <c r="A139" s="4" t="s">
        <v>201</v>
      </c>
      <c r="B139" s="6">
        <f>2.3*1000000/12</f>
        <v>191666.666666667</v>
      </c>
      <c r="C139" s="6">
        <f>345.3*1000/12</f>
        <v>28775</v>
      </c>
      <c r="D139" t="s">
        <v>367</v>
      </c>
    </row>
    <row r="140" spans="1:6">
      <c r="A140" s="4" t="s">
        <v>202</v>
      </c>
      <c r="B140" s="6">
        <f>1.3*1000000/12</f>
        <v>108333.333333333</v>
      </c>
      <c r="C140" s="6">
        <f>66.1*1000/12</f>
        <v>5508.33333333333</v>
      </c>
      <c r="D140" t="s">
        <v>367</v>
      </c>
    </row>
    <row r="141" spans="1:6">
      <c r="A141" s="4" t="s">
        <v>209</v>
      </c>
      <c r="B141" s="6">
        <f>383.2*1000/12</f>
        <v>31933.3333333333</v>
      </c>
      <c r="C141" s="6">
        <f>372.8*1000/12</f>
        <v>31066.6666666667</v>
      </c>
      <c r="D141" t="s">
        <v>367</v>
      </c>
    </row>
    <row r="142" spans="1:6">
      <c r="A142" s="4" t="s">
        <v>204</v>
      </c>
      <c r="B142" s="6">
        <f>985.5*1000/12</f>
        <v>82125</v>
      </c>
      <c r="C142" s="6">
        <f>214.4*1000/12</f>
        <v>17866.6666666667</v>
      </c>
      <c r="D142" t="s">
        <v>367</v>
      </c>
    </row>
    <row r="145" ht="16" customHeight="1" spans="1:1">
      <c r="A145" s="1" t="s">
        <v>191</v>
      </c>
    </row>
    <row r="146" spans="1:1">
      <c r="A146" t="s">
        <v>368</v>
      </c>
    </row>
  </sheetData>
  <mergeCells count="9">
    <mergeCell ref="A31:E31"/>
    <mergeCell ref="D70:G70"/>
    <mergeCell ref="H70:P70"/>
    <mergeCell ref="D76:G76"/>
    <mergeCell ref="A70:A71"/>
    <mergeCell ref="A88:A93"/>
    <mergeCell ref="A95:A100"/>
    <mergeCell ref="A103:A108"/>
    <mergeCell ref="B70:B71"/>
  </mergeCells>
  <hyperlinks>
    <hyperlink ref="D73" r:id="rId4" display="https://www.facebook.com/lovensetoys"/>
    <hyperlink ref="D74" r:id="rId5" display="https://www.facebook.com/LovehoneyOfficial"/>
    <hyperlink ref="H74" r:id="rId6" display="https://www.instagram.com/lovehoneyofficial/"/>
    <hyperlink ref="H75" r:id="rId7" display="https://www.instagram.com/durex/"/>
    <hyperlink ref="H76" r:id="rId8" display="https://www.instagram.com/womanizerglobal/"/>
    <hyperlink ref="H59" r:id="rId9" display="https://www.reddit.com/r/LELO_vibes/comments/1nuidq8/ama_with_a_sexologist_drop_your_questions_in_the/"/>
    <hyperlink ref="H60" r:id="rId10" display="https://www.reddit.com/r/lovense/comments/1knea32/the_annual_lovense_orgy_will_take_place_on_may/"/>
    <hyperlink ref="H61" r:id="rId11" display="https://www.reddit.com/r/LoveHoney/comments/1d9p07c/upset_about_policy/"/>
    <hyperlink ref="H62" r:id="rId12" display="https://www.reddit.com/r/durex_commercials/comments/13nv17i/transatlantic_flight_from_hell/"/>
    <hyperlink ref="H63" r:id="rId13" display="https://www.reddit.com/r/womanizer/comments/1o98r1p/help_original_womanizer_premium_replacement/"/>
  </hyperlink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重点品牌品牌营销分析</vt:lpstr>
      <vt:lpstr>去年的品牌营销分析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OCD</cp:lastModifiedBy>
  <dcterms:created xsi:type="dcterms:W3CDTF">2026-04-03T03:39:00Z</dcterms:created>
  <dcterms:modified xsi:type="dcterms:W3CDTF">2026-04-08T08:56:56Z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6BF0E7D0F830449A9E1B139AC4D5BA93_11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