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F63D31E9362C473DA9FD51B54907DA7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99520" y="4500880"/>
          <a:ext cx="2484120" cy="61493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B48B81BDADC649AC8F6862795B8DF87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99520" y="6652260"/>
          <a:ext cx="13266420" cy="57073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CEE3DBE48E4D468A859075CCA7FE6CE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717780" y="548640"/>
          <a:ext cx="8671560" cy="5044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A5E710AD5C1E48188F726201BC849E3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717780" y="840740"/>
          <a:ext cx="8740140" cy="5105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97F6919E5DF848E4A4C25503A2DF07B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717780" y="1361440"/>
          <a:ext cx="8679180" cy="50063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EFC62D0ED8DE4A70A6559457CDF576D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717780" y="1780540"/>
          <a:ext cx="8602980" cy="4701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13158725595842F6A92FAC5FD97F947B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717780" y="2466340"/>
          <a:ext cx="8625840" cy="4686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721D110866434428B1A59F4F209CB29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717780" y="3075940"/>
          <a:ext cx="8618220" cy="46253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3E5F68DBEBCA483B81C54318A9703DEA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2717780" y="3850640"/>
          <a:ext cx="8648700" cy="4701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BBBA228210AE462ABD7D59D6789F640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2717780" y="6271260"/>
          <a:ext cx="8618220" cy="4724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E4F38F5814EC4429A31A7241FFDEA63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2717780" y="7368540"/>
          <a:ext cx="8793480" cy="4914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9004A061D201471F9CA5A304F06B2A4E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2717780" y="8879840"/>
          <a:ext cx="8633460" cy="49225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CF9EA87D6D444DA89F0912107C5F2F1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2717780" y="9977120"/>
          <a:ext cx="8610600" cy="4716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2B77B5EF3F884996B965678DB100F54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2717780" y="11623040"/>
          <a:ext cx="9875520" cy="5295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9DCFDF6B34E54C4DAA715C52474B7D29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2717780" y="14549120"/>
          <a:ext cx="9768840" cy="5501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13C6AE1BD61943ECB0F55E128A05B459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1407140" y="4625340"/>
          <a:ext cx="6690360" cy="4808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161AC047996F48E9B23DFBC3F1CED9EA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1407140" y="840740"/>
          <a:ext cx="6713220" cy="37795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D81814E31AAA4957801FF2E8F4BD5316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1407140" y="548640"/>
          <a:ext cx="3710940" cy="30022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2388C11089C0421AB677E2913DA3A992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1407140" y="1869440"/>
          <a:ext cx="3627120" cy="2918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0C0CC498BC474EBC90069B2A0E69EA4A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1407140" y="2479040"/>
          <a:ext cx="5593080" cy="3520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736E0B5C50CD48F89E43D6925E260565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1407140" y="3164840"/>
          <a:ext cx="3787140" cy="30022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526F7B5F5E5B4A3CA48EAB9A2D627A5F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1407140" y="3774440"/>
          <a:ext cx="5006340" cy="4282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0CCBB3081D4B431B84E6D92DF0288CC0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1407140" y="4549140"/>
          <a:ext cx="4785360" cy="2506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7F25C6189B2C4D69AA9FC7825560523A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1407140" y="6421120"/>
          <a:ext cx="9692640" cy="56692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2664051C1BFD4470986B5733AFEF43C2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1407140" y="7157720"/>
          <a:ext cx="3009900" cy="2080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0D0DE4AEA3EA4B0D8AE70333B9E745F4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1407140" y="7932420"/>
          <a:ext cx="2286000" cy="1737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DF2863F7332340E3B643E7298AC640B0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1407140" y="9029700"/>
          <a:ext cx="4594860" cy="41452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" name="ID_5FFC2862517A486189A680C686DA8DCF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1407140" y="11154410"/>
          <a:ext cx="1851660" cy="1714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" name="ID_91C65C3846FA45D7AA6CEF68447B329C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1407140" y="13326110"/>
          <a:ext cx="2529840" cy="1722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81EA8D4B7DAE41869654EF1989AAD209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1407140" y="14989810"/>
          <a:ext cx="3390900" cy="2415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3A201C612CDE4E25B0BCBFB605848573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3723620" y="15477490"/>
          <a:ext cx="9799320" cy="53873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915EC7D7443145DD844F1485CC2CE2B8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13723620" y="16209010"/>
          <a:ext cx="9669780" cy="5196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41503E04AC134729AE8FF47684BB6B57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11407140" y="16209010"/>
          <a:ext cx="5318760" cy="264414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<sst xmlns="http://schemas.openxmlformats.org/spreadsheetml/2006/main" count="163" uniqueCount="156">
  <si>
    <t>Global</t>
  </si>
  <si>
    <t>人群容量</t>
  </si>
  <si>
    <t>市场容量</t>
  </si>
  <si>
    <t>人群画像</t>
  </si>
  <si>
    <t>细分领域</t>
  </si>
  <si>
    <t>参考</t>
  </si>
  <si>
    <t>未来展望</t>
  </si>
  <si>
    <t>场景</t>
  </si>
  <si>
    <t>2026-预测</t>
  </si>
  <si>
    <r>
      <rPr>
        <b/>
        <sz val="11"/>
        <color rgb="FF1F1F1F"/>
        <rFont val="Arial"/>
        <charset val="134"/>
      </rPr>
      <t>2026</t>
    </r>
    <r>
      <rPr>
        <b/>
        <sz val="11"/>
        <color rgb="FF1F1F1F"/>
        <rFont val="宋体"/>
        <charset val="134"/>
      </rPr>
      <t>年预测值</t>
    </r>
    <r>
      <rPr>
        <b/>
        <sz val="11"/>
        <color rgb="FF1F1F1F"/>
        <rFont val="Arial"/>
        <charset val="134"/>
      </rPr>
      <t xml:space="preserve"> </t>
    </r>
  </si>
  <si>
    <t>2033年预测值</t>
  </si>
  <si>
    <t>关键词</t>
  </si>
  <si>
    <t>参考URL</t>
  </si>
  <si>
    <t>头部竞品</t>
  </si>
  <si>
    <t>谷歌趋势</t>
  </si>
  <si>
    <t>皮克球服饰</t>
  </si>
  <si>
    <t>2000万</t>
  </si>
  <si>
    <t>2500万</t>
  </si>
  <si>
    <t>6.26亿美元</t>
  </si>
  <si>
    <t>25-34为主</t>
  </si>
  <si>
    <t>pickleball,Padel</t>
  </si>
  <si>
    <t>https://www.coherentmarketinsights.com/industry-reports/pickleball-apparel-market</t>
  </si>
  <si>
    <t>Performance &amp; Specialized： Centerline Athletics（PPA/APP/USA Pickleball 的官方合作伙伴）、JOOLA、Muev、Selkirk 和 PB5star。
运动服装巨头：耐克、阿迪达斯、斐乐和百宝力。
价值与生活方式： Amazon Essentials、Life is Good 和 ChalkTalkSPORTS。</t>
  </si>
  <si>
    <r>
      <rPr>
        <sz val="11"/>
        <color theme="1"/>
        <rFont val="宋体"/>
        <charset val="134"/>
        <scheme val="minor"/>
      </rPr>
      <t>连续四年（2021-2024 年）</t>
    </r>
    <r>
      <rPr>
        <b/>
        <sz val="11"/>
        <color theme="1"/>
        <rFont val="宋体"/>
        <charset val="134"/>
        <scheme val="minor"/>
      </rPr>
      <t>增长速度最快</t>
    </r>
    <r>
      <rPr>
        <sz val="11"/>
        <color theme="1"/>
        <rFont val="宋体"/>
        <charset val="134"/>
        <scheme val="minor"/>
      </rPr>
      <t>，拥有近 2000 万参与者，并且在所有年龄段中都具有很高的参与度。</t>
    </r>
  </si>
  <si>
    <t>远程办公-smart casual</t>
  </si>
  <si>
    <t>3600万</t>
  </si>
  <si>
    <t>3913万</t>
  </si>
  <si>
    <t>3215亿美元</t>
  </si>
  <si>
    <t>科技、金融和专业服务行业的远程办公比例最高</t>
  </si>
  <si>
    <t>work from home， Hybrid， remoted, smart casual</t>
  </si>
  <si>
    <t>https://www.breeze.pm/blog/remote-work-statistics#:~:text=As%20of%20March%202025%2C%20approximately,consistent%20component%20of%20the%20workforce.</t>
  </si>
  <si>
    <t>Buck Mason， lululemon等</t>
  </si>
  <si>
    <t>户外服装</t>
  </si>
  <si>
    <t>184.4 亿美元</t>
  </si>
  <si>
    <t>298.5亿美元</t>
  </si>
  <si>
    <t>上衣、轻便保暖夹克、多功能连帽衫和高性能法兰绒衬衫等；下装
裤子短裤绑腿</t>
  </si>
  <si>
    <t>outdoor, Gorpcore，Agriluxury</t>
  </si>
  <si>
    <t>https://www.gminsights.com/industry-analysis/outdoor-apparel-market</t>
  </si>
  <si>
    <t>VF Corporation、Columbia Sportswear、Patagonia、Adidas、Under Armour、Amer Sports、Anta Sports Products Ltd.、Black Diamond Equipment、Fenix Outdoor International AG、Haglöfs、Jack Wolfskin、La Sportiva、Mammut Sports Group AG、Puma 和 Wolverine Worldwide。</t>
  </si>
  <si>
    <t>采用可回收和可生物降解材料的可持续创新、智能纺织品和体温调节方面的技术进步、将户外技术元素与都市时尚相结合的混合风格，重视线下试穿</t>
  </si>
  <si>
    <t>泳装</t>
  </si>
  <si>
    <t>9100万</t>
  </si>
  <si>
    <t>241亿美元</t>
  </si>
  <si>
    <t>417亿美元</t>
  </si>
  <si>
    <t>广泛的成人、儿童</t>
  </si>
  <si>
    <t>连体泳衣、分体泳衣、泳裤、比基尼和其他款式</t>
  </si>
  <si>
    <t>Swimwear</t>
  </si>
  <si>
    <t>https://www.gminsights.com/industry-analysis/swimwear-market</t>
  </si>
  <si>
    <t>耐克
斐乐
安德玛
阿迪达斯股份公司
彪马</t>
  </si>
  <si>
    <t>追求独特款式，希望找到适合自身体型的泳装，并能提供大码选择。</t>
  </si>
  <si>
    <t>马术服装</t>
  </si>
  <si>
    <t>19 亿美元</t>
  </si>
  <si>
    <t>34亿美元</t>
  </si>
  <si>
    <t>平均年龄在 40 岁以上，男性市场为主 女性上升。德州、加州、佛州； 43% 娱乐，17% 表演，17% 赛马/育种，8% 工作/牛仔竞技。</t>
  </si>
  <si>
    <t>安全服、比赛服和日常服装。骑行上衣，包括夹克、衬衫和背心； 下装马裤/骑马裤紧身裤等。</t>
  </si>
  <si>
    <t>Equestrian</t>
  </si>
  <si>
    <t>https://www.gminsights.com/industry-analysis/us-equestrian-apparel-market</t>
  </si>
  <si>
    <t>Ariat International、Kerrits、Ovation Riding、Noble Outfitters、TuffRider、Asmar Equestrian、FITS Riding、Essex Classics、RJ Classics 和 Goode Rider。</t>
  </si>
  <si>
    <t>兼具时尚与功能性的马术服装需求</t>
  </si>
  <si>
    <t>功能性服装</t>
  </si>
  <si>
    <t>4248亿美元</t>
  </si>
  <si>
    <t>7712亿美元</t>
  </si>
  <si>
    <t>男装、女装和童装。2024年，女装市场占据主导地位，预计到2034年将保持这一地位。</t>
  </si>
  <si>
    <t>运动服、运动服、防护服；防水、抗菌剂、吸湿排汗、防污</t>
  </si>
  <si>
    <t>Functional</t>
  </si>
  <si>
    <t>https://www.gminsights.com/industry-analysis/functional-apparel-market</t>
  </si>
  <si>
    <t>Adidas AG、ASICS Corporation、Columbia Sportswear Company、Gap Inc.、Lululemon Athletica、Nike, Inc.、Puma SE、PVH Corp.、Under Armour, Inc. 和 VF Corporation</t>
  </si>
  <si>
    <t>促进恢复和预防运动损伤的功能性服装;兼顾时尚X功能； 产品和品牌创新、可持续发展战略以及品牌合作</t>
  </si>
  <si>
    <t>智能纺织品</t>
  </si>
  <si>
    <t>88亿美元</t>
  </si>
  <si>
    <t>556亿美元</t>
  </si>
  <si>
    <t>远程病人监护和健康追踪</t>
  </si>
  <si>
    <t>能够追踪心率、呼吸、体温和运动的智能纺织品</t>
  </si>
  <si>
    <t>advanced smart clothing, Smart Textiles with Integrated Electronics</t>
  </si>
  <si>
    <t>https://www.gminsights.com/industry-analysis/smart-textiles-with-integrated-electronics-market</t>
  </si>
  <si>
    <t>Hexoskin（Carré Technologies）、Myant Inc.、Sensoria Inc.、Bekaert、Nextiles Inc.、Xenoma Inc.、AiQ Smart Clothing Inc.、Gentherm Inc.、Interactive Wear AG、Intelligent Textiles Ltd.、Ohmatex A/S、Schoeller Textiles AG、Loomia Technologies、Textronics 和 Vista Medical Ltd.</t>
  </si>
  <si>
    <t>可穿戴健康监测、运动性能增强服装、光纤集成计算、可水洗耐用智能面料和增强型可穿戴设备</t>
  </si>
  <si>
    <t>工作服</t>
  </si>
  <si>
    <t>192亿美元</t>
  </si>
  <si>
    <t>280.8亿美元</t>
  </si>
  <si>
    <t>亚太、美国主导，男士工作服主导，</t>
  </si>
  <si>
    <t>建筑业\建筑业和医疗保健行业</t>
  </si>
  <si>
    <t>workwear， utility</t>
  </si>
  <si>
    <t>https://www.grandviewresearch.com/industry-analysis/workwear-market</t>
  </si>
  <si>
    <t>LEVI'S</t>
  </si>
  <si>
    <t>。轻质保暖层、防臭处理、防水涂层和符合人体工程学的缝线设计</t>
  </si>
  <si>
    <t>返校季</t>
  </si>
  <si>
    <t>1723.5亿美元</t>
  </si>
  <si>
    <t>2597.1亿美元</t>
  </si>
  <si>
    <t>线下渠道主导，</t>
  </si>
  <si>
    <r>
      <rPr>
        <sz val="11"/>
        <color theme="1"/>
        <rFont val="宋体"/>
        <charset val="134"/>
        <scheme val="minor"/>
      </rPr>
      <t>服装及配饰、电子、文具用品；夏末秋初重返校园，他们需要能够适应</t>
    </r>
    <r>
      <rPr>
        <b/>
        <sz val="11"/>
        <color theme="1"/>
        <rFont val="宋体"/>
        <charset val="134"/>
        <scheme val="minor"/>
      </rPr>
      <t>气温变化的百搭服装</t>
    </r>
    <r>
      <rPr>
        <sz val="11"/>
        <color theme="1"/>
        <rFont val="宋体"/>
        <charset val="134"/>
        <scheme val="minor"/>
      </rPr>
      <t>。这种需求促使人们购买可叠穿的衣物，例如长袖上衣、外套和舒适的鞋子。</t>
    </r>
  </si>
  <si>
    <t>back to schook</t>
  </si>
  <si>
    <t>https://www.grandviewresearch.com/industry-analysis/back-to-school-market-report</t>
  </si>
  <si>
    <t>The ODP Corporation; Amazon.com, Inc.; Acco Brands Corporation; Staples Inc.; Apple Inc.; Faber Castell AG; Newell Brands Inc.; ITC Ltd.; Tommy Hilfiger B.V.; and Mitsubishi Pencil Co. Ltd.</t>
  </si>
  <si>
    <t>旅游(US)</t>
  </si>
  <si>
    <t>2亿</t>
  </si>
  <si>
    <t>1.35万亿美元 （不仅是服装花费）</t>
  </si>
  <si>
    <t>1.49 万亿美元</t>
  </si>
  <si>
    <t>广泛的人群，60%美国人每年会旅游</t>
  </si>
  <si>
    <t xml:space="preserve">2025年最常见的旅行类型是探访亲友（41%），其次是海滩度假（15%）、户外探险旅行（14%）、城市短途旅行（11%）和宅度假（8%）
</t>
  </si>
  <si>
    <t>travel outfit</t>
  </si>
  <si>
    <t>https://www.squaremouth.com/travel-advice/us-tourism-statistics</t>
  </si>
  <si>
    <t>上升明显</t>
  </si>
  <si>
    <t>度假服饰</t>
  </si>
  <si>
    <t>259.8亿美元</t>
  </si>
  <si>
    <t>456.6亿美元</t>
  </si>
  <si>
    <t>美将成为全球度假服饰市场的主要驱动力。 女性为主</t>
  </si>
  <si>
    <t>棉、麻、人造丝和丝绸，适合热带度假，例如邮轮旅行或海滨度假。最受欢迎的度假服饰包括连体裤、连身裙、飘逸连衣裙、亚麻裤和泳装。</t>
  </si>
  <si>
    <t>Resort wear</t>
  </si>
  <si>
    <t>https://www.zionmarketresearch.com/report/resort-wear-market</t>
  </si>
  <si>
    <t>Johanna Ortiz、Camilla、Asta Resort、Kivari、Eres、Zimmermann、Solid &amp; Striped、Missoni、Lemlem、Alémais、Marysia、PatBo、Farm Rio、Seafolly、Hunza G.</t>
  </si>
  <si>
    <t>婚礼服装</t>
  </si>
  <si>
    <t>26%美国成年人每年参加婚礼</t>
  </si>
  <si>
    <t>824.2亿美元</t>
  </si>
  <si>
    <t>1099.3亿美元</t>
  </si>
  <si>
    <t>女性主导，男性婚服将成增速最快板块，原因包括男性时尚与仪容管理意识提升； 亚太、欧洲、北美市场为主。</t>
  </si>
  <si>
    <t>西装、礼服、配饰；目的地婚礼、主题婚礼兴起</t>
  </si>
  <si>
    <t>wedding wear</t>
  </si>
  <si>
    <t>https://www.grandviewresearch.com/industry-analysis/wedding-wear-market</t>
  </si>
  <si>
    <t>七匹狼集团（Septwolves Group）、乔治・阿玛尼（Giorgio Armani S.p.A.）、古驰（Guccio Gucci S.p.A.）、Vedant Fashions Ltd.、Kleinfeld Again、范思哲（Gianni Versace S.r.l.）、PRONOVIAS GROUP、Michael Cinco</t>
  </si>
  <si>
    <t>拥抱色彩、西装流行趋势包括双排扣外套、质感面料打造“好莱坞魅力”造型，以及米色和棕色等中性色调。、多功能性和可持续性、配饰：袖扣、口袋巾和名表越来越受欢迎</t>
  </si>
  <si>
    <t>男士家居服（US）</t>
  </si>
  <si>
    <t>约 45% 的美国家庭购买了家居服</t>
  </si>
  <si>
    <t>7.449 亿美元</t>
  </si>
  <si>
    <t>14.956 亿美元</t>
  </si>
  <si>
    <t>优先考虑休闲服装的舒适性和实用性。如运动裤、睡袍、睡衣套装和休闲单品。</t>
  </si>
  <si>
    <t>loung wear</t>
  </si>
  <si>
    <t>https://www.industryresearch.biz/market-reports/loungewear-market-109275#:~:text=Men%20Loungewear:%20Men's%20loungewear%20accounts,USD%20732.6%20million%20by%202034.</t>
  </si>
  <si>
    <t>EmbryForm
Fruit of Loom
Gukoo
Nan Ji Ren
HOdoHOME
AutumnDeer
Hong Xing
L Brands
Hanes Brands
Aimer
San Li Ren
Uniqlo
Cosmo Lady
Lululemon Athletica
Victoria’s Secret
Triumph International
ShenZhen HuiJie</t>
  </si>
  <si>
    <t xml:space="preserve"> 20% 的新款家居服系列是中性或男女通用的。 
可持续家居服和跨界时尚</t>
  </si>
  <si>
    <t>男性健身房训练服（US)</t>
  </si>
  <si>
    <t>7700 万</t>
  </si>
  <si>
    <t>美国约有 23.6% 的男性参与日常运动、锻炼或娱乐活动</t>
  </si>
  <si>
    <t>126亿美元</t>
  </si>
  <si>
    <t>复合年增长率为9.6%</t>
  </si>
  <si>
    <t>男性、年轻化和多元化趋势。健身房25-34 岁的会员占比最大（27%）。 8成为城市居民。</t>
  </si>
  <si>
    <t>紧身裤、短裤、T恤、运动文胸、连帽衫、夹克以及袜子、头带等配饰。 上衣类占57%。</t>
  </si>
  <si>
    <t>Gym Apparel</t>
  </si>
  <si>
    <t>https://www.glofox.com/blog/gym-membership-statistics/#:~:text=Finally%2C%20our%20Fall%202025%20report,%25%20men%20and%2047%25%20women.
https://www.grandviewresearch.com/industry-analysis/gym-apparel-market-report</t>
  </si>
  <si>
    <t>Adidas AG
ASICS Corp
Columbia Sportswear
Dick’s Sporting Goods Inc.
G-III Apparel Group Ltd.
Gildan Activewear Inc.
Hanesbrands Inc.
Nike Inc.
PUMA SE
VF Corporation</t>
  </si>
  <si>
    <t>可持面料、兼顾了性能和时尚、女性市场上升。</t>
  </si>
  <si>
    <t>综合格斗MMA （US)</t>
  </si>
  <si>
    <t>890万</t>
  </si>
  <si>
    <t>受高强度、年轻群体欢迎</t>
  </si>
  <si>
    <t>防摩擦的运动服饰、柔术服</t>
  </si>
  <si>
    <t>MMA, MIXED MATERIAL ARTS， boxing</t>
  </si>
  <si>
    <t>从运动服中细化出防摩擦类目</t>
  </si>
  <si>
    <t>高尔夫 （US)</t>
  </si>
  <si>
    <t>4720万</t>
  </si>
  <si>
    <t>70%是男性，白人多，户外高尔夫场景最受欢迎</t>
  </si>
  <si>
    <t>polo, shorts, jacket, collared shirts，vest等</t>
  </si>
  <si>
    <t>Golf</t>
  </si>
  <si>
    <t>https://teachme.to/blog/record-breaking-year-for-golf-in-america-the-annual-golf-report-cm990ebqt00289eyzkgxjf468</t>
  </si>
  <si>
    <t>到2024年已经连续第七年增长</t>
  </si>
  <si>
    <t>上升明显： 旅游 （ 含机场穿搭、 长途驾驶舒适穿搭、 沙滩穿搭等）， 且品类覆盖全面</t>
  </si>
  <si>
    <t>需求稳定： 运动（ 从健身房到功能性， 球类运动场景服装方便拓展）、婚礼 （半正式到正式、 复古到休闲、民族风等等）、 休闲工作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</si>
</sst>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_ * #,##0.0_ ;_ * \-#,##0.0_ ;_ * &quot;-&quot;??_ ;_ @_ "/>
  </numFmts>
  <fonts count="27">
    <font>
      <sz val="11"/>
      <color theme="1"/>
      <name val="宋体"/>
      <charset val="134"/>
      <scheme val="minor"/>
    </font>
    <font>
      <sz val="11"/>
      <color rgb="FF1F1F1F"/>
      <name val="宋体"/>
      <charset val="134"/>
    </font>
    <font>
      <b/>
      <sz val="11"/>
      <color rgb="FF1F1F1F"/>
      <name val="Arial"/>
      <charset val="134"/>
    </font>
    <font>
      <b/>
      <sz val="11"/>
      <color rgb="FF1F1F1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2161D"/>
      <name val="宋体"/>
      <charset val="134"/>
      <scheme val="minor"/>
    </font>
    <font>
      <sz val="13.5"/>
      <color rgb="FF0D0740"/>
      <name val="宋体"/>
      <charset val="134"/>
    </font>
    <font>
      <b/>
      <sz val="10.5"/>
      <color rgb="FF000000"/>
      <name val="Arial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8FA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1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3">
      <alignment vertical="center"/>
    </xf>
    <xf numFmtId="0" fontId="14" fillId="0" borderId="13">
      <alignment vertical="center"/>
    </xf>
    <xf numFmtId="0" fontId="15" fillId="0" borderId="14">
      <alignment vertical="center"/>
    </xf>
    <xf numFmtId="0" fontId="15" fillId="0" borderId="0">
      <alignment vertical="center"/>
    </xf>
    <xf numFmtId="0" fontId="16" fillId="5" borderId="15">
      <alignment vertical="center"/>
    </xf>
    <xf numFmtId="0" fontId="17" fillId="6" borderId="16">
      <alignment vertical="center"/>
    </xf>
    <xf numFmtId="0" fontId="18" fillId="6" borderId="15">
      <alignment vertical="center"/>
    </xf>
    <xf numFmtId="0" fontId="19" fillId="7" borderId="17">
      <alignment vertical="center"/>
    </xf>
    <xf numFmtId="0" fontId="20" fillId="0" borderId="18">
      <alignment vertical="center"/>
    </xf>
    <xf numFmtId="0" fontId="21" fillId="0" borderId="19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5" fillId="34" borderId="0">
      <alignment vertical="center"/>
    </xf>
  </cellStyleXfs>
  <cellXfs count="37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 wrapText="1"/>
    </xf>
    <xf numFmtId="0" fontId="0" fillId="0" borderId="6" xfId="0" applyBorder="1" applyAlignment="1">
      <alignment vertical="center"/>
    </xf>
    <xf numFmtId="0" fontId="4" fillId="0" borderId="0" xfId="6">
      <alignment vertical="center"/>
    </xf>
    <xf numFmtId="0" fontId="0" fillId="0" borderId="7" xfId="0" applyBorder="1" applyAlignment="1">
      <alignment vertical="center" wrapText="1"/>
    </xf>
    <xf numFmtId="0" fontId="0" fillId="0" borderId="7" xfId="0" applyFont="1" applyBorder="1" applyAlignment="1">
      <alignment vertical="center" wrapText="1"/>
    </xf>
    <xf numFmtId="0" fontId="0" fillId="0" borderId="7" xfId="0" applyBorder="1" applyAlignment="1">
      <alignment vertical="center"/>
    </xf>
    <xf numFmtId="176" fontId="0" fillId="0" borderId="7" xfId="0" applyNumberFormat="1" applyBorder="1" applyAlignment="1">
      <alignment vertical="center"/>
    </xf>
    <xf numFmtId="0" fontId="5" fillId="0" borderId="7" xfId="6" applyFont="1" applyBorder="1" applyAlignment="1">
      <alignment vertical="center" wrapText="1"/>
    </xf>
    <xf numFmtId="177" fontId="0" fillId="0" borderId="7" xfId="0" applyNumberForma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4" fillId="0" borderId="0" xfId="6" applyAlignment="1">
      <alignment vertical="center" wrapText="1"/>
    </xf>
    <xf numFmtId="0" fontId="6" fillId="0" borderId="0" xfId="0" applyFo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4" fillId="0" borderId="7" xfId="6" applyBorder="1" applyAlignment="1">
      <alignment vertical="center" wrapText="1"/>
    </xf>
    <xf numFmtId="0" fontId="7" fillId="0" borderId="8" xfId="0" applyFont="1" applyBorder="1">
      <alignment vertical="center"/>
    </xf>
    <xf numFmtId="0" fontId="8" fillId="0" borderId="7" xfId="0" applyFont="1" applyBorder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7" xfId="0" applyFill="1" applyBorder="1" applyAlignment="1">
      <alignment vertical="center"/>
    </xf>
    <xf numFmtId="0" fontId="0" fillId="0" borderId="7" xfId="0" applyFill="1" applyBorder="1" applyAlignment="1">
      <alignment vertical="center" wrapText="1"/>
    </xf>
    <xf numFmtId="0" fontId="0" fillId="0" borderId="11" xfId="0" applyBorder="1" applyAlignment="1">
      <alignment vertical="center"/>
    </xf>
    <xf numFmtId="0" fontId="9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3" Type="http://schemas.openxmlformats.org/officeDocument/2006/relationships/image" Target="media/image33.png"/><Relationship Id="rId32" Type="http://schemas.openxmlformats.org/officeDocument/2006/relationships/image" Target="media/image32.png"/><Relationship Id="rId31" Type="http://schemas.openxmlformats.org/officeDocument/2006/relationships/image" Target="media/image31.png"/><Relationship Id="rId30" Type="http://schemas.openxmlformats.org/officeDocument/2006/relationships/image" Target="media/image30.png"/><Relationship Id="rId3" Type="http://schemas.openxmlformats.org/officeDocument/2006/relationships/image" Target="media/image3.png"/><Relationship Id="rId29" Type="http://schemas.openxmlformats.org/officeDocument/2006/relationships/image" Target="media/image29.png"/><Relationship Id="rId28" Type="http://schemas.openxmlformats.org/officeDocument/2006/relationships/image" Target="media/image28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grandviewresearch.com/industry-analysis/wedding-wear-market" TargetMode="External"/><Relationship Id="rId8" Type="http://schemas.openxmlformats.org/officeDocument/2006/relationships/hyperlink" Target="https://www.zionmarketresearch.com/report/resort-wear-market" TargetMode="External"/><Relationship Id="rId7" Type="http://schemas.openxmlformats.org/officeDocument/2006/relationships/hyperlink" Target="https://www.squaremouth.com/travel-advice/us-tourism-statistics" TargetMode="External"/><Relationship Id="rId6" Type="http://schemas.openxmlformats.org/officeDocument/2006/relationships/hyperlink" Target="https://www.grandviewresearch.com/industry-analysis/workwear-market" TargetMode="External"/><Relationship Id="rId5" Type="http://schemas.openxmlformats.org/officeDocument/2006/relationships/hyperlink" Target="https://www.gminsights.com/industry-analysis/smart-textiles-with-integrated-electronics-market" TargetMode="External"/><Relationship Id="rId4" Type="http://schemas.openxmlformats.org/officeDocument/2006/relationships/hyperlink" Target="https://www.gminsights.com/industry-analysis/functional-apparel-market" TargetMode="External"/><Relationship Id="rId3" Type="http://schemas.openxmlformats.org/officeDocument/2006/relationships/hyperlink" Target="https://www.gminsights.com/industry-analysis/us-equestrian-apparel-market" TargetMode="External"/><Relationship Id="rId2" Type="http://schemas.openxmlformats.org/officeDocument/2006/relationships/hyperlink" Target="https://www.gminsights.com/industry-analysis/swimwear-market" TargetMode="External"/><Relationship Id="rId13" Type="http://schemas.openxmlformats.org/officeDocument/2006/relationships/hyperlink" Target="https://teachme.to/blog/record-breaking-year-for-golf-in-america-the-annual-golf-report-cm990ebqt00289eyzkgxjf468" TargetMode="External"/><Relationship Id="rId12" Type="http://schemas.openxmlformats.org/officeDocument/2006/relationships/hyperlink" Target="https://www.coherentmarketinsights.com/industry-reports/pickleball-apparel-market" TargetMode="External"/><Relationship Id="rId11" Type="http://schemas.openxmlformats.org/officeDocument/2006/relationships/hyperlink" Target="https://www.glofox.com/blog/gym-membership-statistics/#:~:text=Finally%2C%20our%20Fall%202025%20report,%25%20men%20and%2047%25%20women." TargetMode="External"/><Relationship Id="rId10" Type="http://schemas.openxmlformats.org/officeDocument/2006/relationships/hyperlink" Target="https://www.industryresearch.biz/market-reports/loungewear-market-109275#:~:text=Men%20Loungewear:%20Men's%20loungewear%20accounts,USD%20732.6%20million%20by%202034." TargetMode="External"/><Relationship Id="rId1" Type="http://schemas.openxmlformats.org/officeDocument/2006/relationships/hyperlink" Target="https://www.gminsights.com/industry-analysis/outdoor-apparel-mark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6"/>
  <sheetViews>
    <sheetView tabSelected="1" workbookViewId="0">
      <pane ySplit="2" topLeftCell="A3" activePane="bottomLeft" state="frozen"/>
      <selection/>
      <selection pane="bottomLeft" activeCell="J23" sqref="J23"/>
    </sheetView>
  </sheetViews>
  <sheetFormatPr defaultColWidth="9" defaultRowHeight="14.4"/>
  <cols>
    <col min="1" max="1" width="26" customWidth="1"/>
    <col min="2" max="2" width="12.8888888888889"/>
    <col min="3" max="3" width="16.7777777777778" customWidth="1"/>
    <col min="4" max="4" width="15.8888888888889" customWidth="1"/>
    <col min="5" max="5" width="12.6666666666667" customWidth="1"/>
    <col min="6" max="6" width="17.4444444444444" customWidth="1"/>
    <col min="7" max="7" width="23.8888888888889" customWidth="1"/>
    <col min="8" max="8" width="12.8888888888889" customWidth="1"/>
    <col min="9" max="9" width="13.2222222222222" style="1" customWidth="1"/>
    <col min="10" max="11" width="14.6666666666667" customWidth="1"/>
    <col min="12" max="12" width="19.1111111111111" customWidth="1"/>
    <col min="13" max="13" width="56.2962962962963"/>
  </cols>
  <sheetData>
    <row r="1" spans="1:14">
      <c r="A1" s="2" t="s">
        <v>0</v>
      </c>
      <c r="B1" s="3" t="s">
        <v>1</v>
      </c>
      <c r="C1" s="2"/>
      <c r="D1" s="3" t="s">
        <v>2</v>
      </c>
      <c r="E1" s="3"/>
      <c r="F1" s="4" t="s">
        <v>3</v>
      </c>
      <c r="G1" s="4" t="s">
        <v>4</v>
      </c>
      <c r="H1" s="3" t="s">
        <v>5</v>
      </c>
      <c r="I1" s="5"/>
      <c r="J1" s="3"/>
      <c r="K1" s="6"/>
      <c r="L1" s="7" t="s">
        <v>6</v>
      </c>
      <c r="M1" s="8"/>
    </row>
    <row r="2" ht="28.8" spans="1:14">
      <c r="A2" s="9" t="s">
        <v>7</v>
      </c>
      <c r="B2" s="9">
        <v>2024</v>
      </c>
      <c r="C2" s="10" t="s">
        <v>8</v>
      </c>
      <c r="D2" s="9" t="s">
        <v>9</v>
      </c>
      <c r="E2" s="9" t="s">
        <v>10</v>
      </c>
      <c r="F2" s="9" t="s">
        <v>3</v>
      </c>
      <c r="G2" s="10" t="s">
        <v>4</v>
      </c>
      <c r="H2" s="9" t="s">
        <v>11</v>
      </c>
      <c r="I2" s="11" t="s">
        <v>12</v>
      </c>
      <c r="J2" s="12" t="s">
        <v>13</v>
      </c>
      <c r="K2" s="13" t="s">
        <v>5</v>
      </c>
      <c r="L2" s="14" t="s">
        <v>6</v>
      </c>
      <c r="M2" s="14" t="s">
        <v>14</v>
      </c>
    </row>
    <row r="3" ht="63" customHeight="1" spans="1:14">
      <c r="A3" s="15" t="s">
        <v>15</v>
      </c>
      <c r="B3" s="15" t="s">
        <v>16</v>
      </c>
      <c r="C3" s="15" t="s">
        <v>17</v>
      </c>
      <c r="D3" s="15" t="s">
        <v>18</v>
      </c>
      <c r="E3" s="15" t="s">
        <v>18</v>
      </c>
      <c r="F3" s="15" t="s">
        <v>19</v>
      </c>
      <c r="G3" s="15"/>
      <c r="H3" s="15" t="s">
        <v>20</v>
      </c>
      <c r="I3" s="16" t="s">
        <v>21</v>
      </c>
      <c r="J3" s="17" t="s">
        <v>22</v>
      </c>
      <c r="K3" s="17" t="str">
        <f>_xlfn.DISPIMG("ID_D81814E31AAA4957801FF2E8F4BD5316",1)</f>
        <v>=DISPIMG("ID_D81814E31AAA4957801FF2E8F4BD5316",1)</v>
      </c>
      <c r="L3" s="18" t="s">
        <v>23</v>
      </c>
      <c r="M3" t="str">
        <f>_xlfn.DISPIMG("ID_CEE3DBE48E4D468A859075CCA7FE6CE8",1)</f>
        <v>=DISPIMG("ID_CEE3DBE48E4D468A859075CCA7FE6CE8",1)</v>
      </c>
    </row>
    <row r="4" ht="41" customHeight="1" spans="1:14">
      <c r="A4" s="19" t="s">
        <v>24</v>
      </c>
      <c r="B4" s="19" t="s">
        <v>25</v>
      </c>
      <c r="C4" s="20" t="s">
        <v>26</v>
      </c>
      <c r="D4" s="19" t="s">
        <v>27</v>
      </c>
      <c r="E4" s="19"/>
      <c r="F4" s="17" t="s">
        <v>28</v>
      </c>
      <c r="G4" s="17"/>
      <c r="H4" s="19" t="s">
        <v>29</v>
      </c>
      <c r="I4" s="17" t="s">
        <v>30</v>
      </c>
      <c r="J4" s="19" t="s">
        <v>31</v>
      </c>
      <c r="K4" s="19" t="str">
        <f>_xlfn.DISPIMG("ID_161AC047996F48E9B23DFBC3F1CED9EA",1)</f>
        <v>=DISPIMG("ID_161AC047996F48E9B23DFBC3F1CED9EA",1)</v>
      </c>
      <c r="L4" s="17"/>
      <c r="M4" t="str">
        <f>_xlfn.DISPIMG("ID_A5E710AD5C1E48188F726201BC849E32",1)</f>
        <v>=DISPIMG("ID_A5E710AD5C1E48188F726201BC849E32",1)</v>
      </c>
    </row>
    <row r="5" ht="48" customHeight="1" spans="1:14">
      <c r="A5" s="19" t="s">
        <v>32</v>
      </c>
      <c r="B5" s="19"/>
      <c r="C5" s="19"/>
      <c r="D5" s="19" t="s">
        <v>33</v>
      </c>
      <c r="E5" s="19" t="s">
        <v>34</v>
      </c>
      <c r="F5" s="19"/>
      <c r="G5" s="17" t="s">
        <v>35</v>
      </c>
      <c r="H5" s="19" t="s">
        <v>36</v>
      </c>
      <c r="I5" s="21" t="s">
        <v>37</v>
      </c>
      <c r="J5" s="19" t="s">
        <v>38</v>
      </c>
      <c r="K5" s="19" t="str">
        <f>_xlfn.DISPIMG("ID_2388C11089C0421AB677E2913DA3A992",1)</f>
        <v>=DISPIMG("ID_2388C11089C0421AB677E2913DA3A992",1)</v>
      </c>
      <c r="L5" s="17" t="s">
        <v>39</v>
      </c>
      <c r="M5" t="str">
        <f>_xlfn.DISPIMG("ID_97F6919E5DF848E4A4C25503A2DF07B5",1)</f>
        <v>=DISPIMG("ID_97F6919E5DF848E4A4C25503A2DF07B5",1)</v>
      </c>
    </row>
    <row r="6" ht="54" customHeight="1" spans="1:14">
      <c r="A6" s="19" t="s">
        <v>40</v>
      </c>
      <c r="B6" s="19" t="s">
        <v>41</v>
      </c>
      <c r="C6" s="19"/>
      <c r="D6" s="22" t="s">
        <v>42</v>
      </c>
      <c r="E6" s="23" t="s">
        <v>43</v>
      </c>
      <c r="F6" s="19" t="s">
        <v>44</v>
      </c>
      <c r="G6" s="17" t="s">
        <v>45</v>
      </c>
      <c r="H6" s="19" t="s">
        <v>46</v>
      </c>
      <c r="I6" s="24" t="s">
        <v>47</v>
      </c>
      <c r="J6" s="17" t="s">
        <v>48</v>
      </c>
      <c r="K6" s="19" t="str">
        <f>_xlfn.DISPIMG("ID_0C0CC498BC474EBC90069B2A0E69EA4A",1)</f>
        <v>=DISPIMG("ID_0C0CC498BC474EBC90069B2A0E69EA4A",1)</v>
      </c>
      <c r="L6" s="17" t="s">
        <v>49</v>
      </c>
      <c r="M6" t="str">
        <f>_xlfn.DISPIMG("ID_EFC62D0ED8DE4A70A6559457CDF576D2",1)</f>
        <v>=DISPIMG("ID_EFC62D0ED8DE4A70A6559457CDF576D2",1)</v>
      </c>
    </row>
    <row r="7" ht="48" customHeight="1" spans="1:14">
      <c r="A7" s="19" t="s">
        <v>50</v>
      </c>
      <c r="B7" s="19" t="s">
        <v>17</v>
      </c>
      <c r="C7" s="19"/>
      <c r="D7" s="19" t="s">
        <v>51</v>
      </c>
      <c r="E7" s="25" t="s">
        <v>52</v>
      </c>
      <c r="F7" s="19" t="s">
        <v>53</v>
      </c>
      <c r="G7" s="17" t="s">
        <v>54</v>
      </c>
      <c r="H7" s="19" t="s">
        <v>55</v>
      </c>
      <c r="I7" s="24" t="s">
        <v>56</v>
      </c>
      <c r="J7" s="19" t="s">
        <v>57</v>
      </c>
      <c r="K7" s="19" t="str">
        <f>_xlfn.DISPIMG("ID_736E0B5C50CD48F89E43D6925E260565",1)</f>
        <v>=DISPIMG("ID_736E0B5C50CD48F89E43D6925E260565",1)</v>
      </c>
      <c r="L7" s="17" t="s">
        <v>58</v>
      </c>
      <c r="M7" t="str">
        <f>_xlfn.DISPIMG("ID_13158725595842F6A92FAC5FD97F947B",1)</f>
        <v>=DISPIMG("ID_13158725595842F6A92FAC5FD97F947B",1)</v>
      </c>
    </row>
    <row r="8" ht="61" customHeight="1" spans="1:14">
      <c r="A8" s="19" t="s">
        <v>59</v>
      </c>
      <c r="C8" s="19"/>
      <c r="D8" s="19" t="s">
        <v>60</v>
      </c>
      <c r="E8" s="23" t="s">
        <v>61</v>
      </c>
      <c r="F8" s="17" t="s">
        <v>62</v>
      </c>
      <c r="G8" s="17" t="s">
        <v>63</v>
      </c>
      <c r="H8" s="19" t="s">
        <v>64</v>
      </c>
      <c r="I8" s="24" t="s">
        <v>65</v>
      </c>
      <c r="J8" s="19" t="s">
        <v>66</v>
      </c>
      <c r="K8" s="19" t="str">
        <f>_xlfn.DISPIMG("ID_526F7B5F5E5B4A3CA48EAB9A2D627A5F",1)</f>
        <v>=DISPIMG("ID_526F7B5F5E5B4A3CA48EAB9A2D627A5F",1)</v>
      </c>
      <c r="L8" s="17" t="s">
        <v>67</v>
      </c>
      <c r="M8" t="str">
        <f>_xlfn.DISPIMG("ID_721D110866434428B1A59F4F209CB295",1)</f>
        <v>=DISPIMG("ID_721D110866434428B1A59F4F209CB295",1)</v>
      </c>
    </row>
    <row r="9" ht="61" customHeight="1" spans="1:14">
      <c r="A9" s="26" t="s">
        <v>68</v>
      </c>
      <c r="C9" s="26"/>
      <c r="D9" s="26" t="s">
        <v>69</v>
      </c>
      <c r="E9" s="26" t="s">
        <v>70</v>
      </c>
      <c r="F9" s="27" t="s">
        <v>71</v>
      </c>
      <c r="G9" s="27" t="s">
        <v>72</v>
      </c>
      <c r="H9" s="26" t="s">
        <v>73</v>
      </c>
      <c r="I9" s="24" t="s">
        <v>74</v>
      </c>
      <c r="J9" s="26" t="s">
        <v>75</v>
      </c>
      <c r="K9" s="26" t="str">
        <f>_xlfn.DISPIMG("ID_0CCBB3081D4B431B84E6D92DF0288CC0",1)</f>
        <v>=DISPIMG("ID_0CCBB3081D4B431B84E6D92DF0288CC0",1)</v>
      </c>
      <c r="L9" s="26" t="s">
        <v>76</v>
      </c>
      <c r="M9" t="str">
        <f>_xlfn.DISPIMG("ID_3E5F68DBEBCA483B81C54318A9703DEA",1)</f>
        <v>=DISPIMG("ID_3E5F68DBEBCA483B81C54318A9703DEA",1)</v>
      </c>
      <c r="N9" t="str">
        <f>_xlfn.DISPIMG("ID_F63D31E9362C473DA9FD51B54907DA7A",1)</f>
        <v>=DISPIMG("ID_F63D31E9362C473DA9FD51B54907DA7A",1)</v>
      </c>
    </row>
    <row r="10" ht="86.4" spans="1:14">
      <c r="A10" s="19" t="s">
        <v>77</v>
      </c>
      <c r="B10" s="19"/>
      <c r="C10" s="19"/>
      <c r="D10" s="19" t="s">
        <v>78</v>
      </c>
      <c r="E10" s="19" t="s">
        <v>79</v>
      </c>
      <c r="F10" s="17" t="s">
        <v>80</v>
      </c>
      <c r="G10" s="17" t="s">
        <v>81</v>
      </c>
      <c r="H10" s="19" t="s">
        <v>82</v>
      </c>
      <c r="I10" s="28" t="s">
        <v>83</v>
      </c>
      <c r="J10" s="19" t="s">
        <v>84</v>
      </c>
      <c r="K10" s="19" t="str">
        <f>_xlfn.DISPIMG("ID_13C6AE1BD61943ECB0F55E128A05B459",1)</f>
        <v>=DISPIMG("ID_13C6AE1BD61943ECB0F55E128A05B459",1)</v>
      </c>
      <c r="L10" s="17" t="s">
        <v>85</v>
      </c>
      <c r="M10" t="str">
        <f>_xlfn.DISPIMG("ID_BBBA228210AE462ABD7D59D6789F6403",1)</f>
        <v>=DISPIMG("ID_BBBA228210AE462ABD7D59D6789F6403",1)</v>
      </c>
    </row>
    <row r="11" ht="58" customHeight="1" spans="1:14">
      <c r="A11" s="19" t="s">
        <v>86</v>
      </c>
      <c r="B11" s="19"/>
      <c r="C11" s="19"/>
      <c r="D11" s="19" t="s">
        <v>87</v>
      </c>
      <c r="E11" s="19" t="s">
        <v>88</v>
      </c>
      <c r="F11" s="19" t="s">
        <v>89</v>
      </c>
      <c r="G11" s="18" t="s">
        <v>90</v>
      </c>
      <c r="H11" s="17" t="s">
        <v>91</v>
      </c>
      <c r="I11" s="17" t="s">
        <v>92</v>
      </c>
      <c r="J11" s="19" t="s">
        <v>93</v>
      </c>
      <c r="K11" s="19" t="str">
        <f>_xlfn.DISPIMG("ID_7F25C6189B2C4D69AA9FC7825560523A",1)</f>
        <v>=DISPIMG("ID_7F25C6189B2C4D69AA9FC7825560523A",1)</v>
      </c>
      <c r="L11" s="17"/>
      <c r="M11" t="str">
        <f>_xlfn.DISPIMG("ID_E4F38F5814EC4429A31A7241FFDEA632",1)</f>
        <v>=DISPIMG("ID_E4F38F5814EC4429A31A7241FFDEA632",1)</v>
      </c>
    </row>
    <row r="12" ht="61" customHeight="1" spans="1:14">
      <c r="A12" s="29" t="s">
        <v>94</v>
      </c>
      <c r="B12" s="27" t="s">
        <v>95</v>
      </c>
      <c r="C12" s="27"/>
      <c r="D12" s="26" t="s">
        <v>96</v>
      </c>
      <c r="E12" s="26" t="s">
        <v>97</v>
      </c>
      <c r="F12" s="27" t="s">
        <v>98</v>
      </c>
      <c r="G12" s="27" t="s">
        <v>99</v>
      </c>
      <c r="H12" s="26" t="s">
        <v>100</v>
      </c>
      <c r="I12" s="24" t="s">
        <v>101</v>
      </c>
      <c r="J12" s="26"/>
      <c r="K12" s="26" t="str">
        <f>_xlfn.DISPIMG("ID_2664051C1BFD4470986B5733AFEF43C2",1)</f>
        <v>=DISPIMG("ID_2664051C1BFD4470986B5733AFEF43C2",1)</v>
      </c>
      <c r="L12" s="26" t="s">
        <v>102</v>
      </c>
      <c r="M12" t="str">
        <f>_xlfn.DISPIMG("ID_B48B81BDADC649AC8F6862795B8DF875",1)</f>
        <v>=DISPIMG("ID_B48B81BDADC649AC8F6862795B8DF875",1)</v>
      </c>
    </row>
    <row r="13" ht="174.1" spans="1:14">
      <c r="A13" s="19" t="s">
        <v>103</v>
      </c>
      <c r="B13" s="19"/>
      <c r="C13" s="19"/>
      <c r="D13" s="19" t="s">
        <v>104</v>
      </c>
      <c r="E13" s="30" t="s">
        <v>105</v>
      </c>
      <c r="F13" s="19" t="s">
        <v>106</v>
      </c>
      <c r="G13" s="17" t="s">
        <v>107</v>
      </c>
      <c r="H13" s="19" t="s">
        <v>108</v>
      </c>
      <c r="I13" s="28" t="s">
        <v>109</v>
      </c>
      <c r="J13" s="19" t="s">
        <v>110</v>
      </c>
      <c r="K13" s="19" t="str">
        <f>_xlfn.DISPIMG("ID_0D0DE4AEA3EA4B0D8AE70333B9E745F4",1)</f>
        <v>=DISPIMG("ID_0D0DE4AEA3EA4B0D8AE70333B9E745F4",1)</v>
      </c>
      <c r="L13" s="19"/>
      <c r="M13" t="str">
        <f>_xlfn.DISPIMG("ID_9004A061D201471F9CA5A304F06B2A4E",1)</f>
        <v>=DISPIMG("ID_9004A061D201471F9CA5A304F06B2A4E",1)</v>
      </c>
    </row>
    <row r="14" ht="118" customHeight="1" spans="1:14">
      <c r="A14" s="26" t="s">
        <v>111</v>
      </c>
      <c r="B14" s="31" t="s">
        <v>112</v>
      </c>
      <c r="C14" s="32"/>
      <c r="D14" s="26" t="s">
        <v>113</v>
      </c>
      <c r="E14" s="26" t="s">
        <v>114</v>
      </c>
      <c r="F14" s="27" t="s">
        <v>115</v>
      </c>
      <c r="G14" s="27" t="s">
        <v>116</v>
      </c>
      <c r="H14" s="26" t="s">
        <v>117</v>
      </c>
      <c r="I14" s="24" t="s">
        <v>118</v>
      </c>
      <c r="J14" s="26" t="s">
        <v>119</v>
      </c>
      <c r="K14" s="26" t="str">
        <f>_xlfn.DISPIMG("ID_DF2863F7332340E3B643E7298AC640B0",1)</f>
        <v>=DISPIMG("ID_DF2863F7332340E3B643E7298AC640B0",1)</v>
      </c>
      <c r="L14" s="27" t="s">
        <v>120</v>
      </c>
      <c r="M14" t="str">
        <f>_xlfn.DISPIMG("ID_CF9EA87D6D444DA89F0912107C5F2F10",1)</f>
        <v>=DISPIMG("ID_CF9EA87D6D444DA89F0912107C5F2F10",1)</v>
      </c>
    </row>
    <row r="15" ht="171" customHeight="1" spans="1:14">
      <c r="A15" s="33" t="s">
        <v>121</v>
      </c>
      <c r="B15" s="19" t="s">
        <v>122</v>
      </c>
      <c r="C15" s="19"/>
      <c r="D15" s="19" t="s">
        <v>123</v>
      </c>
      <c r="E15" s="19" t="s">
        <v>124</v>
      </c>
      <c r="F15" s="19"/>
      <c r="G15" s="17" t="s">
        <v>125</v>
      </c>
      <c r="H15" s="19" t="s">
        <v>126</v>
      </c>
      <c r="I15" s="28" t="s">
        <v>127</v>
      </c>
      <c r="J15" s="17" t="s">
        <v>128</v>
      </c>
      <c r="K15" s="19" t="str">
        <f>_xlfn.DISPIMG("ID_5FFC2862517A486189A680C686DA8DCF",1)</f>
        <v>=DISPIMG("ID_5FFC2862517A486189A680C686DA8DCF",1)</v>
      </c>
      <c r="L15" s="17" t="s">
        <v>129</v>
      </c>
      <c r="M15" t="str">
        <f>_xlfn.DISPIMG("ID_2B77B5EF3F884996B965678DB100F547",1)</f>
        <v>=DISPIMG("ID_2B77B5EF3F884996B965678DB100F547",1)</v>
      </c>
    </row>
    <row r="16" ht="131" customHeight="1" spans="1:14">
      <c r="A16" s="34" t="s">
        <v>130</v>
      </c>
      <c r="B16" s="27" t="s">
        <v>131</v>
      </c>
      <c r="C16" s="27" t="s">
        <v>132</v>
      </c>
      <c r="D16" s="27" t="s">
        <v>133</v>
      </c>
      <c r="E16" s="27" t="s">
        <v>134</v>
      </c>
      <c r="F16" s="27" t="s">
        <v>135</v>
      </c>
      <c r="G16" s="27" t="s">
        <v>136</v>
      </c>
      <c r="H16" s="27" t="s">
        <v>137</v>
      </c>
      <c r="I16" s="24" t="s">
        <v>138</v>
      </c>
      <c r="J16" s="26" t="s">
        <v>139</v>
      </c>
      <c r="K16" s="26" t="str">
        <f>_xlfn.DISPIMG("ID_91C65C3846FA45D7AA6CEF68447B329C",1)</f>
        <v>=DISPIMG("ID_91C65C3846FA45D7AA6CEF68447B329C",1)</v>
      </c>
      <c r="L16" s="27" t="s">
        <v>140</v>
      </c>
      <c r="M16" t="str">
        <f>_xlfn.DISPIMG("ID_9DCFDF6B34E54C4DAA715C52474B7D29",1)</f>
        <v>=DISPIMG("ID_9DCFDF6B34E54C4DAA715C52474B7D29",1)</v>
      </c>
    </row>
    <row r="17" ht="57.6" spans="1:13">
      <c r="A17" s="19" t="s">
        <v>141</v>
      </c>
      <c r="B17" s="35" t="s">
        <v>142</v>
      </c>
      <c r="C17" s="19"/>
      <c r="D17" s="19"/>
      <c r="E17" s="19"/>
      <c r="F17" s="19" t="s">
        <v>143</v>
      </c>
      <c r="G17" s="19" t="s">
        <v>144</v>
      </c>
      <c r="H17" s="17" t="s">
        <v>145</v>
      </c>
      <c r="I17" s="17"/>
      <c r="J17" s="19"/>
      <c r="K17" s="19" t="str">
        <f>_xlfn.DISPIMG("ID_81EA8D4B7DAE41869654EF1989AAD209",1)</f>
        <v>=DISPIMG("ID_81EA8D4B7DAE41869654EF1989AAD209",1)</v>
      </c>
      <c r="L17" s="19" t="s">
        <v>146</v>
      </c>
      <c r="M17" s="19" t="str">
        <f>_xlfn.DISPIMG("ID_3A201C612CDE4E25B0BCBFB605848573",1)</f>
        <v>=DISPIMG("ID_3A201C612CDE4E25B0BCBFB605848573",1)</v>
      </c>
    </row>
    <row r="18" ht="40.3" spans="1:13">
      <c r="A18" s="19" t="s">
        <v>147</v>
      </c>
      <c r="B18" s="35" t="s">
        <v>148</v>
      </c>
      <c r="C18" s="19"/>
      <c r="D18" s="19"/>
      <c r="E18" s="19"/>
      <c r="F18" s="19" t="s">
        <v>149</v>
      </c>
      <c r="G18" s="19" t="s">
        <v>150</v>
      </c>
      <c r="H18" s="19" t="s">
        <v>151</v>
      </c>
      <c r="I18" s="16" t="s">
        <v>152</v>
      </c>
      <c r="J18" s="19"/>
      <c r="K18" s="19" t="str">
        <f>_xlfn.DISPIMG("ID_41503E04AC134729AE8FF47684BB6B57",1)</f>
        <v>=DISPIMG("ID_41503E04AC134729AE8FF47684BB6B57",1)</v>
      </c>
      <c r="L18" s="19" t="s">
        <v>153</v>
      </c>
      <c r="M18" s="19" t="str">
        <f>_xlfn.DISPIMG("ID_915EC7D7443145DD844F1485CC2CE2B8",1)</f>
        <v>=DISPIMG("ID_915EC7D7443145DD844F1485CC2CE2B8",1)</v>
      </c>
    </row>
    <row r="20" spans="1:13">
      <c r="A20" s="36" t="s">
        <v>154</v>
      </c>
    </row>
    <row r="21" spans="1:13">
      <c r="A21" s="36" t="s">
        <v>155</v>
      </c>
    </row>
    <row r="46" spans="1:1">
      <c r="A46" t="s">
        <v>142</v>
      </c>
    </row>
  </sheetData>
  <mergeCells count="4">
    <mergeCell ref="B1:C1"/>
    <mergeCell ref="D1:E1"/>
    <mergeCell ref="H1:J1"/>
    <mergeCell ref="L1:M1"/>
  </mergeCells>
  <hyperlinks>
    <hyperlink ref="I5" r:id="rId1" display="https://www.gminsights.com/industry-analysis/outdoor-apparel-market"/>
    <hyperlink ref="I6" r:id="rId2" display="https://www.gminsights.com/industry-analysis/swimwear-market"/>
    <hyperlink ref="I7" r:id="rId3" display="https://www.gminsights.com/industry-analysis/us-equestrian-apparel-market"/>
    <hyperlink ref="I8" r:id="rId4" display="https://www.gminsights.com/industry-analysis/functional-apparel-market"/>
    <hyperlink ref="I9" r:id="rId5" display="https://www.gminsights.com/industry-analysis/smart-textiles-with-integrated-electronics-market"/>
    <hyperlink ref="I10" r:id="rId6" display="https://www.grandviewresearch.com/industry-analysis/workwear-market"/>
    <hyperlink ref="I12" r:id="rId7" display="https://www.squaremouth.com/travel-advice/us-tourism-statistics"/>
    <hyperlink ref="I13" r:id="rId8" display="https://www.zionmarketresearch.com/report/resort-wear-market"/>
    <hyperlink ref="I14" r:id="rId9" display="https://www.grandviewresearch.com/industry-analysis/wedding-wear-market"/>
    <hyperlink ref="I15" r:id="rId10" display="https://www.industryresearch.biz/market-reports/loungewear-market-109275#:~:text=Men%20Loungewear:%20Men's%20loungewear%20accounts,USD%20732.6%20million%20by%202034."/>
    <hyperlink ref="I16" r:id="rId11" display="https://www.glofox.com/blog/gym-membership-statistics/#:~:text=Finally%2C%20our%20Fall%202025%20report,%25%20men%20and%2047%25%20women.&#10;https://www.grandviewresearch.com/industry-analysis/gym-apparel-market-report"/>
    <hyperlink ref="I3" r:id="rId12" display="https://www.coherentmarketinsights.com/industry-reports/pickleball-apparel-market"/>
    <hyperlink ref="I18" r:id="rId13" display="https://teachme.to/blog/record-breaking-year-for-golf-in-america-the-annual-golf-report-cm990ebqt00289eyzkgxjf468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OCD</cp:lastModifiedBy>
  <dcterms:created xsi:type="dcterms:W3CDTF">2023-05-12T11:15:00Z</dcterms:created>
  <dcterms:modified xsi:type="dcterms:W3CDTF">2026-03-10T10:23:41Z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7598A37F20FA4DFDAF65A463DEAB228A_12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