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B1:L22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首品团（专票）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B162" s="46">
        <f>IF(ROW(A156)&gt;MAX(订单!$B:$B),"",ROW(A156))</f>
        <v/>
      </c>
      <c r="C162" s="47">
        <f>ROW()-6</f>
        <v/>
      </c>
      <c r="D162" s="50">
        <f>IFERROR(IF($B162="","",VLOOKUP($B162,订单!$B$2:$J$29583,3,FALSE)),"")</f>
        <v/>
      </c>
      <c r="E162" s="83" t="n"/>
      <c r="F162" s="73">
        <f>IFERROR(IF($B162="","",VLOOKUP($B162,订单!$B$2:$J$29589,MATCH(F$6,订单!$B$1:$I$1,0),FALSE)),"")</f>
        <v/>
      </c>
      <c r="G162" s="73">
        <f>IFERROR(IF($B162="","",VLOOKUP($B162,订单!$B$2:$J$29589,MATCH(G$6,订单!$B$1:$I$1,0),FALSE)),"")</f>
        <v/>
      </c>
      <c r="H162" s="82">
        <f>IFERROR(IF($B162="","",VLOOKUP($B162,订单!$B$2:$J$29589,MATCH(H$6,订单!$B$1:$I$1,0),FALSE)),"")</f>
        <v/>
      </c>
      <c r="I162" s="73">
        <f>IFERROR(IF($B162="","",VLOOKUP($B162,订单!$B$2:$J$29589,MATCH(I$6,订单!$B$1:$I$1,0),FALSE)),"")</f>
        <v/>
      </c>
      <c r="J162" s="73">
        <f>IFERROR(IF($B162="","",VLOOKUP($B162,订单!$B$2:$J$29589,MATCH(J$6,订单!$B$1:$I$1,0),FALSE)),"")</f>
        <v/>
      </c>
      <c r="L162" s="32" t="n"/>
    </row>
    <row r="163" ht="16" customFormat="1" customHeight="1" s="45">
      <c r="B163" s="46">
        <f>IF(ROW(A157)&gt;MAX(订单!$B:$B),"",ROW(A157))</f>
        <v/>
      </c>
      <c r="C163" s="47">
        <f>ROW()-6</f>
        <v/>
      </c>
      <c r="D163" s="73">
        <f>IFERROR(IF($B163="","",VLOOKUP($B163,订单!$B$2:$J$29583,3,FALSE)),"")</f>
        <v/>
      </c>
      <c r="E163" s="81" t="n"/>
      <c r="F163" s="73">
        <f>IFERROR(IF($B163="","",VLOOKUP($B163,订单!$B$2:$J$29589,MATCH(F$6,订单!$B$1:$I$1,0),FALSE)),"")</f>
        <v/>
      </c>
      <c r="G163" s="73">
        <f>IFERROR(IF($B163="","",VLOOKUP($B163,订单!$B$2:$J$29589,MATCH(G$6,订单!$B$1:$I$1,0),FALSE)),"")</f>
        <v/>
      </c>
      <c r="H163" s="82">
        <f>IFERROR(IF($B163="","",VLOOKUP($B163,订单!$B$2:$J$29589,MATCH(H$6,订单!$B$1:$I$1,0),FALSE)),"")</f>
        <v/>
      </c>
      <c r="I163" s="73">
        <f>IFERROR(IF($B163="","",VLOOKUP($B163,订单!$B$2:$J$29589,MATCH(I$6,订单!$B$1:$I$1,0),FALSE)),"")</f>
        <v/>
      </c>
      <c r="J163" s="73">
        <f>IFERROR(IF($B163="","",VLOOKUP($B163,订单!$B$2:$J$29589,MATCH(J$6,订单!$B$1:$I$1,0),FALSE)),"")</f>
        <v/>
      </c>
      <c r="L163" s="32" t="n"/>
    </row>
    <row r="164" ht="16" customFormat="1" customHeight="1" s="45">
      <c r="B164" s="46">
        <f>IF(ROW(A158)&gt;MAX(订单!$B:$B),"",ROW(A158))</f>
        <v/>
      </c>
      <c r="C164" s="47">
        <f>ROW()-6</f>
        <v/>
      </c>
      <c r="D164" s="73">
        <f>IFERROR(IF($B164="","",VLOOKUP($B164,订单!$B$2:$J$29583,3,FALSE)),"")</f>
        <v/>
      </c>
      <c r="E164" s="81" t="n"/>
      <c r="F164" s="73">
        <f>IFERROR(IF($B164="","",VLOOKUP($B164,订单!$B$2:$J$29589,MATCH(F$6,订单!$B$1:$I$1,0),FALSE)),"")</f>
        <v/>
      </c>
      <c r="G164" s="73">
        <f>IFERROR(IF($B164="","",VLOOKUP($B164,订单!$B$2:$J$29589,MATCH(G$6,订单!$B$1:$I$1,0),FALSE)),"")</f>
        <v/>
      </c>
      <c r="H164" s="82">
        <f>IFERROR(IF($B164="","",VLOOKUP($B164,订单!$B$2:$J$29589,MATCH(H$6,订单!$B$1:$I$1,0),FALSE)),"")</f>
        <v/>
      </c>
      <c r="I164" s="73">
        <f>IFERROR(IF($B164="","",VLOOKUP($B164,订单!$B$2:$J$29589,MATCH(I$6,订单!$B$1:$I$1,0),FALSE)),"")</f>
        <v/>
      </c>
      <c r="J164" s="73">
        <f>IFERROR(IF($B164="","",VLOOKUP($B164,订单!$B$2:$J$29589,MATCH(J$6,订单!$B$1:$I$1,0),FALSE)),"")</f>
        <v/>
      </c>
      <c r="L164" s="32" t="n"/>
    </row>
    <row r="165" ht="16" customFormat="1" customHeight="1" s="45">
      <c r="B165" s="46">
        <f>IF(ROW(A159)&gt;MAX(订单!$B:$B),"",ROW(A159))</f>
        <v/>
      </c>
      <c r="C165" s="47">
        <f>ROW()-6</f>
        <v/>
      </c>
      <c r="D165" s="73">
        <f>IFERROR(IF($B165="","",VLOOKUP($B165,订单!$B$2:$J$29583,3,FALSE)),"")</f>
        <v/>
      </c>
      <c r="E165" s="81" t="n"/>
      <c r="F165" s="73">
        <f>IFERROR(IF($B165="","",VLOOKUP($B165,订单!$B$2:$J$29589,MATCH(F$6,订单!$B$1:$I$1,0),FALSE)),"")</f>
        <v/>
      </c>
      <c r="G165" s="73">
        <f>IFERROR(IF($B165="","",VLOOKUP($B165,订单!$B$2:$J$29589,MATCH(G$6,订单!$B$1:$I$1,0),FALSE)),"")</f>
        <v/>
      </c>
      <c r="H165" s="82">
        <f>IFERROR(IF($B165="","",VLOOKUP($B165,订单!$B$2:$J$29589,MATCH(H$6,订单!$B$1:$I$1,0),FALSE)),"")</f>
        <v/>
      </c>
      <c r="I165" s="73">
        <f>IFERROR(IF($B165="","",VLOOKUP($B165,订单!$B$2:$J$29589,MATCH(I$6,订单!$B$1:$I$1,0),FALSE)),"")</f>
        <v/>
      </c>
      <c r="J165" s="73">
        <f>IFERROR(IF($B165="","",VLOOKUP($B165,订单!$B$2:$J$29589,MATCH(J$6,订单!$B$1:$I$1,0),FALSE)),"")</f>
        <v/>
      </c>
      <c r="L165" s="32" t="n"/>
    </row>
    <row r="166" ht="16" customFormat="1" customHeight="1" s="45">
      <c r="B166" s="46">
        <f>IF(ROW(A160)&gt;MAX(订单!$B:$B),"",ROW(A160))</f>
        <v/>
      </c>
      <c r="C166" s="47">
        <f>ROW()-6</f>
        <v/>
      </c>
      <c r="D166" s="73">
        <f>IFERROR(IF($B166="","",VLOOKUP($B166,订单!$B$2:$J$29583,3,FALSE)),"")</f>
        <v/>
      </c>
      <c r="E166" s="81" t="n"/>
      <c r="F166" s="73">
        <f>IFERROR(IF($B166="","",VLOOKUP($B166,订单!$B$2:$J$29589,MATCH(F$6,订单!$B$1:$I$1,0),FALSE)),"")</f>
        <v/>
      </c>
      <c r="G166" s="73">
        <f>IFERROR(IF($B166="","",VLOOKUP($B166,订单!$B$2:$J$29589,MATCH(G$6,订单!$B$1:$I$1,0),FALSE)),"")</f>
        <v/>
      </c>
      <c r="H166" s="82">
        <f>IFERROR(IF($B166="","",VLOOKUP($B166,订单!$B$2:$J$29589,MATCH(H$6,订单!$B$1:$I$1,0),FALSE)),"")</f>
        <v/>
      </c>
      <c r="I166" s="73">
        <f>IFERROR(IF($B166="","",VLOOKUP($B166,订单!$B$2:$J$29589,MATCH(I$6,订单!$B$1:$I$1,0),FALSE)),"")</f>
        <v/>
      </c>
      <c r="J166" s="73">
        <f>IFERROR(IF($B166="","",VLOOKUP($B166,订单!$B$2:$J$29589,MATCH(J$6,订单!$B$1:$I$1,0),FALSE)),"")</f>
        <v/>
      </c>
      <c r="L166" s="32" t="n"/>
    </row>
    <row r="167" ht="16" customFormat="1" customHeight="1" s="45">
      <c r="B167" s="46">
        <f>IF(ROW(A161)&gt;MAX(订单!$B:$B),"",ROW(A161))</f>
        <v/>
      </c>
      <c r="C167" s="47">
        <f>ROW()-6</f>
        <v/>
      </c>
      <c r="D167" s="73">
        <f>IFERROR(IF($B167="","",VLOOKUP($B167,订单!$B$2:$J$29583,3,FALSE)),"")</f>
        <v/>
      </c>
      <c r="E167" s="81" t="n"/>
      <c r="F167" s="73">
        <f>IFERROR(IF($B167="","",VLOOKUP($B167,订单!$B$2:$J$29589,MATCH(F$6,订单!$B$1:$I$1,0),FALSE)),"")</f>
        <v/>
      </c>
      <c r="G167" s="73">
        <f>IFERROR(IF($B167="","",VLOOKUP($B167,订单!$B$2:$J$29589,MATCH(G$6,订单!$B$1:$I$1,0),FALSE)),"")</f>
        <v/>
      </c>
      <c r="H167" s="82">
        <f>IFERROR(IF($B167="","",VLOOKUP($B167,订单!$B$2:$J$29589,MATCH(H$6,订单!$B$1:$I$1,0),FALSE)),"")</f>
        <v/>
      </c>
      <c r="I167" s="73">
        <f>IFERROR(IF($B167="","",VLOOKUP($B167,订单!$B$2:$J$29589,MATCH(I$6,订单!$B$1:$I$1,0),FALSE)),"")</f>
        <v/>
      </c>
      <c r="J167" s="73">
        <f>IFERROR(IF($B167="","",VLOOKUP($B167,订单!$B$2:$J$29589,MATCH(J$6,订单!$B$1:$I$1,0),FALSE)),"")</f>
        <v/>
      </c>
      <c r="L167" s="32" t="n"/>
    </row>
    <row r="168" ht="16" customFormat="1" customHeight="1" s="45">
      <c r="B168" s="46">
        <f>IF(ROW(A162)&gt;MAX(订单!$B:$B),"",ROW(A162))</f>
        <v/>
      </c>
      <c r="C168" s="47">
        <f>ROW()-6</f>
        <v/>
      </c>
      <c r="D168" s="50">
        <f>IFERROR(IF($B168="","",VLOOKUP($B168,订单!$B$2:$J$29583,3,FALSE)),"")</f>
        <v/>
      </c>
      <c r="E168" s="83" t="n"/>
      <c r="F168" s="73">
        <f>IFERROR(IF($B168="","",VLOOKUP($B168,订单!$B$2:$J$29589,MATCH(F$6,订单!$B$1:$I$1,0),FALSE)),"")</f>
        <v/>
      </c>
      <c r="G168" s="73">
        <f>IFERROR(IF($B168="","",VLOOKUP($B168,订单!$B$2:$J$29589,MATCH(G$6,订单!$B$1:$I$1,0),FALSE)),"")</f>
        <v/>
      </c>
      <c r="H168" s="82">
        <f>IFERROR(IF($B168="","",VLOOKUP($B168,订单!$B$2:$J$29589,MATCH(H$6,订单!$B$1:$I$1,0),FALSE)),"")</f>
        <v/>
      </c>
      <c r="I168" s="73">
        <f>IFERROR(IF($B168="","",VLOOKUP($B168,订单!$B$2:$J$29589,MATCH(I$6,订单!$B$1:$I$1,0),FALSE)),"")</f>
        <v/>
      </c>
      <c r="J168" s="73">
        <f>IFERROR(IF($B168="","",VLOOKUP($B168,订单!$B$2:$J$29589,MATCH(J$6,订单!$B$1:$I$1,0),FALSE)),"")</f>
        <v/>
      </c>
      <c r="L168" s="32" t="n"/>
    </row>
    <row r="169" ht="16" customFormat="1" customHeight="1" s="45">
      <c r="B169" s="46">
        <f>IF(ROW(A163)&gt;MAX(订单!$B:$B),"",ROW(A163))</f>
        <v/>
      </c>
      <c r="C169" s="47">
        <f>ROW()-6</f>
        <v/>
      </c>
      <c r="D169" s="73">
        <f>IFERROR(IF($B169="","",VLOOKUP($B169,订单!$B$2:$J$29583,3,FALSE)),"")</f>
        <v/>
      </c>
      <c r="E169" s="81" t="n"/>
      <c r="F169" s="73">
        <f>IFERROR(IF($B169="","",VLOOKUP($B169,订单!$B$2:$J$29589,MATCH(F$6,订单!$B$1:$I$1,0),FALSE)),"")</f>
        <v/>
      </c>
      <c r="G169" s="73">
        <f>IFERROR(IF($B169="","",VLOOKUP($B169,订单!$B$2:$J$29589,MATCH(G$6,订单!$B$1:$I$1,0),FALSE)),"")</f>
        <v/>
      </c>
      <c r="H169" s="82">
        <f>IFERROR(IF($B169="","",VLOOKUP($B169,订单!$B$2:$J$29589,MATCH(H$6,订单!$B$1:$I$1,0),FALSE)),"")</f>
        <v/>
      </c>
      <c r="I169" s="73">
        <f>IFERROR(IF($B169="","",VLOOKUP($B169,订单!$B$2:$J$29589,MATCH(I$6,订单!$B$1:$I$1,0),FALSE)),"")</f>
        <v/>
      </c>
      <c r="J169" s="73">
        <f>IFERROR(IF($B169="","",VLOOKUP($B169,订单!$B$2:$J$29589,MATCH(J$6,订单!$B$1:$I$1,0),FALSE)),"")</f>
        <v/>
      </c>
      <c r="L169" s="32" t="n"/>
    </row>
    <row r="170" ht="16" customFormat="1" customHeight="1" s="45">
      <c r="B170" s="46">
        <f>IF(ROW(A164)&gt;MAX(订单!$B:$B),"",ROW(A164))</f>
        <v/>
      </c>
      <c r="C170" s="47">
        <f>ROW()-6</f>
        <v/>
      </c>
      <c r="D170" s="73">
        <f>IFERROR(IF($B170="","",VLOOKUP($B170,订单!$B$2:$J$29583,3,FALSE)),"")</f>
        <v/>
      </c>
      <c r="E170" s="81" t="n"/>
      <c r="F170" s="73">
        <f>IFERROR(IF($B170="","",VLOOKUP($B170,订单!$B$2:$J$29589,MATCH(F$6,订单!$B$1:$I$1,0),FALSE)),"")</f>
        <v/>
      </c>
      <c r="G170" s="73">
        <f>IFERROR(IF($B170="","",VLOOKUP($B170,订单!$B$2:$J$29589,MATCH(G$6,订单!$B$1:$I$1,0),FALSE)),"")</f>
        <v/>
      </c>
      <c r="H170" s="82">
        <f>IFERROR(IF($B170="","",VLOOKUP($B170,订单!$B$2:$J$29589,MATCH(H$6,订单!$B$1:$I$1,0),FALSE)),"")</f>
        <v/>
      </c>
      <c r="I170" s="73">
        <f>IFERROR(IF($B170="","",VLOOKUP($B170,订单!$B$2:$J$29589,MATCH(I$6,订单!$B$1:$I$1,0),FALSE)),"")</f>
        <v/>
      </c>
      <c r="J170" s="73">
        <f>IFERROR(IF($B170="","",VLOOKUP($B170,订单!$B$2:$J$29589,MATCH(J$6,订单!$B$1:$I$1,0),FALSE)),"")</f>
        <v/>
      </c>
      <c r="L170" s="32" t="n"/>
    </row>
    <row r="171" ht="16" customFormat="1" customHeight="1" s="45">
      <c r="B171" s="46">
        <f>IF(ROW(A165)&gt;MAX(订单!$B:$B),"",ROW(A165))</f>
        <v/>
      </c>
      <c r="C171" s="47">
        <f>ROW()-6</f>
        <v/>
      </c>
      <c r="D171" s="73">
        <f>IFERROR(IF($B171="","",VLOOKUP($B171,订单!$B$2:$J$29583,3,FALSE)),"")</f>
        <v/>
      </c>
      <c r="E171" s="81" t="n"/>
      <c r="F171" s="73">
        <f>IFERROR(IF($B171="","",VLOOKUP($B171,订单!$B$2:$J$29589,MATCH(F$6,订单!$B$1:$I$1,0),FALSE)),"")</f>
        <v/>
      </c>
      <c r="G171" s="73">
        <f>IFERROR(IF($B171="","",VLOOKUP($B171,订单!$B$2:$J$29589,MATCH(G$6,订单!$B$1:$I$1,0),FALSE)),"")</f>
        <v/>
      </c>
      <c r="H171" s="82">
        <f>IFERROR(IF($B171="","",VLOOKUP($B171,订单!$B$2:$J$29589,MATCH(H$6,订单!$B$1:$I$1,0),FALSE)),"")</f>
        <v/>
      </c>
      <c r="I171" s="73">
        <f>IFERROR(IF($B171="","",VLOOKUP($B171,订单!$B$2:$J$29589,MATCH(I$6,订单!$B$1:$I$1,0),FALSE)),"")</f>
        <v/>
      </c>
      <c r="J171" s="73">
        <f>IFERROR(IF($B171="","",VLOOKUP($B171,订单!$B$2:$J$29589,MATCH(J$6,订单!$B$1:$I$1,0),FALSE)),"")</f>
        <v/>
      </c>
      <c r="L171" s="32" t="n"/>
    </row>
    <row r="172" ht="16" customFormat="1" customHeight="1" s="45">
      <c r="B172" s="46">
        <f>IF(ROW(A166)&gt;MAX(订单!$B:$B),"",ROW(A166))</f>
        <v/>
      </c>
      <c r="C172" s="47">
        <f>ROW()-6</f>
        <v/>
      </c>
      <c r="D172" s="73">
        <f>IFERROR(IF($B172="","",VLOOKUP($B172,订单!$B$2:$J$29583,3,FALSE)),"")</f>
        <v/>
      </c>
      <c r="E172" s="81" t="n"/>
      <c r="F172" s="73">
        <f>IFERROR(IF($B172="","",VLOOKUP($B172,订单!$B$2:$J$29589,MATCH(F$6,订单!$B$1:$I$1,0),FALSE)),"")</f>
        <v/>
      </c>
      <c r="G172" s="73">
        <f>IFERROR(IF($B172="","",VLOOKUP($B172,订单!$B$2:$J$29589,MATCH(G$6,订单!$B$1:$I$1,0),FALSE)),"")</f>
        <v/>
      </c>
      <c r="H172" s="82">
        <f>IFERROR(IF($B172="","",VLOOKUP($B172,订单!$B$2:$J$29589,MATCH(H$6,订单!$B$1:$I$1,0),FALSE)),"")</f>
        <v/>
      </c>
      <c r="I172" s="73">
        <f>IFERROR(IF($B172="","",VLOOKUP($B172,订单!$B$2:$J$29589,MATCH(I$6,订单!$B$1:$I$1,0),FALSE)),"")</f>
        <v/>
      </c>
      <c r="J172" s="73">
        <f>IFERROR(IF($B172="","",VLOOKUP($B172,订单!$B$2:$J$29589,MATCH(J$6,订单!$B$1:$I$1,0),FALSE)),"")</f>
        <v/>
      </c>
      <c r="L172" s="32" t="n"/>
    </row>
    <row r="173" ht="16" customFormat="1" customHeight="1" s="45">
      <c r="B173" s="46">
        <f>IF(ROW(A167)&gt;MAX(订单!$B:$B),"",ROW(A167))</f>
        <v/>
      </c>
      <c r="C173" s="47">
        <f>ROW()-6</f>
        <v/>
      </c>
      <c r="D173" s="73">
        <f>IFERROR(IF($B173="","",VLOOKUP($B173,订单!$B$2:$J$29583,3,FALSE)),"")</f>
        <v/>
      </c>
      <c r="E173" s="81" t="n"/>
      <c r="F173" s="73">
        <f>IFERROR(IF($B173="","",VLOOKUP($B173,订单!$B$2:$J$29589,MATCH(F$6,订单!$B$1:$I$1,0),FALSE)),"")</f>
        <v/>
      </c>
      <c r="G173" s="73">
        <f>IFERROR(IF($B173="","",VLOOKUP($B173,订单!$B$2:$J$29589,MATCH(G$6,订单!$B$1:$I$1,0),FALSE)),"")</f>
        <v/>
      </c>
      <c r="H173" s="82">
        <f>IFERROR(IF($B173="","",VLOOKUP($B173,订单!$B$2:$J$29589,MATCH(H$6,订单!$B$1:$I$1,0),FALSE)),"")</f>
        <v/>
      </c>
      <c r="I173" s="73">
        <f>IFERROR(IF($B173="","",VLOOKUP($B173,订单!$B$2:$J$29589,MATCH(I$6,订单!$B$1:$I$1,0),FALSE)),"")</f>
        <v/>
      </c>
      <c r="J173" s="73">
        <f>IFERROR(IF($B173="","",VLOOKUP($B173,订单!$B$2:$J$29589,MATCH(J$6,订单!$B$1:$I$1,0),FALSE)),"")</f>
        <v/>
      </c>
      <c r="L173" s="32" t="n"/>
    </row>
    <row r="174" ht="16" customFormat="1" customHeight="1" s="45">
      <c r="B174" s="46">
        <f>IF(ROW(A168)&gt;MAX(订单!$B:$B),"",ROW(A168))</f>
        <v/>
      </c>
      <c r="C174" s="47">
        <f>ROW()-6</f>
        <v/>
      </c>
      <c r="D174" s="50">
        <f>IFERROR(IF($B174="","",VLOOKUP($B174,订单!$B$2:$J$29583,3,FALSE)),"")</f>
        <v/>
      </c>
      <c r="E174" s="83" t="n"/>
      <c r="F174" s="73">
        <f>IFERROR(IF($B174="","",VLOOKUP($B174,订单!$B$2:$J$29589,MATCH(F$6,订单!$B$1:$I$1,0),FALSE)),"")</f>
        <v/>
      </c>
      <c r="G174" s="73">
        <f>IFERROR(IF($B174="","",VLOOKUP($B174,订单!$B$2:$J$29589,MATCH(G$6,订单!$B$1:$I$1,0),FALSE)),"")</f>
        <v/>
      </c>
      <c r="H174" s="82">
        <f>IFERROR(IF($B174="","",VLOOKUP($B174,订单!$B$2:$J$29589,MATCH(H$6,订单!$B$1:$I$1,0),FALSE)),"")</f>
        <v/>
      </c>
      <c r="I174" s="73">
        <f>IFERROR(IF($B174="","",VLOOKUP($B174,订单!$B$2:$J$29589,MATCH(I$6,订单!$B$1:$I$1,0),FALSE)),"")</f>
        <v/>
      </c>
      <c r="J174" s="73">
        <f>IFERROR(IF($B174="","",VLOOKUP($B174,订单!$B$2:$J$29589,MATCH(J$6,订单!$B$1:$I$1,0),FALSE)),"")</f>
        <v/>
      </c>
      <c r="L174" s="32" t="n"/>
    </row>
    <row r="175" ht="16" customFormat="1" customHeight="1" s="45">
      <c r="B175" s="46">
        <f>IF(ROW(A169)&gt;MAX(订单!$B:$B),"",ROW(A169))</f>
        <v/>
      </c>
      <c r="C175" s="47">
        <f>ROW()-6</f>
        <v/>
      </c>
      <c r="D175" s="73">
        <f>IFERROR(IF($B175="","",VLOOKUP($B175,订单!$B$2:$J$29583,3,FALSE)),"")</f>
        <v/>
      </c>
      <c r="E175" s="81" t="n"/>
      <c r="F175" s="73">
        <f>IFERROR(IF($B175="","",VLOOKUP($B175,订单!$B$2:$J$29589,MATCH(F$6,订单!$B$1:$I$1,0),FALSE)),"")</f>
        <v/>
      </c>
      <c r="G175" s="73">
        <f>IFERROR(IF($B175="","",VLOOKUP($B175,订单!$B$2:$J$29589,MATCH(G$6,订单!$B$1:$I$1,0),FALSE)),"")</f>
        <v/>
      </c>
      <c r="H175" s="82">
        <f>IFERROR(IF($B175="","",VLOOKUP($B175,订单!$B$2:$J$29589,MATCH(H$6,订单!$B$1:$I$1,0),FALSE)),"")</f>
        <v/>
      </c>
      <c r="I175" s="73">
        <f>IFERROR(IF($B175="","",VLOOKUP($B175,订单!$B$2:$J$29589,MATCH(I$6,订单!$B$1:$I$1,0),FALSE)),"")</f>
        <v/>
      </c>
      <c r="J175" s="73">
        <f>IFERROR(IF($B175="","",VLOOKUP($B175,订单!$B$2:$J$29589,MATCH(J$6,订单!$B$1:$I$1,0),FALSE)),"")</f>
        <v/>
      </c>
      <c r="L175" s="32" t="n"/>
    </row>
    <row r="176" ht="16" customFormat="1" customHeight="1" s="45">
      <c r="B176" s="46">
        <f>IF(ROW(A170)&gt;MAX(订单!$B:$B),"",ROW(A170))</f>
        <v/>
      </c>
      <c r="C176" s="47">
        <f>ROW()-6</f>
        <v/>
      </c>
      <c r="D176" s="73">
        <f>IFERROR(IF($B176="","",VLOOKUP($B176,订单!$B$2:$J$29583,3,FALSE)),"")</f>
        <v/>
      </c>
      <c r="E176" s="81" t="n"/>
      <c r="F176" s="73">
        <f>IFERROR(IF($B176="","",VLOOKUP($B176,订单!$B$2:$J$29589,MATCH(F$6,订单!$B$1:$I$1,0),FALSE)),"")</f>
        <v/>
      </c>
      <c r="G176" s="73">
        <f>IFERROR(IF($B176="","",VLOOKUP($B176,订单!$B$2:$J$29589,MATCH(G$6,订单!$B$1:$I$1,0),FALSE)),"")</f>
        <v/>
      </c>
      <c r="H176" s="82">
        <f>IFERROR(IF($B176="","",VLOOKUP($B176,订单!$B$2:$J$29589,MATCH(H$6,订单!$B$1:$I$1,0),FALSE)),"")</f>
        <v/>
      </c>
      <c r="I176" s="73">
        <f>IFERROR(IF($B176="","",VLOOKUP($B176,订单!$B$2:$J$29589,MATCH(I$6,订单!$B$1:$I$1,0),FALSE)),"")</f>
        <v/>
      </c>
      <c r="J176" s="73">
        <f>IFERROR(IF($B176="","",VLOOKUP($B176,订单!$B$2:$J$29589,MATCH(J$6,订单!$B$1:$I$1,0),FALSE)),"")</f>
        <v/>
      </c>
      <c r="L176" s="32" t="n"/>
    </row>
    <row r="177" ht="16" customFormat="1" customHeight="1" s="45">
      <c r="B177" s="46">
        <f>IF(ROW(A171)&gt;MAX(订单!$B:$B),"",ROW(A171))</f>
        <v/>
      </c>
      <c r="C177" s="47">
        <f>ROW()-6</f>
        <v/>
      </c>
      <c r="D177" s="73">
        <f>IFERROR(IF($B177="","",VLOOKUP($B177,订单!$B$2:$J$29583,3,FALSE)),"")</f>
        <v/>
      </c>
      <c r="E177" s="81" t="n"/>
      <c r="F177" s="73">
        <f>IFERROR(IF($B177="","",VLOOKUP($B177,订单!$B$2:$J$29589,MATCH(F$6,订单!$B$1:$I$1,0),FALSE)),"")</f>
        <v/>
      </c>
      <c r="G177" s="73">
        <f>IFERROR(IF($B177="","",VLOOKUP($B177,订单!$B$2:$J$29589,MATCH(G$6,订单!$B$1:$I$1,0),FALSE)),"")</f>
        <v/>
      </c>
      <c r="H177" s="82">
        <f>IFERROR(IF($B177="","",VLOOKUP($B177,订单!$B$2:$J$29589,MATCH(H$6,订单!$B$1:$I$1,0),FALSE)),"")</f>
        <v/>
      </c>
      <c r="I177" s="73">
        <f>IFERROR(IF($B177="","",VLOOKUP($B177,订单!$B$2:$J$29589,MATCH(I$6,订单!$B$1:$I$1,0),FALSE)),"")</f>
        <v/>
      </c>
      <c r="J177" s="73">
        <f>IFERROR(IF($B177="","",VLOOKUP($B177,订单!$B$2:$J$29589,MATCH(J$6,订单!$B$1:$I$1,0),FALSE)),"")</f>
        <v/>
      </c>
      <c r="L177" s="32" t="n"/>
    </row>
    <row r="178" ht="16" customFormat="1" customHeight="1" s="45">
      <c r="B178" s="46">
        <f>IF(ROW(A172)&gt;MAX(订单!$B:$B),"",ROW(A172))</f>
        <v/>
      </c>
      <c r="C178" s="47">
        <f>ROW()-6</f>
        <v/>
      </c>
      <c r="D178" s="73">
        <f>IFERROR(IF($B178="","",VLOOKUP($B178,订单!$B$2:$J$29583,3,FALSE)),"")</f>
        <v/>
      </c>
      <c r="E178" s="81" t="n"/>
      <c r="F178" s="73">
        <f>IFERROR(IF($B178="","",VLOOKUP($B178,订单!$B$2:$J$29589,MATCH(F$6,订单!$B$1:$I$1,0),FALSE)),"")</f>
        <v/>
      </c>
      <c r="G178" s="73">
        <f>IFERROR(IF($B178="","",VLOOKUP($B178,订单!$B$2:$J$29589,MATCH(G$6,订单!$B$1:$I$1,0),FALSE)),"")</f>
        <v/>
      </c>
      <c r="H178" s="82">
        <f>IFERROR(IF($B178="","",VLOOKUP($B178,订单!$B$2:$J$29589,MATCH(H$6,订单!$B$1:$I$1,0),FALSE)),"")</f>
        <v/>
      </c>
      <c r="I178" s="73">
        <f>IFERROR(IF($B178="","",VLOOKUP($B178,订单!$B$2:$J$29589,MATCH(I$6,订单!$B$1:$I$1,0),FALSE)),"")</f>
        <v/>
      </c>
      <c r="J178" s="73">
        <f>IFERROR(IF($B178="","",VLOOKUP($B178,订单!$B$2:$J$29589,MATCH(J$6,订单!$B$1:$I$1,0),FALSE)),"")</f>
        <v/>
      </c>
      <c r="L178" s="32" t="n"/>
    </row>
    <row r="179" ht="16" customFormat="1" customHeight="1" s="45">
      <c r="B179" s="46">
        <f>IF(ROW(A173)&gt;MAX(订单!$B:$B),"",ROW(A173))</f>
        <v/>
      </c>
      <c r="C179" s="47">
        <f>ROW()-6</f>
        <v/>
      </c>
      <c r="D179" s="73">
        <f>IFERROR(IF($B179="","",VLOOKUP($B179,订单!$B$2:$J$29583,3,FALSE)),"")</f>
        <v/>
      </c>
      <c r="E179" s="81" t="n"/>
      <c r="F179" s="73">
        <f>IFERROR(IF($B179="","",VLOOKUP($B179,订单!$B$2:$J$29589,MATCH(F$6,订单!$B$1:$I$1,0),FALSE)),"")</f>
        <v/>
      </c>
      <c r="G179" s="73">
        <f>IFERROR(IF($B179="","",VLOOKUP($B179,订单!$B$2:$J$29589,MATCH(G$6,订单!$B$1:$I$1,0),FALSE)),"")</f>
        <v/>
      </c>
      <c r="H179" s="82">
        <f>IFERROR(IF($B179="","",VLOOKUP($B179,订单!$B$2:$J$29589,MATCH(H$6,订单!$B$1:$I$1,0),FALSE)),"")</f>
        <v/>
      </c>
      <c r="I179" s="73">
        <f>IFERROR(IF($B179="","",VLOOKUP($B179,订单!$B$2:$J$29589,MATCH(I$6,订单!$B$1:$I$1,0),FALSE)),"")</f>
        <v/>
      </c>
      <c r="J179" s="73">
        <f>IFERROR(IF($B179="","",VLOOKUP($B179,订单!$B$2:$J$29589,MATCH(J$6,订单!$B$1:$I$1,0),FALSE)),"")</f>
        <v/>
      </c>
      <c r="L179" s="32" t="n"/>
    </row>
    <row r="180" ht="16" customFormat="1" customHeight="1" s="45">
      <c r="B180" s="46">
        <f>IF(ROW(A174)&gt;MAX(订单!$B:$B),"",ROW(A174))</f>
        <v/>
      </c>
      <c r="C180" s="47">
        <f>ROW()-6</f>
        <v/>
      </c>
      <c r="D180" s="50">
        <f>IFERROR(IF($B180="","",VLOOKUP($B180,订单!$B$2:$J$29583,3,FALSE)),"")</f>
        <v/>
      </c>
      <c r="E180" s="83" t="n"/>
      <c r="F180" s="73">
        <f>IFERROR(IF($B180="","",VLOOKUP($B180,订单!$B$2:$J$29589,MATCH(F$6,订单!$B$1:$I$1,0),FALSE)),"")</f>
        <v/>
      </c>
      <c r="G180" s="73">
        <f>IFERROR(IF($B180="","",VLOOKUP($B180,订单!$B$2:$J$29589,MATCH(G$6,订单!$B$1:$I$1,0),FALSE)),"")</f>
        <v/>
      </c>
      <c r="H180" s="82">
        <f>IFERROR(IF($B180="","",VLOOKUP($B180,订单!$B$2:$J$29589,MATCH(H$6,订单!$B$1:$I$1,0),FALSE)),"")</f>
        <v/>
      </c>
      <c r="I180" s="73">
        <f>IFERROR(IF($B180="","",VLOOKUP($B180,订单!$B$2:$J$29589,MATCH(I$6,订单!$B$1:$I$1,0),FALSE)),"")</f>
        <v/>
      </c>
      <c r="J180" s="73">
        <f>IFERROR(IF($B180="","",VLOOKUP($B180,订单!$B$2:$J$29589,MATCH(J$6,订单!$B$1:$I$1,0),FALSE)),"")</f>
        <v/>
      </c>
      <c r="L180" s="32" t="n"/>
    </row>
    <row r="181" ht="16" customFormat="1" customHeight="1" s="45">
      <c r="B181" s="46">
        <f>IF(ROW(A175)&gt;MAX(订单!$B:$B),"",ROW(A175))</f>
        <v/>
      </c>
      <c r="C181" s="47">
        <f>ROW()-6</f>
        <v/>
      </c>
      <c r="D181" s="73">
        <f>IFERROR(IF($B181="","",VLOOKUP($B181,订单!$B$2:$J$29583,3,FALSE)),"")</f>
        <v/>
      </c>
      <c r="E181" s="81" t="n"/>
      <c r="F181" s="73">
        <f>IFERROR(IF($B181="","",VLOOKUP($B181,订单!$B$2:$J$29589,MATCH(F$6,订单!$B$1:$I$1,0),FALSE)),"")</f>
        <v/>
      </c>
      <c r="G181" s="73">
        <f>IFERROR(IF($B181="","",VLOOKUP($B181,订单!$B$2:$J$29589,MATCH(G$6,订单!$B$1:$I$1,0),FALSE)),"")</f>
        <v/>
      </c>
      <c r="H181" s="82">
        <f>IFERROR(IF($B181="","",VLOOKUP($B181,订单!$B$2:$J$29589,MATCH(H$6,订单!$B$1:$I$1,0),FALSE)),"")</f>
        <v/>
      </c>
      <c r="I181" s="73">
        <f>IFERROR(IF($B181="","",VLOOKUP($B181,订单!$B$2:$J$29589,MATCH(I$6,订单!$B$1:$I$1,0),FALSE)),"")</f>
        <v/>
      </c>
      <c r="J181" s="73">
        <f>IFERROR(IF($B181="","",VLOOKUP($B181,订单!$B$2:$J$29589,MATCH(J$6,订单!$B$1:$I$1,0),FALSE)),"")</f>
        <v/>
      </c>
      <c r="L181" s="32" t="n"/>
    </row>
    <row r="182" ht="16" customFormat="1" customHeight="1" s="45">
      <c r="B182" s="46">
        <f>IF(ROW(A176)&gt;MAX(订单!$B:$B),"",ROW(A176))</f>
        <v/>
      </c>
      <c r="C182" s="47">
        <f>ROW()-6</f>
        <v/>
      </c>
      <c r="D182" s="73">
        <f>IFERROR(IF($B182="","",VLOOKUP($B182,订单!$B$2:$J$29583,3,FALSE)),"")</f>
        <v/>
      </c>
      <c r="E182" s="81" t="n"/>
      <c r="F182" s="73">
        <f>IFERROR(IF($B182="","",VLOOKUP($B182,订单!$B$2:$J$29589,MATCH(F$6,订单!$B$1:$I$1,0),FALSE)),"")</f>
        <v/>
      </c>
      <c r="G182" s="73">
        <f>IFERROR(IF($B182="","",VLOOKUP($B182,订单!$B$2:$J$29589,MATCH(G$6,订单!$B$1:$I$1,0),FALSE)),"")</f>
        <v/>
      </c>
      <c r="H182" s="82">
        <f>IFERROR(IF($B182="","",VLOOKUP($B182,订单!$B$2:$J$29589,MATCH(H$6,订单!$B$1:$I$1,0),FALSE)),"")</f>
        <v/>
      </c>
      <c r="I182" s="73">
        <f>IFERROR(IF($B182="","",VLOOKUP($B182,订单!$B$2:$J$29589,MATCH(I$6,订单!$B$1:$I$1,0),FALSE)),"")</f>
        <v/>
      </c>
      <c r="J182" s="73">
        <f>IFERROR(IF($B182="","",VLOOKUP($B182,订单!$B$2:$J$29589,MATCH(J$6,订单!$B$1:$I$1,0),FALSE)),"")</f>
        <v/>
      </c>
      <c r="L182" s="32" t="n"/>
    </row>
    <row r="183" ht="16" customFormat="1" customHeight="1" s="45">
      <c r="B183" s="46">
        <f>IF(ROW(A177)&gt;MAX(订单!$B:$B),"",ROW(A177))</f>
        <v/>
      </c>
      <c r="C183" s="47">
        <f>ROW()-6</f>
        <v/>
      </c>
      <c r="D183" s="73">
        <f>IFERROR(IF($B183="","",VLOOKUP($B183,订单!$B$2:$J$29583,3,FALSE)),"")</f>
        <v/>
      </c>
      <c r="E183" s="81" t="n"/>
      <c r="F183" s="73">
        <f>IFERROR(IF($B183="","",VLOOKUP($B183,订单!$B$2:$J$29589,MATCH(F$6,订单!$B$1:$I$1,0),FALSE)),"")</f>
        <v/>
      </c>
      <c r="G183" s="73">
        <f>IFERROR(IF($B183="","",VLOOKUP($B183,订单!$B$2:$J$29589,MATCH(G$6,订单!$B$1:$I$1,0),FALSE)),"")</f>
        <v/>
      </c>
      <c r="H183" s="82">
        <f>IFERROR(IF($B183="","",VLOOKUP($B183,订单!$B$2:$J$29589,MATCH(H$6,订单!$B$1:$I$1,0),FALSE)),"")</f>
        <v/>
      </c>
      <c r="I183" s="73">
        <f>IFERROR(IF($B183="","",VLOOKUP($B183,订单!$B$2:$J$29589,MATCH(I$6,订单!$B$1:$I$1,0),FALSE)),"")</f>
        <v/>
      </c>
      <c r="J183" s="73">
        <f>IFERROR(IF($B183="","",VLOOKUP($B183,订单!$B$2:$J$29589,MATCH(J$6,订单!$B$1:$I$1,0),FALSE)),"")</f>
        <v/>
      </c>
      <c r="L183" s="32" t="n"/>
    </row>
    <row r="184" ht="16" customFormat="1" customHeight="1" s="45">
      <c r="B184" s="46">
        <f>IF(ROW(A178)&gt;MAX(订单!$B:$B),"",ROW(A178))</f>
        <v/>
      </c>
      <c r="C184" s="47">
        <f>ROW()-6</f>
        <v/>
      </c>
      <c r="D184" s="73">
        <f>IFERROR(IF($B184="","",VLOOKUP($B184,订单!$B$2:$J$29583,3,FALSE)),"")</f>
        <v/>
      </c>
      <c r="E184" s="81" t="n"/>
      <c r="F184" s="73">
        <f>IFERROR(IF($B184="","",VLOOKUP($B184,订单!$B$2:$J$29589,MATCH(F$6,订单!$B$1:$I$1,0),FALSE)),"")</f>
        <v/>
      </c>
      <c r="G184" s="73">
        <f>IFERROR(IF($B184="","",VLOOKUP($B184,订单!$B$2:$J$29589,MATCH(G$6,订单!$B$1:$I$1,0),FALSE)),"")</f>
        <v/>
      </c>
      <c r="H184" s="82">
        <f>IFERROR(IF($B184="","",VLOOKUP($B184,订单!$B$2:$J$29589,MATCH(H$6,订单!$B$1:$I$1,0),FALSE)),"")</f>
        <v/>
      </c>
      <c r="I184" s="73">
        <f>IFERROR(IF($B184="","",VLOOKUP($B184,订单!$B$2:$J$29589,MATCH(I$6,订单!$B$1:$I$1,0),FALSE)),"")</f>
        <v/>
      </c>
      <c r="J184" s="73">
        <f>IFERROR(IF($B184="","",VLOOKUP($B184,订单!$B$2:$J$29589,MATCH(J$6,订单!$B$1:$I$1,0),FALSE)),"")</f>
        <v/>
      </c>
      <c r="L184" s="32" t="n"/>
    </row>
    <row r="185" ht="16" customFormat="1" customHeight="1" s="45">
      <c r="B185" s="46">
        <f>IF(ROW(A179)&gt;MAX(订单!$B:$B),"",ROW(A179))</f>
        <v/>
      </c>
      <c r="C185" s="47">
        <f>ROW()-6</f>
        <v/>
      </c>
      <c r="D185" s="73">
        <f>IFERROR(IF($B185="","",VLOOKUP($B185,订单!$B$2:$J$29583,3,FALSE)),"")</f>
        <v/>
      </c>
      <c r="E185" s="81" t="n"/>
      <c r="F185" s="73">
        <f>IFERROR(IF($B185="","",VLOOKUP($B185,订单!$B$2:$J$29589,MATCH(F$6,订单!$B$1:$I$1,0),FALSE)),"")</f>
        <v/>
      </c>
      <c r="G185" s="73">
        <f>IFERROR(IF($B185="","",VLOOKUP($B185,订单!$B$2:$J$29589,MATCH(G$6,订单!$B$1:$I$1,0),FALSE)),"")</f>
        <v/>
      </c>
      <c r="H185" s="82">
        <f>IFERROR(IF($B185="","",VLOOKUP($B185,订单!$B$2:$J$29589,MATCH(H$6,订单!$B$1:$I$1,0),FALSE)),"")</f>
        <v/>
      </c>
      <c r="I185" s="73">
        <f>IFERROR(IF($B185="","",VLOOKUP($B185,订单!$B$2:$J$29589,MATCH(I$6,订单!$B$1:$I$1,0),FALSE)),"")</f>
        <v/>
      </c>
      <c r="J185" s="73">
        <f>IFERROR(IF($B185="","",VLOOKUP($B185,订单!$B$2:$J$29589,MATCH(J$6,订单!$B$1:$I$1,0),FALSE)),"")</f>
        <v/>
      </c>
      <c r="L185" s="32" t="n"/>
    </row>
    <row r="186" ht="16" customFormat="1" customHeight="1" s="45">
      <c r="B186" s="46">
        <f>IF(ROW(A180)&gt;MAX(订单!$B:$B),"",ROW(A180))</f>
        <v/>
      </c>
      <c r="C186" s="47">
        <f>ROW()-6</f>
        <v/>
      </c>
      <c r="D186" s="50">
        <f>IFERROR(IF($B186="","",VLOOKUP($B186,订单!$B$2:$J$29583,3,FALSE)),"")</f>
        <v/>
      </c>
      <c r="E186" s="83" t="n"/>
      <c r="F186" s="73">
        <f>IFERROR(IF($B186="","",VLOOKUP($B186,订单!$B$2:$J$29589,MATCH(F$6,订单!$B$1:$I$1,0),FALSE)),"")</f>
        <v/>
      </c>
      <c r="G186" s="73">
        <f>IFERROR(IF($B186="","",VLOOKUP($B186,订单!$B$2:$J$29589,MATCH(G$6,订单!$B$1:$I$1,0),FALSE)),"")</f>
        <v/>
      </c>
      <c r="H186" s="82">
        <f>IFERROR(IF($B186="","",VLOOKUP($B186,订单!$B$2:$J$29589,MATCH(H$6,订单!$B$1:$I$1,0),FALSE)),"")</f>
        <v/>
      </c>
      <c r="I186" s="73">
        <f>IFERROR(IF($B186="","",VLOOKUP($B186,订单!$B$2:$J$29589,MATCH(I$6,订单!$B$1:$I$1,0),FALSE)),"")</f>
        <v/>
      </c>
      <c r="J186" s="73">
        <f>IFERROR(IF($B186="","",VLOOKUP($B186,订单!$B$2:$J$29589,MATCH(J$6,订单!$B$1:$I$1,0),FALSE)),"")</f>
        <v/>
      </c>
      <c r="L186" s="32" t="n"/>
    </row>
    <row r="187" ht="16" customFormat="1" customHeight="1" s="45">
      <c r="B187" s="46">
        <f>IF(ROW(A181)&gt;MAX(订单!$B:$B),"",ROW(A181))</f>
        <v/>
      </c>
      <c r="C187" s="47">
        <f>ROW()-6</f>
        <v/>
      </c>
      <c r="D187" s="73">
        <f>IFERROR(IF($B187="","",VLOOKUP($B187,订单!$B$2:$J$29583,3,FALSE)),"")</f>
        <v/>
      </c>
      <c r="E187" s="81" t="n"/>
      <c r="F187" s="73">
        <f>IFERROR(IF($B187="","",VLOOKUP($B187,订单!$B$2:$J$29589,MATCH(F$6,订单!$B$1:$I$1,0),FALSE)),"")</f>
        <v/>
      </c>
      <c r="G187" s="73">
        <f>IFERROR(IF($B187="","",VLOOKUP($B187,订单!$B$2:$J$29589,MATCH(G$6,订单!$B$1:$I$1,0),FALSE)),"")</f>
        <v/>
      </c>
      <c r="H187" s="82">
        <f>IFERROR(IF($B187="","",VLOOKUP($B187,订单!$B$2:$J$29589,MATCH(H$6,订单!$B$1:$I$1,0),FALSE)),"")</f>
        <v/>
      </c>
      <c r="I187" s="73">
        <f>IFERROR(IF($B187="","",VLOOKUP($B187,订单!$B$2:$J$29589,MATCH(I$6,订单!$B$1:$I$1,0),FALSE)),"")</f>
        <v/>
      </c>
      <c r="J187" s="73">
        <f>IFERROR(IF($B187="","",VLOOKUP($B187,订单!$B$2:$J$29589,MATCH(J$6,订单!$B$1:$I$1,0),FALSE)),"")</f>
        <v/>
      </c>
      <c r="L187" s="32" t="n"/>
    </row>
    <row r="188" ht="16" customFormat="1" customHeight="1" s="45">
      <c r="B188" s="46">
        <f>IF(ROW(A182)&gt;MAX(订单!$B:$B),"",ROW(A182))</f>
        <v/>
      </c>
      <c r="C188" s="47">
        <f>ROW()-6</f>
        <v/>
      </c>
      <c r="D188" s="73">
        <f>IFERROR(IF($B188="","",VLOOKUP($B188,订单!$B$2:$J$29583,3,FALSE)),"")</f>
        <v/>
      </c>
      <c r="E188" s="81" t="n"/>
      <c r="F188" s="73">
        <f>IFERROR(IF($B188="","",VLOOKUP($B188,订单!$B$2:$J$29589,MATCH(F$6,订单!$B$1:$I$1,0),FALSE)),"")</f>
        <v/>
      </c>
      <c r="G188" s="73">
        <f>IFERROR(IF($B188="","",VLOOKUP($B188,订单!$B$2:$J$29589,MATCH(G$6,订单!$B$1:$I$1,0),FALSE)),"")</f>
        <v/>
      </c>
      <c r="H188" s="82">
        <f>IFERROR(IF($B188="","",VLOOKUP($B188,订单!$B$2:$J$29589,MATCH(H$6,订单!$B$1:$I$1,0),FALSE)),"")</f>
        <v/>
      </c>
      <c r="I188" s="73">
        <f>IFERROR(IF($B188="","",VLOOKUP($B188,订单!$B$2:$J$29589,MATCH(I$6,订单!$B$1:$I$1,0),FALSE)),"")</f>
        <v/>
      </c>
      <c r="J188" s="73">
        <f>IFERROR(IF($B188="","",VLOOKUP($B188,订单!$B$2:$J$29589,MATCH(J$6,订单!$B$1:$I$1,0),FALSE)),"")</f>
        <v/>
      </c>
      <c r="L188" s="32" t="n"/>
    </row>
    <row r="189" ht="16" customFormat="1" customHeight="1" s="45">
      <c r="B189" s="46">
        <f>IF(ROW(A183)&gt;MAX(订单!$B:$B),"",ROW(A183))</f>
        <v/>
      </c>
      <c r="C189" s="47">
        <f>ROW()-6</f>
        <v/>
      </c>
      <c r="D189" s="73">
        <f>IFERROR(IF($B189="","",VLOOKUP($B189,订单!$B$2:$J$29583,3,FALSE)),"")</f>
        <v/>
      </c>
      <c r="E189" s="81" t="n"/>
      <c r="F189" s="73">
        <f>IFERROR(IF($B189="","",VLOOKUP($B189,订单!$B$2:$J$29589,MATCH(F$6,订单!$B$1:$I$1,0),FALSE)),"")</f>
        <v/>
      </c>
      <c r="G189" s="73">
        <f>IFERROR(IF($B189="","",VLOOKUP($B189,订单!$B$2:$J$29589,MATCH(G$6,订单!$B$1:$I$1,0),FALSE)),"")</f>
        <v/>
      </c>
      <c r="H189" s="82">
        <f>IFERROR(IF($B189="","",VLOOKUP($B189,订单!$B$2:$J$29589,MATCH(H$6,订单!$B$1:$I$1,0),FALSE)),"")</f>
        <v/>
      </c>
      <c r="I189" s="73">
        <f>IFERROR(IF($B189="","",VLOOKUP($B189,订单!$B$2:$J$29589,MATCH(I$6,订单!$B$1:$I$1,0),FALSE)),"")</f>
        <v/>
      </c>
      <c r="J189" s="73">
        <f>IFERROR(IF($B189="","",VLOOKUP($B189,订单!$B$2:$J$29589,MATCH(J$6,订单!$B$1:$I$1,0),FALSE)),"")</f>
        <v/>
      </c>
      <c r="L189" s="32" t="n"/>
    </row>
    <row r="190" ht="16" customFormat="1" customHeight="1" s="45">
      <c r="B190" s="46">
        <f>IF(ROW(A184)&gt;MAX(订单!$B:$B),"",ROW(A184))</f>
        <v/>
      </c>
      <c r="C190" s="47">
        <f>ROW()-6</f>
        <v/>
      </c>
      <c r="D190" s="73">
        <f>IFERROR(IF($B190="","",VLOOKUP($B190,订单!$B$2:$J$29583,3,FALSE)),"")</f>
        <v/>
      </c>
      <c r="E190" s="81" t="n"/>
      <c r="F190" s="73">
        <f>IFERROR(IF($B190="","",VLOOKUP($B190,订单!$B$2:$J$29589,MATCH(F$6,订单!$B$1:$I$1,0),FALSE)),"")</f>
        <v/>
      </c>
      <c r="G190" s="73">
        <f>IFERROR(IF($B190="","",VLOOKUP($B190,订单!$B$2:$J$29589,MATCH(G$6,订单!$B$1:$I$1,0),FALSE)),"")</f>
        <v/>
      </c>
      <c r="H190" s="82">
        <f>IFERROR(IF($B190="","",VLOOKUP($B190,订单!$B$2:$J$29589,MATCH(H$6,订单!$B$1:$I$1,0),FALSE)),"")</f>
        <v/>
      </c>
      <c r="I190" s="73">
        <f>IFERROR(IF($B190="","",VLOOKUP($B190,订单!$B$2:$J$29589,MATCH(I$6,订单!$B$1:$I$1,0),FALSE)),"")</f>
        <v/>
      </c>
      <c r="J190" s="73">
        <f>IFERROR(IF($B190="","",VLOOKUP($B190,订单!$B$2:$J$29589,MATCH(J$6,订单!$B$1:$I$1,0),FALSE)),"")</f>
        <v/>
      </c>
      <c r="L190" s="32" t="n"/>
    </row>
    <row r="191" ht="16" customFormat="1" customHeight="1" s="45">
      <c r="B191" s="46">
        <f>IF(ROW(A185)&gt;MAX(订单!$B:$B),"",ROW(A185))</f>
        <v/>
      </c>
      <c r="C191" s="47">
        <f>ROW()-6</f>
        <v/>
      </c>
      <c r="D191" s="73">
        <f>IFERROR(IF($B191="","",VLOOKUP($B191,订单!$B$2:$J$29583,3,FALSE)),"")</f>
        <v/>
      </c>
      <c r="E191" s="81" t="n"/>
      <c r="F191" s="73">
        <f>IFERROR(IF($B191="","",VLOOKUP($B191,订单!$B$2:$J$29589,MATCH(F$6,订单!$B$1:$I$1,0),FALSE)),"")</f>
        <v/>
      </c>
      <c r="G191" s="73">
        <f>IFERROR(IF($B191="","",VLOOKUP($B191,订单!$B$2:$J$29589,MATCH(G$6,订单!$B$1:$I$1,0),FALSE)),"")</f>
        <v/>
      </c>
      <c r="H191" s="82">
        <f>IFERROR(IF($B191="","",VLOOKUP($B191,订单!$B$2:$J$29589,MATCH(H$6,订单!$B$1:$I$1,0),FALSE)),"")</f>
        <v/>
      </c>
      <c r="I191" s="73">
        <f>IFERROR(IF($B191="","",VLOOKUP($B191,订单!$B$2:$J$29589,MATCH(I$6,订单!$B$1:$I$1,0),FALSE)),"")</f>
        <v/>
      </c>
      <c r="J191" s="73">
        <f>IFERROR(IF($B191="","",VLOOKUP($B191,订单!$B$2:$J$29589,MATCH(J$6,订单!$B$1:$I$1,0),FALSE)),"")</f>
        <v/>
      </c>
      <c r="L191" s="32" t="n"/>
    </row>
    <row r="192" ht="16" customFormat="1" customHeight="1" s="45">
      <c r="B192" s="46">
        <f>IF(ROW(A186)&gt;MAX(订单!$B:$B),"",ROW(A186))</f>
        <v/>
      </c>
      <c r="C192" s="47">
        <f>ROW()-6</f>
        <v/>
      </c>
      <c r="D192" s="50">
        <f>IFERROR(IF($B192="","",VLOOKUP($B192,订单!$B$2:$J$29583,3,FALSE)),"")</f>
        <v/>
      </c>
      <c r="E192" s="83" t="n"/>
      <c r="F192" s="73">
        <f>IFERROR(IF($B192="","",VLOOKUP($B192,订单!$B$2:$J$29589,MATCH(F$6,订单!$B$1:$I$1,0),FALSE)),"")</f>
        <v/>
      </c>
      <c r="G192" s="73">
        <f>IFERROR(IF($B192="","",VLOOKUP($B192,订单!$B$2:$J$29589,MATCH(G$6,订单!$B$1:$I$1,0),FALSE)),"")</f>
        <v/>
      </c>
      <c r="H192" s="82">
        <f>IFERROR(IF($B192="","",VLOOKUP($B192,订单!$B$2:$J$29589,MATCH(H$6,订单!$B$1:$I$1,0),FALSE)),"")</f>
        <v/>
      </c>
      <c r="I192" s="73">
        <f>IFERROR(IF($B192="","",VLOOKUP($B192,订单!$B$2:$J$29589,MATCH(I$6,订单!$B$1:$I$1,0),FALSE)),"")</f>
        <v/>
      </c>
      <c r="J192" s="73">
        <f>IFERROR(IF($B192="","",VLOOKUP($B192,订单!$B$2:$J$29589,MATCH(J$6,订单!$B$1:$I$1,0),FALSE)),"")</f>
        <v/>
      </c>
      <c r="L192" s="32" t="n"/>
    </row>
    <row r="193" ht="16" customFormat="1" customHeight="1" s="45">
      <c r="B193" s="46">
        <f>IF(ROW(A187)&gt;MAX(订单!$B:$B),"",ROW(A187))</f>
        <v/>
      </c>
      <c r="C193" s="47">
        <f>ROW()-6</f>
        <v/>
      </c>
      <c r="D193" s="73">
        <f>IFERROR(IF($B193="","",VLOOKUP($B193,订单!$B$2:$J$29583,3,FALSE)),"")</f>
        <v/>
      </c>
      <c r="E193" s="81" t="n"/>
      <c r="F193" s="73">
        <f>IFERROR(IF($B193="","",VLOOKUP($B193,订单!$B$2:$J$29589,MATCH(F$6,订单!$B$1:$I$1,0),FALSE)),"")</f>
        <v/>
      </c>
      <c r="G193" s="73">
        <f>IFERROR(IF($B193="","",VLOOKUP($B193,订单!$B$2:$J$29589,MATCH(G$6,订单!$B$1:$I$1,0),FALSE)),"")</f>
        <v/>
      </c>
      <c r="H193" s="82">
        <f>IFERROR(IF($B193="","",VLOOKUP($B193,订单!$B$2:$J$29589,MATCH(H$6,订单!$B$1:$I$1,0),FALSE)),"")</f>
        <v/>
      </c>
      <c r="I193" s="73">
        <f>IFERROR(IF($B193="","",VLOOKUP($B193,订单!$B$2:$J$29589,MATCH(I$6,订单!$B$1:$I$1,0),FALSE)),"")</f>
        <v/>
      </c>
      <c r="J193" s="73">
        <f>IFERROR(IF($B193="","",VLOOKUP($B193,订单!$B$2:$J$29589,MATCH(J$6,订单!$B$1:$I$1,0),FALSE)),"")</f>
        <v/>
      </c>
      <c r="L193" s="32" t="n"/>
    </row>
    <row r="194" ht="16" customFormat="1" customHeight="1" s="45">
      <c r="B194" s="46">
        <f>IF(ROW(A188)&gt;MAX(订单!$B:$B),"",ROW(A188))</f>
        <v/>
      </c>
      <c r="C194" s="47">
        <f>ROW()-6</f>
        <v/>
      </c>
      <c r="D194" s="73">
        <f>IFERROR(IF($B194="","",VLOOKUP($B194,订单!$B$2:$J$29583,3,FALSE)),"")</f>
        <v/>
      </c>
      <c r="E194" s="81" t="n"/>
      <c r="F194" s="73">
        <f>IFERROR(IF($B194="","",VLOOKUP($B194,订单!$B$2:$J$29589,MATCH(F$6,订单!$B$1:$I$1,0),FALSE)),"")</f>
        <v/>
      </c>
      <c r="G194" s="73">
        <f>IFERROR(IF($B194="","",VLOOKUP($B194,订单!$B$2:$J$29589,MATCH(G$6,订单!$B$1:$I$1,0),FALSE)),"")</f>
        <v/>
      </c>
      <c r="H194" s="82">
        <f>IFERROR(IF($B194="","",VLOOKUP($B194,订单!$B$2:$J$29589,MATCH(H$6,订单!$B$1:$I$1,0),FALSE)),"")</f>
        <v/>
      </c>
      <c r="I194" s="73">
        <f>IFERROR(IF($B194="","",VLOOKUP($B194,订单!$B$2:$J$29589,MATCH(I$6,订单!$B$1:$I$1,0),FALSE)),"")</f>
        <v/>
      </c>
      <c r="J194" s="73">
        <f>IFERROR(IF($B194="","",VLOOKUP($B194,订单!$B$2:$J$29589,MATCH(J$6,订单!$B$1:$I$1,0),FALSE)),"")</f>
        <v/>
      </c>
      <c r="L194" s="32" t="n"/>
    </row>
    <row r="195" ht="16" customFormat="1" customHeight="1" s="45">
      <c r="B195" s="46">
        <f>IF(ROW(A189)&gt;MAX(订单!$B:$B),"",ROW(A189))</f>
        <v/>
      </c>
      <c r="C195" s="47">
        <f>ROW()-6</f>
        <v/>
      </c>
      <c r="D195" s="73">
        <f>IFERROR(IF($B195="","",VLOOKUP($B195,订单!$B$2:$J$29583,3,FALSE)),"")</f>
        <v/>
      </c>
      <c r="E195" s="81" t="n"/>
      <c r="F195" s="73">
        <f>IFERROR(IF($B195="","",VLOOKUP($B195,订单!$B$2:$J$29589,MATCH(F$6,订单!$B$1:$I$1,0),FALSE)),"")</f>
        <v/>
      </c>
      <c r="G195" s="73">
        <f>IFERROR(IF($B195="","",VLOOKUP($B195,订单!$B$2:$J$29589,MATCH(G$6,订单!$B$1:$I$1,0),FALSE)),"")</f>
        <v/>
      </c>
      <c r="H195" s="82">
        <f>IFERROR(IF($B195="","",VLOOKUP($B195,订单!$B$2:$J$29589,MATCH(H$6,订单!$B$1:$I$1,0),FALSE)),"")</f>
        <v/>
      </c>
      <c r="I195" s="73">
        <f>IFERROR(IF($B195="","",VLOOKUP($B195,订单!$B$2:$J$29589,MATCH(I$6,订单!$B$1:$I$1,0),FALSE)),"")</f>
        <v/>
      </c>
      <c r="J195" s="73">
        <f>IFERROR(IF($B195="","",VLOOKUP($B195,订单!$B$2:$J$29589,MATCH(J$6,订单!$B$1:$I$1,0),FALSE)),"")</f>
        <v/>
      </c>
      <c r="L195" s="32" t="n"/>
    </row>
    <row r="196" ht="16" customFormat="1" customHeight="1" s="45">
      <c r="B196" s="46">
        <f>IF(ROW(A190)&gt;MAX(订单!$B:$B),"",ROW(A190))</f>
        <v/>
      </c>
      <c r="C196" s="47">
        <f>ROW()-6</f>
        <v/>
      </c>
      <c r="D196" s="73">
        <f>IFERROR(IF($B196="","",VLOOKUP($B196,订单!$B$2:$J$29583,3,FALSE)),"")</f>
        <v/>
      </c>
      <c r="E196" s="81" t="n"/>
      <c r="F196" s="73">
        <f>IFERROR(IF($B196="","",VLOOKUP($B196,订单!$B$2:$J$29589,MATCH(F$6,订单!$B$1:$I$1,0),FALSE)),"")</f>
        <v/>
      </c>
      <c r="G196" s="73">
        <f>IFERROR(IF($B196="","",VLOOKUP($B196,订单!$B$2:$J$29589,MATCH(G$6,订单!$B$1:$I$1,0),FALSE)),"")</f>
        <v/>
      </c>
      <c r="H196" s="82">
        <f>IFERROR(IF($B196="","",VLOOKUP($B196,订单!$B$2:$J$29589,MATCH(H$6,订单!$B$1:$I$1,0),FALSE)),"")</f>
        <v/>
      </c>
      <c r="I196" s="73">
        <f>IFERROR(IF($B196="","",VLOOKUP($B196,订单!$B$2:$J$29589,MATCH(I$6,订单!$B$1:$I$1,0),FALSE)),"")</f>
        <v/>
      </c>
      <c r="J196" s="73">
        <f>IFERROR(IF($B196="","",VLOOKUP($B196,订单!$B$2:$J$29589,MATCH(J$6,订单!$B$1:$I$1,0),FALSE)),"")</f>
        <v/>
      </c>
      <c r="L196" s="32" t="n"/>
    </row>
    <row r="197" ht="16" customFormat="1" customHeight="1" s="45">
      <c r="B197" s="46">
        <f>IF(ROW(A191)&gt;MAX(订单!$B:$B),"",ROW(A191))</f>
        <v/>
      </c>
      <c r="C197" s="47">
        <f>ROW()-6</f>
        <v/>
      </c>
      <c r="D197" s="73">
        <f>IFERROR(IF($B197="","",VLOOKUP($B197,订单!$B$2:$J$29583,3,FALSE)),"")</f>
        <v/>
      </c>
      <c r="E197" s="81" t="n"/>
      <c r="F197" s="73">
        <f>IFERROR(IF($B197="","",VLOOKUP($B197,订单!$B$2:$J$29589,MATCH(F$6,订单!$B$1:$I$1,0),FALSE)),"")</f>
        <v/>
      </c>
      <c r="G197" s="73">
        <f>IFERROR(IF($B197="","",VLOOKUP($B197,订单!$B$2:$J$29589,MATCH(G$6,订单!$B$1:$I$1,0),FALSE)),"")</f>
        <v/>
      </c>
      <c r="H197" s="82">
        <f>IFERROR(IF($B197="","",VLOOKUP($B197,订单!$B$2:$J$29589,MATCH(H$6,订单!$B$1:$I$1,0),FALSE)),"")</f>
        <v/>
      </c>
      <c r="I197" s="73">
        <f>IFERROR(IF($B197="","",VLOOKUP($B197,订单!$B$2:$J$29589,MATCH(I$6,订单!$B$1:$I$1,0),FALSE)),"")</f>
        <v/>
      </c>
      <c r="J197" s="73">
        <f>IFERROR(IF($B197="","",VLOOKUP($B197,订单!$B$2:$J$29589,MATCH(J$6,订单!$B$1:$I$1,0),FALSE)),"")</f>
        <v/>
      </c>
      <c r="L197" s="32" t="n"/>
    </row>
    <row r="198" ht="16" customFormat="1" customHeight="1" s="45">
      <c r="B198" s="46">
        <f>IF(ROW(A192)&gt;MAX(订单!$B:$B),"",ROW(A192))</f>
        <v/>
      </c>
      <c r="C198" s="47">
        <f>ROW()-6</f>
        <v/>
      </c>
      <c r="D198" s="50">
        <f>IFERROR(IF($B198="","",VLOOKUP($B198,订单!$B$2:$J$29583,3,FALSE)),"")</f>
        <v/>
      </c>
      <c r="E198" s="83" t="n"/>
      <c r="F198" s="73">
        <f>IFERROR(IF($B198="","",VLOOKUP($B198,订单!$B$2:$J$29589,MATCH(F$6,订单!$B$1:$I$1,0),FALSE)),"")</f>
        <v/>
      </c>
      <c r="G198" s="73">
        <f>IFERROR(IF($B198="","",VLOOKUP($B198,订单!$B$2:$J$29589,MATCH(G$6,订单!$B$1:$I$1,0),FALSE)),"")</f>
        <v/>
      </c>
      <c r="H198" s="82">
        <f>IFERROR(IF($B198="","",VLOOKUP($B198,订单!$B$2:$J$29589,MATCH(H$6,订单!$B$1:$I$1,0),FALSE)),"")</f>
        <v/>
      </c>
      <c r="I198" s="73">
        <f>IFERROR(IF($B198="","",VLOOKUP($B198,订单!$B$2:$J$29589,MATCH(I$6,订单!$B$1:$I$1,0),FALSE)),"")</f>
        <v/>
      </c>
      <c r="J198" s="73">
        <f>IFERROR(IF($B198="","",VLOOKUP($B198,订单!$B$2:$J$29589,MATCH(J$6,订单!$B$1:$I$1,0),FALSE)),"")</f>
        <v/>
      </c>
      <c r="L198" s="32" t="n"/>
    </row>
    <row r="199" ht="16" customFormat="1" customHeight="1" s="45">
      <c r="B199" s="46">
        <f>IF(ROW(A193)&gt;MAX(订单!$B:$B),"",ROW(A193))</f>
        <v/>
      </c>
      <c r="C199" s="47">
        <f>ROW()-6</f>
        <v/>
      </c>
      <c r="D199" s="73">
        <f>IFERROR(IF($B199="","",VLOOKUP($B199,订单!$B$2:$J$29583,3,FALSE)),"")</f>
        <v/>
      </c>
      <c r="E199" s="81" t="n"/>
      <c r="F199" s="73">
        <f>IFERROR(IF($B199="","",VLOOKUP($B199,订单!$B$2:$J$29589,MATCH(F$6,订单!$B$1:$I$1,0),FALSE)),"")</f>
        <v/>
      </c>
      <c r="G199" s="73">
        <f>IFERROR(IF($B199="","",VLOOKUP($B199,订单!$B$2:$J$29589,MATCH(G$6,订单!$B$1:$I$1,0),FALSE)),"")</f>
        <v/>
      </c>
      <c r="H199" s="82">
        <f>IFERROR(IF($B199="","",VLOOKUP($B199,订单!$B$2:$J$29589,MATCH(H$6,订单!$B$1:$I$1,0),FALSE)),"")</f>
        <v/>
      </c>
      <c r="I199" s="73">
        <f>IFERROR(IF($B199="","",VLOOKUP($B199,订单!$B$2:$J$29589,MATCH(I$6,订单!$B$1:$I$1,0),FALSE)),"")</f>
        <v/>
      </c>
      <c r="J199" s="73">
        <f>IFERROR(IF($B199="","",VLOOKUP($B199,订单!$B$2:$J$29589,MATCH(J$6,订单!$B$1:$I$1,0),FALSE)),"")</f>
        <v/>
      </c>
      <c r="L199" s="32" t="n"/>
    </row>
    <row r="200" ht="16" customFormat="1" customHeight="1" s="45">
      <c r="B200" s="46">
        <f>IF(ROW(A194)&gt;MAX(订单!$B:$B),"",ROW(A194))</f>
        <v/>
      </c>
      <c r="C200" s="47">
        <f>ROW()-6</f>
        <v/>
      </c>
      <c r="D200" s="73">
        <f>IFERROR(IF($B200="","",VLOOKUP($B200,订单!$B$2:$J$29583,3,FALSE)),"")</f>
        <v/>
      </c>
      <c r="E200" s="81" t="n"/>
      <c r="F200" s="73">
        <f>IFERROR(IF($B200="","",VLOOKUP($B200,订单!$B$2:$J$29589,MATCH(F$6,订单!$B$1:$I$1,0),FALSE)),"")</f>
        <v/>
      </c>
      <c r="G200" s="73">
        <f>IFERROR(IF($B200="","",VLOOKUP($B200,订单!$B$2:$J$29589,MATCH(G$6,订单!$B$1:$I$1,0),FALSE)),"")</f>
        <v/>
      </c>
      <c r="H200" s="82">
        <f>IFERROR(IF($B200="","",VLOOKUP($B200,订单!$B$2:$J$29589,MATCH(H$6,订单!$B$1:$I$1,0),FALSE)),"")</f>
        <v/>
      </c>
      <c r="I200" s="73">
        <f>IFERROR(IF($B200="","",VLOOKUP($B200,订单!$B$2:$J$29589,MATCH(I$6,订单!$B$1:$I$1,0),FALSE)),"")</f>
        <v/>
      </c>
      <c r="J200" s="73">
        <f>IFERROR(IF($B200="","",VLOOKUP($B200,订单!$B$2:$J$29589,MATCH(J$6,订单!$B$1:$I$1,0),FALSE)),"")</f>
        <v/>
      </c>
      <c r="L200" s="32" t="n"/>
    </row>
    <row r="201" ht="16" customFormat="1" customHeight="1" s="45">
      <c r="B201" s="46">
        <f>IF(ROW(A195)&gt;MAX(订单!$B:$B),"",ROW(A195))</f>
        <v/>
      </c>
      <c r="C201" s="47">
        <f>ROW()-6</f>
        <v/>
      </c>
      <c r="D201" s="73">
        <f>IFERROR(IF($B201="","",VLOOKUP($B201,订单!$B$2:$J$29583,3,FALSE)),"")</f>
        <v/>
      </c>
      <c r="E201" s="81" t="n"/>
      <c r="F201" s="73">
        <f>IFERROR(IF($B201="","",VLOOKUP($B201,订单!$B$2:$J$29589,MATCH(F$6,订单!$B$1:$I$1,0),FALSE)),"")</f>
        <v/>
      </c>
      <c r="G201" s="73">
        <f>IFERROR(IF($B201="","",VLOOKUP($B201,订单!$B$2:$J$29589,MATCH(G$6,订单!$B$1:$I$1,0),FALSE)),"")</f>
        <v/>
      </c>
      <c r="H201" s="82">
        <f>IFERROR(IF($B201="","",VLOOKUP($B201,订单!$B$2:$J$29589,MATCH(H$6,订单!$B$1:$I$1,0),FALSE)),"")</f>
        <v/>
      </c>
      <c r="I201" s="73">
        <f>IFERROR(IF($B201="","",VLOOKUP($B201,订单!$B$2:$J$29589,MATCH(I$6,订单!$B$1:$I$1,0),FALSE)),"")</f>
        <v/>
      </c>
      <c r="J201" s="73">
        <f>IFERROR(IF($B201="","",VLOOKUP($B201,订单!$B$2:$J$29589,MATCH(J$6,订单!$B$1:$I$1,0),FALSE)),"")</f>
        <v/>
      </c>
      <c r="L201" s="32" t="n"/>
    </row>
    <row r="202" ht="16" customFormat="1" customHeight="1" s="45">
      <c r="B202" s="46">
        <f>IF(ROW(A196)&gt;MAX(订单!$B:$B),"",ROW(A196))</f>
        <v/>
      </c>
      <c r="C202" s="47">
        <f>ROW()-6</f>
        <v/>
      </c>
      <c r="D202" s="73">
        <f>IFERROR(IF($B202="","",VLOOKUP($B202,订单!$B$2:$J$29583,3,FALSE)),"")</f>
        <v/>
      </c>
      <c r="E202" s="81" t="n"/>
      <c r="F202" s="73">
        <f>IFERROR(IF($B202="","",VLOOKUP($B202,订单!$B$2:$J$29589,MATCH(F$6,订单!$B$1:$I$1,0),FALSE)),"")</f>
        <v/>
      </c>
      <c r="G202" s="73">
        <f>IFERROR(IF($B202="","",VLOOKUP($B202,订单!$B$2:$J$29589,MATCH(G$6,订单!$B$1:$I$1,0),FALSE)),"")</f>
        <v/>
      </c>
      <c r="H202" s="82">
        <f>IFERROR(IF($B202="","",VLOOKUP($B202,订单!$B$2:$J$29589,MATCH(H$6,订单!$B$1:$I$1,0),FALSE)),"")</f>
        <v/>
      </c>
      <c r="I202" s="73">
        <f>IFERROR(IF($B202="","",VLOOKUP($B202,订单!$B$2:$J$29589,MATCH(I$6,订单!$B$1:$I$1,0),FALSE)),"")</f>
        <v/>
      </c>
      <c r="J202" s="73">
        <f>IFERROR(IF($B202="","",VLOOKUP($B202,订单!$B$2:$J$29589,MATCH(J$6,订单!$B$1:$I$1,0),FALSE)),"")</f>
        <v/>
      </c>
      <c r="L202" s="32" t="n"/>
    </row>
    <row r="203" ht="16" customFormat="1" customHeight="1" s="45">
      <c r="B203" s="46">
        <f>IF(ROW(A197)&gt;MAX(订单!$B:$B),"",ROW(A197))</f>
        <v/>
      </c>
      <c r="C203" s="47">
        <f>ROW()-6</f>
        <v/>
      </c>
      <c r="D203" s="73">
        <f>IFERROR(IF($B203="","",VLOOKUP($B203,订单!$B$2:$J$29583,3,FALSE)),"")</f>
        <v/>
      </c>
      <c r="E203" s="81" t="n"/>
      <c r="F203" s="73">
        <f>IFERROR(IF($B203="","",VLOOKUP($B203,订单!$B$2:$J$29589,MATCH(F$6,订单!$B$1:$I$1,0),FALSE)),"")</f>
        <v/>
      </c>
      <c r="G203" s="73">
        <f>IFERROR(IF($B203="","",VLOOKUP($B203,订单!$B$2:$J$29589,MATCH(G$6,订单!$B$1:$I$1,0),FALSE)),"")</f>
        <v/>
      </c>
      <c r="H203" s="82">
        <f>IFERROR(IF($B203="","",VLOOKUP($B203,订单!$B$2:$J$29589,MATCH(H$6,订单!$B$1:$I$1,0),FALSE)),"")</f>
        <v/>
      </c>
      <c r="I203" s="73">
        <f>IFERROR(IF($B203="","",VLOOKUP($B203,订单!$B$2:$J$29589,MATCH(I$6,订单!$B$1:$I$1,0),FALSE)),"")</f>
        <v/>
      </c>
      <c r="J203" s="73">
        <f>IFERROR(IF($B203="","",VLOOKUP($B203,订单!$B$2:$J$29589,MATCH(J$6,订单!$B$1:$I$1,0),FALSE)),"")</f>
        <v/>
      </c>
      <c r="L203" s="32" t="n"/>
    </row>
    <row r="204" ht="16" customFormat="1" customHeight="1" s="45">
      <c r="B204" s="46">
        <f>IF(ROW(A198)&gt;MAX(订单!$B:$B),"",ROW(A198))</f>
        <v/>
      </c>
      <c r="C204" s="47">
        <f>ROW()-6</f>
        <v/>
      </c>
      <c r="D204" s="50">
        <f>IFERROR(IF($B204="","",VLOOKUP($B204,订单!$B$2:$J$29583,3,FALSE)),"")</f>
        <v/>
      </c>
      <c r="E204" s="83" t="n"/>
      <c r="F204" s="73">
        <f>IFERROR(IF($B204="","",VLOOKUP($B204,订单!$B$2:$J$29589,MATCH(F$6,订单!$B$1:$I$1,0),FALSE)),"")</f>
        <v/>
      </c>
      <c r="G204" s="73">
        <f>IFERROR(IF($B204="","",VLOOKUP($B204,订单!$B$2:$J$29589,MATCH(G$6,订单!$B$1:$I$1,0),FALSE)),"")</f>
        <v/>
      </c>
      <c r="H204" s="82">
        <f>IFERROR(IF($B204="","",VLOOKUP($B204,订单!$B$2:$J$29589,MATCH(H$6,订单!$B$1:$I$1,0),FALSE)),"")</f>
        <v/>
      </c>
      <c r="I204" s="73">
        <f>IFERROR(IF($B204="","",VLOOKUP($B204,订单!$B$2:$J$29589,MATCH(I$6,订单!$B$1:$I$1,0),FALSE)),"")</f>
        <v/>
      </c>
      <c r="J204" s="73">
        <f>IFERROR(IF($B204="","",VLOOKUP($B204,订单!$B$2:$J$29589,MATCH(J$6,订单!$B$1:$I$1,0),FALSE)),"")</f>
        <v/>
      </c>
      <c r="L204" s="32" t="n"/>
    </row>
    <row r="205" ht="16" customFormat="1" customHeight="1" s="45">
      <c r="B205" s="46">
        <f>IF(ROW(A199)&gt;MAX(订单!$B:$B),"",ROW(A199))</f>
        <v/>
      </c>
      <c r="C205" s="47">
        <f>ROW()-6</f>
        <v/>
      </c>
      <c r="D205" s="73">
        <f>IFERROR(IF($B205="","",VLOOKUP($B205,订单!$B$2:$J$29583,3,FALSE)),"")</f>
        <v/>
      </c>
      <c r="E205" s="81" t="n"/>
      <c r="F205" s="73">
        <f>IFERROR(IF($B205="","",VLOOKUP($B205,订单!$B$2:$J$29589,MATCH(F$6,订单!$B$1:$I$1,0),FALSE)),"")</f>
        <v/>
      </c>
      <c r="G205" s="73">
        <f>IFERROR(IF($B205="","",VLOOKUP($B205,订单!$B$2:$J$29589,MATCH(G$6,订单!$B$1:$I$1,0),FALSE)),"")</f>
        <v/>
      </c>
      <c r="H205" s="82">
        <f>IFERROR(IF($B205="","",VLOOKUP($B205,订单!$B$2:$J$29589,MATCH(H$6,订单!$B$1:$I$1,0),FALSE)),"")</f>
        <v/>
      </c>
      <c r="I205" s="73">
        <f>IFERROR(IF($B205="","",VLOOKUP($B205,订单!$B$2:$J$29589,MATCH(I$6,订单!$B$1:$I$1,0),FALSE)),"")</f>
        <v/>
      </c>
      <c r="J205" s="73">
        <f>IFERROR(IF($B205="","",VLOOKUP($B205,订单!$B$2:$J$29589,MATCH(J$6,订单!$B$1:$I$1,0),FALSE)),"")</f>
        <v/>
      </c>
      <c r="L205" s="32" t="n"/>
    </row>
    <row r="206" ht="16" customFormat="1" customHeight="1" s="45">
      <c r="B206" s="46">
        <f>IF(ROW(A200)&gt;MAX(订单!$B:$B),"",ROW(A200))</f>
        <v/>
      </c>
      <c r="C206" s="47">
        <f>ROW()-6</f>
        <v/>
      </c>
      <c r="D206" s="50">
        <f>IFERROR(IF($B206="","",VLOOKUP($B206,订单!$B$2:$J$29583,3,FALSE)),"")</f>
        <v/>
      </c>
      <c r="E206" s="83" t="n"/>
      <c r="F206" s="73">
        <f>IFERROR(IF($B206="","",VLOOKUP($B206,订单!$B$2:$J$29589,MATCH(F$6,订单!$B$1:$I$1,0),FALSE)),"")</f>
        <v/>
      </c>
      <c r="G206" s="73">
        <f>IFERROR(IF($B206="","",VLOOKUP($B206,订单!$B$2:$J$29589,MATCH(G$6,订单!$B$1:$I$1,0),FALSE)),"")</f>
        <v/>
      </c>
      <c r="H206" s="82">
        <f>IFERROR(IF($B206="","",VLOOKUP($B206,订单!$B$2:$J$29589,MATCH(H$6,订单!$B$1:$I$1,0),FALSE)),"")</f>
        <v/>
      </c>
      <c r="I206" s="73">
        <f>IFERROR(IF($B206="","",VLOOKUP($B206,订单!$B$2:$J$29589,MATCH(I$6,订单!$B$1:$I$1,0),FALSE)),"")</f>
        <v/>
      </c>
      <c r="J206" s="73">
        <f>IFERROR(IF($B206="","",VLOOKUP($B206,订单!$B$2:$J$29589,MATCH(J$6,订单!$B$1:$I$1,0),FALSE)),"")</f>
        <v/>
      </c>
      <c r="L206" s="32" t="n"/>
    </row>
    <row r="207" ht="19.5" customFormat="1" customHeight="1" s="45">
      <c r="C207" s="54" t="inlineStr">
        <is>
          <t>合计</t>
        </is>
      </c>
      <c r="D207" s="81" t="n"/>
      <c r="E207" s="54" t="n"/>
      <c r="F207" s="54" t="n"/>
      <c r="G207" s="54">
        <f>SUM(G7:G206)</f>
        <v/>
      </c>
      <c r="H207" s="84" t="n"/>
      <c r="I207" s="85">
        <f>SUM(I7:I206)</f>
        <v/>
      </c>
      <c r="J207" s="54" t="n"/>
    </row>
    <row r="208" ht="19.5" customFormat="1" customHeight="1" s="45">
      <c r="C208" s="61" t="inlineStr">
        <is>
          <t>总合计（大写）</t>
        </is>
      </c>
      <c r="D208" s="81" t="n"/>
      <c r="E208" s="58">
        <f>IF(I207="","",(IF(I207=0,"零元",TEXT(LEFT(DOLLAR(I207),LEN(DOLLAR(I207))-3),"[&gt;0][dbnum2]G/通用格式元;;;")&amp;TEXT(RIGHT(DOLLAR(I207),2),"[dbnum2]0角0分;;整"))))</f>
        <v/>
      </c>
      <c r="F208" s="86" t="n"/>
      <c r="G208" s="81" t="n"/>
      <c r="H208" s="59" t="inlineStr">
        <is>
          <t>（小写）：</t>
        </is>
      </c>
      <c r="I208" s="87">
        <f>I207</f>
        <v/>
      </c>
      <c r="J208" s="61" t="n"/>
    </row>
    <row r="209" ht="18.5" customFormat="1" customHeight="1" s="45">
      <c r="C209" s="62" t="inlineStr">
        <is>
          <t>2、交货期：合同生效后且收到订单全额货款后2-7日内发货（特殊情况协商解决）。</t>
        </is>
      </c>
      <c r="J209" s="62" t="n"/>
    </row>
    <row r="210" ht="18.5" customFormat="1" customHeight="1" s="45">
      <c r="C210" s="62" t="inlineStr">
        <is>
          <t>3、运输方式及地点：物流运输或其他运输方式，地点：需方在本订单中指定的收货地点。</t>
        </is>
      </c>
      <c r="J210" s="62" t="n"/>
    </row>
    <row r="211" ht="18.5" customFormat="1" customHeight="1" s="45">
      <c r="C211" s="62" t="inlineStr">
        <is>
          <t>收货地址：/</t>
        </is>
      </c>
    </row>
    <row r="212" ht="30" customFormat="1" customHeight="1" s="45">
      <c r="C212" s="63" t="inlineStr">
        <is>
          <t>4、运输方式及费用负担：物流或其他货运方式。运费由需方承担。在需方收货并理货后，若因运输导致产品损毁发生纠纷的，由承运方解决，供方协助解决。</t>
        </is>
      </c>
    </row>
    <row r="213" ht="30" customFormat="1" customHeight="1" s="45">
      <c r="C213" s="62" t="inlineStr">
        <is>
          <t>5、发票：商品完成退货周期后的10个工作日，双方确认订单货款已经结清的情况下，供方需将对应的增值税专用发票或者增值税普通发票开具给需求方。</t>
        </is>
      </c>
    </row>
    <row r="214" ht="18.5" customFormat="1" customHeight="1" s="45">
      <c r="C214" s="66" t="inlineStr">
        <is>
          <t xml:space="preserve">6、包装标准：按符合产品特性或要求的标准执行                                                 </t>
        </is>
      </c>
    </row>
    <row r="215" ht="32" customFormat="1" customHeight="1" s="45">
      <c r="C215" s="63" t="inlineStr">
        <is>
          <t>7、验收标准：按照商品质量管理条例验收，需方应在收货验货后申请退货/换货，需方收货验货无异议视为全部验收合格。若由于产品质量或物流问题导致需方平台无法按时发货，需协商解决。</t>
        </is>
      </c>
    </row>
    <row r="216" ht="18.5" customFormat="1" customHeight="1" s="45">
      <c r="C216" s="65" t="inlineStr">
        <is>
          <t>8、违约责任：按《中华人民共和国民法典》处理，有关诉讼问题，向供方注册所在地人民法院提起诉讼。</t>
        </is>
      </c>
      <c r="D216" s="66" t="n"/>
      <c r="E216" s="66" t="n"/>
      <c r="F216" s="66" t="n"/>
      <c r="G216" s="66" t="n"/>
      <c r="H216" s="66" t="n"/>
      <c r="I216" s="66" t="n"/>
      <c r="J216" s="66" t="n"/>
    </row>
    <row r="217" ht="18.5" customFormat="1" customHeight="1" s="45">
      <c r="C217" s="66" t="inlineStr">
        <is>
          <t>9、关于售后，属于产品质量问题由供方处理。</t>
        </is>
      </c>
      <c r="D217" s="66" t="n"/>
      <c r="E217" s="66" t="n"/>
      <c r="F217" s="66" t="n"/>
      <c r="G217" s="66" t="n"/>
      <c r="H217" s="66" t="n"/>
      <c r="I217" s="66" t="n"/>
      <c r="J217" s="66" t="n"/>
    </row>
    <row r="218" ht="18.5" customFormat="1" customHeight="1" s="45">
      <c r="C218" s="66" t="inlineStr">
        <is>
          <t>10、本订单一式贰份，供方、需方各执壹份，双方签字（盖章）后生效。</t>
        </is>
      </c>
      <c r="D218" s="66" t="n"/>
      <c r="E218" s="66" t="n"/>
      <c r="F218" s="66" t="n"/>
      <c r="G218" s="66" t="n"/>
      <c r="H218" s="66" t="n"/>
      <c r="I218" s="66" t="n"/>
      <c r="J218" s="66" t="n"/>
    </row>
    <row r="219" ht="15" customFormat="1" customHeight="1" s="45">
      <c r="C219" s="66" t="n"/>
      <c r="D219" s="66" t="n"/>
      <c r="E219" s="66" t="n"/>
      <c r="F219" s="66" t="n"/>
      <c r="G219" s="66" t="n"/>
      <c r="H219" s="66" t="n"/>
      <c r="I219" s="66" t="n"/>
      <c r="J219" s="66" t="n"/>
    </row>
    <row r="220" ht="19.5" customFormat="1" customHeight="1" s="45">
      <c r="C220" s="88" t="inlineStr">
        <is>
          <t>需方：</t>
        </is>
      </c>
      <c r="D220" s="86" t="n"/>
      <c r="E220" s="81" t="n"/>
      <c r="F220" s="88" t="inlineStr">
        <is>
          <t>供方：</t>
        </is>
      </c>
      <c r="G220" s="86" t="n"/>
      <c r="H220" s="86" t="n"/>
      <c r="I220" s="86" t="n"/>
      <c r="J220" s="81" t="n"/>
    </row>
    <row r="221" ht="19.5" customFormat="1" customHeight="1" s="45">
      <c r="C221" s="70" t="inlineStr">
        <is>
          <t>单位名称：</t>
        </is>
      </c>
      <c r="D221" s="81" t="n"/>
      <c r="E221" s="71">
        <f>E2</f>
        <v/>
      </c>
      <c r="F221" s="72" t="inlineStr">
        <is>
          <t>单位名称：</t>
        </is>
      </c>
      <c r="G221" s="73" t="inlineStr">
        <is>
          <t>广州启航化妆品科技有限公司</t>
        </is>
      </c>
      <c r="H221" s="86" t="n"/>
      <c r="I221" s="86" t="n"/>
      <c r="J221" s="81" t="n"/>
    </row>
    <row r="222" ht="32" customFormat="1" customHeight="1" s="45">
      <c r="C222" s="70" t="inlineStr">
        <is>
          <t>单位地址：</t>
        </is>
      </c>
      <c r="D222" s="81" t="n"/>
      <c r="E222" s="71">
        <f>IFERROR(VLOOKUP($E$221,开票信息!$C:$I,2,0),"")</f>
        <v/>
      </c>
      <c r="F222" s="72" t="inlineStr">
        <is>
          <t>单位地址：</t>
        </is>
      </c>
      <c r="G222" s="73" t="inlineStr">
        <is>
          <t>广州市天河区花城大道20号1301房之五</t>
        </is>
      </c>
      <c r="H222" s="86" t="n"/>
      <c r="I222" s="86" t="n"/>
      <c r="J222" s="81" t="n"/>
    </row>
    <row r="223" ht="19.5" customFormat="1" customHeight="1" s="45">
      <c r="C223" s="72" t="inlineStr">
        <is>
          <t>代表签字：</t>
        </is>
      </c>
      <c r="D223" s="81" t="n"/>
      <c r="E223" s="71" t="n"/>
      <c r="F223" s="72" t="inlineStr">
        <is>
          <t>代表签字：</t>
        </is>
      </c>
      <c r="G223" s="73" t="n"/>
      <c r="H223" s="86" t="n"/>
      <c r="I223" s="86" t="n"/>
      <c r="J223" s="81" t="n"/>
    </row>
    <row r="224" ht="19.5" customFormat="1" customHeight="1" s="45">
      <c r="C224" s="72" t="inlineStr">
        <is>
          <t>电    话：</t>
        </is>
      </c>
      <c r="D224" s="81" t="n"/>
      <c r="E224" s="71">
        <f>IFERROR(VLOOKUP($E$221,开票信息!$C:$I,4,0),"")</f>
        <v/>
      </c>
      <c r="F224" s="72" t="inlineStr">
        <is>
          <t>电    话：</t>
        </is>
      </c>
      <c r="G224" s="73" t="inlineStr">
        <is>
          <t>020-85676088</t>
        </is>
      </c>
      <c r="H224" s="86" t="n"/>
      <c r="I224" s="86" t="n"/>
      <c r="J224" s="81" t="n"/>
    </row>
    <row r="225" ht="19.5" customFormat="1" customHeight="1" s="45">
      <c r="C225" s="72" t="inlineStr">
        <is>
          <t>开户银行：</t>
        </is>
      </c>
      <c r="D225" s="81" t="n"/>
      <c r="E225" s="71">
        <f>IFERROR(VLOOKUP($E$221,开票信息!$C:$I,5,0),"")</f>
        <v/>
      </c>
      <c r="F225" s="72" t="inlineStr">
        <is>
          <t>开户银行：</t>
        </is>
      </c>
      <c r="G225" s="73" t="inlineStr">
        <is>
          <t>广州农业银行五羊新城支行</t>
        </is>
      </c>
      <c r="H225" s="86" t="n"/>
      <c r="I225" s="86" t="n"/>
      <c r="J225" s="81" t="n"/>
    </row>
    <row r="226" ht="19.5" customFormat="1" customHeight="1" s="45">
      <c r="C226" s="72" t="inlineStr">
        <is>
          <t>账    号：</t>
        </is>
      </c>
      <c r="D226" s="81" t="n"/>
      <c r="E226" s="74">
        <f>IFERROR(VLOOKUP($E$221,开票信息!$C:$I,6,0),"")</f>
        <v/>
      </c>
      <c r="F226" s="72" t="inlineStr">
        <is>
          <t>账   号：</t>
        </is>
      </c>
      <c r="G226" s="75" t="inlineStr">
        <is>
          <t>44031701040024156</t>
        </is>
      </c>
      <c r="H226" s="86" t="n"/>
      <c r="I226" s="86" t="n"/>
      <c r="J226" s="81" t="n"/>
    </row>
    <row r="227" ht="19.5" customFormat="1" customHeight="1" s="45">
      <c r="C227" s="72" t="inlineStr">
        <is>
          <t>统一社会信用代码：</t>
        </is>
      </c>
      <c r="D227" s="81" t="n"/>
      <c r="E227" s="71">
        <f>IFERROR(VLOOKUP($E$221,开票信息!$C:$I,7,0),"")</f>
        <v/>
      </c>
      <c r="F227" s="72" t="inlineStr">
        <is>
          <t>统一社会信用代码：</t>
        </is>
      </c>
      <c r="G227" s="73" t="inlineStr">
        <is>
          <t>91440101MA5CLE6G92</t>
        </is>
      </c>
      <c r="H227" s="86" t="n"/>
      <c r="I227" s="86" t="n"/>
      <c r="J227" s="81" t="n"/>
    </row>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2026-06-25T03:37:33Z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