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B1:L227"/>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香港直播台</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B93" s="46">
        <f>IF(ROW(A87)&gt;MAX(订单!$B:$B),"",ROW(A87))</f>
        <v/>
      </c>
      <c r="C93" s="47">
        <f>ROW()-6</f>
        <v/>
      </c>
      <c r="D93" s="73">
        <f>IFERROR(IF($B93="","",VLOOKUP($B93,订单!$B$2:$J$29583,3,FALSE)),"")</f>
        <v/>
      </c>
      <c r="E93" s="81" t="n"/>
      <c r="F93" s="73">
        <f>IFERROR(IF($B93="","",VLOOKUP($B93,订单!$B$2:$J$29589,MATCH(F$6,订单!$B$1:$I$1,0),FALSE)),"")</f>
        <v/>
      </c>
      <c r="G93" s="73">
        <f>IFERROR(IF($B93="","",VLOOKUP($B93,订单!$B$2:$J$29589,MATCH(G$6,订单!$B$1:$I$1,0),FALSE)),"")</f>
        <v/>
      </c>
      <c r="H93" s="82">
        <f>IFERROR(IF($B93="","",VLOOKUP($B93,订单!$B$2:$J$29589,MATCH(H$6,订单!$B$1:$I$1,0),FALSE)),"")</f>
        <v/>
      </c>
      <c r="I93" s="73">
        <f>IFERROR(IF($B93="","",VLOOKUP($B93,订单!$B$2:$J$29589,MATCH(I$6,订单!$B$1:$I$1,0),FALSE)),"")</f>
        <v/>
      </c>
      <c r="J93" s="73">
        <f>IFERROR(IF($B93="","",VLOOKUP($B93,订单!$B$2:$J$29589,MATCH(J$6,订单!$B$1:$I$1,0),FALSE)),"")</f>
        <v/>
      </c>
      <c r="L93" s="32" t="n"/>
    </row>
    <row r="94" ht="16" customFormat="1" customHeight="1" s="45">
      <c r="B94" s="46">
        <f>IF(ROW(A88)&gt;MAX(订单!$B:$B),"",ROW(A88))</f>
        <v/>
      </c>
      <c r="C94" s="47">
        <f>ROW()-6</f>
        <v/>
      </c>
      <c r="D94" s="73">
        <f>IFERROR(IF($B94="","",VLOOKUP($B94,订单!$B$2:$J$29583,3,FALSE)),"")</f>
        <v/>
      </c>
      <c r="E94" s="81" t="n"/>
      <c r="F94" s="73">
        <f>IFERROR(IF($B94="","",VLOOKUP($B94,订单!$B$2:$J$29589,MATCH(F$6,订单!$B$1:$I$1,0),FALSE)),"")</f>
        <v/>
      </c>
      <c r="G94" s="73">
        <f>IFERROR(IF($B94="","",VLOOKUP($B94,订单!$B$2:$J$29589,MATCH(G$6,订单!$B$1:$I$1,0),FALSE)),"")</f>
        <v/>
      </c>
      <c r="H94" s="82">
        <f>IFERROR(IF($B94="","",VLOOKUP($B94,订单!$B$2:$J$29589,MATCH(H$6,订单!$B$1:$I$1,0),FALSE)),"")</f>
        <v/>
      </c>
      <c r="I94" s="73">
        <f>IFERROR(IF($B94="","",VLOOKUP($B94,订单!$B$2:$J$29589,MATCH(I$6,订单!$B$1:$I$1,0),FALSE)),"")</f>
        <v/>
      </c>
      <c r="J94" s="73">
        <f>IFERROR(IF($B94="","",VLOOKUP($B94,订单!$B$2:$J$29589,MATCH(J$6,订单!$B$1:$I$1,0),FALSE)),"")</f>
        <v/>
      </c>
      <c r="L94" s="32" t="n"/>
    </row>
    <row r="95" ht="16" customFormat="1" customHeight="1" s="45">
      <c r="B95" s="46">
        <f>IF(ROW(A89)&gt;MAX(订单!$B:$B),"",ROW(A89))</f>
        <v/>
      </c>
      <c r="C95" s="47">
        <f>ROW()-6</f>
        <v/>
      </c>
      <c r="D95" s="73">
        <f>IFERROR(IF($B95="","",VLOOKUP($B95,订单!$B$2:$J$29583,3,FALSE)),"")</f>
        <v/>
      </c>
      <c r="E95" s="81" t="n"/>
      <c r="F95" s="73">
        <f>IFERROR(IF($B95="","",VLOOKUP($B95,订单!$B$2:$J$29589,MATCH(F$6,订单!$B$1:$I$1,0),FALSE)),"")</f>
        <v/>
      </c>
      <c r="G95" s="73">
        <f>IFERROR(IF($B95="","",VLOOKUP($B95,订单!$B$2:$J$29589,MATCH(G$6,订单!$B$1:$I$1,0),FALSE)),"")</f>
        <v/>
      </c>
      <c r="H95" s="82">
        <f>IFERROR(IF($B95="","",VLOOKUP($B95,订单!$B$2:$J$29589,MATCH(H$6,订单!$B$1:$I$1,0),FALSE)),"")</f>
        <v/>
      </c>
      <c r="I95" s="73">
        <f>IFERROR(IF($B95="","",VLOOKUP($B95,订单!$B$2:$J$29589,MATCH(I$6,订单!$B$1:$I$1,0),FALSE)),"")</f>
        <v/>
      </c>
      <c r="J95" s="73">
        <f>IFERROR(IF($B95="","",VLOOKUP($B95,订单!$B$2:$J$29589,MATCH(J$6,订单!$B$1:$I$1,0),FALSE)),"")</f>
        <v/>
      </c>
      <c r="L95" s="32" t="n"/>
    </row>
    <row r="96" ht="16" customFormat="1" customHeight="1" s="45">
      <c r="B96" s="46">
        <f>IF(ROW(A90)&gt;MAX(订单!$B:$B),"",ROW(A90))</f>
        <v/>
      </c>
      <c r="C96" s="47">
        <f>ROW()-6</f>
        <v/>
      </c>
      <c r="D96" s="50">
        <f>IFERROR(IF($B96="","",VLOOKUP($B96,订单!$B$2:$J$29583,3,FALSE)),"")</f>
        <v/>
      </c>
      <c r="E96" s="83" t="n"/>
      <c r="F96" s="73">
        <f>IFERROR(IF($B96="","",VLOOKUP($B96,订单!$B$2:$J$29589,MATCH(F$6,订单!$B$1:$I$1,0),FALSE)),"")</f>
        <v/>
      </c>
      <c r="G96" s="73">
        <f>IFERROR(IF($B96="","",VLOOKUP($B96,订单!$B$2:$J$29589,MATCH(G$6,订单!$B$1:$I$1,0),FALSE)),"")</f>
        <v/>
      </c>
      <c r="H96" s="82">
        <f>IFERROR(IF($B96="","",VLOOKUP($B96,订单!$B$2:$J$29589,MATCH(H$6,订单!$B$1:$I$1,0),FALSE)),"")</f>
        <v/>
      </c>
      <c r="I96" s="73">
        <f>IFERROR(IF($B96="","",VLOOKUP($B96,订单!$B$2:$J$29589,MATCH(I$6,订单!$B$1:$I$1,0),FALSE)),"")</f>
        <v/>
      </c>
      <c r="J96" s="73">
        <f>IFERROR(IF($B96="","",VLOOKUP($B96,订单!$B$2:$J$29589,MATCH(J$6,订单!$B$1:$I$1,0),FALSE)),"")</f>
        <v/>
      </c>
      <c r="L96" s="32" t="n"/>
    </row>
    <row r="97" ht="16" customFormat="1" customHeight="1" s="45">
      <c r="B97" s="46">
        <f>IF(ROW(A91)&gt;MAX(订单!$B:$B),"",ROW(A91))</f>
        <v/>
      </c>
      <c r="C97" s="47">
        <f>ROW()-6</f>
        <v/>
      </c>
      <c r="D97" s="73">
        <f>IFERROR(IF($B97="","",VLOOKUP($B97,订单!$B$2:$J$29583,3,FALSE)),"")</f>
        <v/>
      </c>
      <c r="E97" s="81" t="n"/>
      <c r="F97" s="73">
        <f>IFERROR(IF($B97="","",VLOOKUP($B97,订单!$B$2:$J$29589,MATCH(F$6,订单!$B$1:$I$1,0),FALSE)),"")</f>
        <v/>
      </c>
      <c r="G97" s="73">
        <f>IFERROR(IF($B97="","",VLOOKUP($B97,订单!$B$2:$J$29589,MATCH(G$6,订单!$B$1:$I$1,0),FALSE)),"")</f>
        <v/>
      </c>
      <c r="H97" s="82">
        <f>IFERROR(IF($B97="","",VLOOKUP($B97,订单!$B$2:$J$29589,MATCH(H$6,订单!$B$1:$I$1,0),FALSE)),"")</f>
        <v/>
      </c>
      <c r="I97" s="73">
        <f>IFERROR(IF($B97="","",VLOOKUP($B97,订单!$B$2:$J$29589,MATCH(I$6,订单!$B$1:$I$1,0),FALSE)),"")</f>
        <v/>
      </c>
      <c r="J97" s="73">
        <f>IFERROR(IF($B97="","",VLOOKUP($B97,订单!$B$2:$J$29589,MATCH(J$6,订单!$B$1:$I$1,0),FALSE)),"")</f>
        <v/>
      </c>
      <c r="L97" s="32" t="n"/>
    </row>
    <row r="98" ht="16" customFormat="1" customHeight="1" s="45">
      <c r="B98" s="46">
        <f>IF(ROW(A92)&gt;MAX(订单!$B:$B),"",ROW(A92))</f>
        <v/>
      </c>
      <c r="C98" s="47">
        <f>ROW()-6</f>
        <v/>
      </c>
      <c r="D98" s="73">
        <f>IFERROR(IF($B98="","",VLOOKUP($B98,订单!$B$2:$J$29583,3,FALSE)),"")</f>
        <v/>
      </c>
      <c r="E98" s="81" t="n"/>
      <c r="F98" s="73">
        <f>IFERROR(IF($B98="","",VLOOKUP($B98,订单!$B$2:$J$29589,MATCH(F$6,订单!$B$1:$I$1,0),FALSE)),"")</f>
        <v/>
      </c>
      <c r="G98" s="73">
        <f>IFERROR(IF($B98="","",VLOOKUP($B98,订单!$B$2:$J$29589,MATCH(G$6,订单!$B$1:$I$1,0),FALSE)),"")</f>
        <v/>
      </c>
      <c r="H98" s="82">
        <f>IFERROR(IF($B98="","",VLOOKUP($B98,订单!$B$2:$J$29589,MATCH(H$6,订单!$B$1:$I$1,0),FALSE)),"")</f>
        <v/>
      </c>
      <c r="I98" s="73">
        <f>IFERROR(IF($B98="","",VLOOKUP($B98,订单!$B$2:$J$29589,MATCH(I$6,订单!$B$1:$I$1,0),FALSE)),"")</f>
        <v/>
      </c>
      <c r="J98" s="73">
        <f>IFERROR(IF($B98="","",VLOOKUP($B98,订单!$B$2:$J$29589,MATCH(J$6,订单!$B$1:$I$1,0),FALSE)),"")</f>
        <v/>
      </c>
      <c r="L98" s="32" t="n"/>
    </row>
    <row r="99" ht="16" customFormat="1" customHeight="1" s="45">
      <c r="B99" s="46">
        <f>IF(ROW(A93)&gt;MAX(订单!$B:$B),"",ROW(A93))</f>
        <v/>
      </c>
      <c r="C99" s="47">
        <f>ROW()-6</f>
        <v/>
      </c>
      <c r="D99" s="73">
        <f>IFERROR(IF($B99="","",VLOOKUP($B99,订单!$B$2:$J$29583,3,FALSE)),"")</f>
        <v/>
      </c>
      <c r="E99" s="81" t="n"/>
      <c r="F99" s="73">
        <f>IFERROR(IF($B99="","",VLOOKUP($B99,订单!$B$2:$J$29589,MATCH(F$6,订单!$B$1:$I$1,0),FALSE)),"")</f>
        <v/>
      </c>
      <c r="G99" s="73">
        <f>IFERROR(IF($B99="","",VLOOKUP($B99,订单!$B$2:$J$29589,MATCH(G$6,订单!$B$1:$I$1,0),FALSE)),"")</f>
        <v/>
      </c>
      <c r="H99" s="82">
        <f>IFERROR(IF($B99="","",VLOOKUP($B99,订单!$B$2:$J$29589,MATCH(H$6,订单!$B$1:$I$1,0),FALSE)),"")</f>
        <v/>
      </c>
      <c r="I99" s="73">
        <f>IFERROR(IF($B99="","",VLOOKUP($B99,订单!$B$2:$J$29589,MATCH(I$6,订单!$B$1:$I$1,0),FALSE)),"")</f>
        <v/>
      </c>
      <c r="J99" s="73">
        <f>IFERROR(IF($B99="","",VLOOKUP($B99,订单!$B$2:$J$29589,MATCH(J$6,订单!$B$1:$I$1,0),FALSE)),"")</f>
        <v/>
      </c>
      <c r="L99" s="32" t="n"/>
    </row>
    <row r="100" ht="16" customFormat="1" customHeight="1" s="45">
      <c r="B100" s="46">
        <f>IF(ROW(A94)&gt;MAX(订单!$B:$B),"",ROW(A94))</f>
        <v/>
      </c>
      <c r="C100" s="47">
        <f>ROW()-6</f>
        <v/>
      </c>
      <c r="D100" s="73">
        <f>IFERROR(IF($B100="","",VLOOKUP($B100,订单!$B$2:$J$29583,3,FALSE)),"")</f>
        <v/>
      </c>
      <c r="E100" s="81" t="n"/>
      <c r="F100" s="73">
        <f>IFERROR(IF($B100="","",VLOOKUP($B100,订单!$B$2:$J$29589,MATCH(F$6,订单!$B$1:$I$1,0),FALSE)),"")</f>
        <v/>
      </c>
      <c r="G100" s="73">
        <f>IFERROR(IF($B100="","",VLOOKUP($B100,订单!$B$2:$J$29589,MATCH(G$6,订单!$B$1:$I$1,0),FALSE)),"")</f>
        <v/>
      </c>
      <c r="H100" s="82">
        <f>IFERROR(IF($B100="","",VLOOKUP($B100,订单!$B$2:$J$29589,MATCH(H$6,订单!$B$1:$I$1,0),FALSE)),"")</f>
        <v/>
      </c>
      <c r="I100" s="73">
        <f>IFERROR(IF($B100="","",VLOOKUP($B100,订单!$B$2:$J$29589,MATCH(I$6,订单!$B$1:$I$1,0),FALSE)),"")</f>
        <v/>
      </c>
      <c r="J100" s="73">
        <f>IFERROR(IF($B100="","",VLOOKUP($B100,订单!$B$2:$J$29589,MATCH(J$6,订单!$B$1:$I$1,0),FALSE)),"")</f>
        <v/>
      </c>
      <c r="L100" s="32" t="n"/>
    </row>
    <row r="101" ht="16" customFormat="1" customHeight="1" s="45">
      <c r="B101" s="46">
        <f>IF(ROW(A95)&gt;MAX(订单!$B:$B),"",ROW(A95))</f>
        <v/>
      </c>
      <c r="C101" s="47">
        <f>ROW()-6</f>
        <v/>
      </c>
      <c r="D101" s="73">
        <f>IFERROR(IF($B101="","",VLOOKUP($B101,订单!$B$2:$J$29583,3,FALSE)),"")</f>
        <v/>
      </c>
      <c r="E101" s="81" t="n"/>
      <c r="F101" s="73">
        <f>IFERROR(IF($B101="","",VLOOKUP($B101,订单!$B$2:$J$29589,MATCH(F$6,订单!$B$1:$I$1,0),FALSE)),"")</f>
        <v/>
      </c>
      <c r="G101" s="73">
        <f>IFERROR(IF($B101="","",VLOOKUP($B101,订单!$B$2:$J$29589,MATCH(G$6,订单!$B$1:$I$1,0),FALSE)),"")</f>
        <v/>
      </c>
      <c r="H101" s="82">
        <f>IFERROR(IF($B101="","",VLOOKUP($B101,订单!$B$2:$J$29589,MATCH(H$6,订单!$B$1:$I$1,0),FALSE)),"")</f>
        <v/>
      </c>
      <c r="I101" s="73">
        <f>IFERROR(IF($B101="","",VLOOKUP($B101,订单!$B$2:$J$29589,MATCH(I$6,订单!$B$1:$I$1,0),FALSE)),"")</f>
        <v/>
      </c>
      <c r="J101" s="73">
        <f>IFERROR(IF($B101="","",VLOOKUP($B101,订单!$B$2:$J$29589,MATCH(J$6,订单!$B$1:$I$1,0),FALSE)),"")</f>
        <v/>
      </c>
      <c r="L101" s="32" t="n"/>
    </row>
    <row r="102" ht="16" customFormat="1" customHeight="1" s="45">
      <c r="B102" s="46">
        <f>IF(ROW(A96)&gt;MAX(订单!$B:$B),"",ROW(A96))</f>
        <v/>
      </c>
      <c r="C102" s="47">
        <f>ROW()-6</f>
        <v/>
      </c>
      <c r="D102" s="50">
        <f>IFERROR(IF($B102="","",VLOOKUP($B102,订单!$B$2:$J$29583,3,FALSE)),"")</f>
        <v/>
      </c>
      <c r="E102" s="83" t="n"/>
      <c r="F102" s="73">
        <f>IFERROR(IF($B102="","",VLOOKUP($B102,订单!$B$2:$J$29589,MATCH(F$6,订单!$B$1:$I$1,0),FALSE)),"")</f>
        <v/>
      </c>
      <c r="G102" s="73">
        <f>IFERROR(IF($B102="","",VLOOKUP($B102,订单!$B$2:$J$29589,MATCH(G$6,订单!$B$1:$I$1,0),FALSE)),"")</f>
        <v/>
      </c>
      <c r="H102" s="82">
        <f>IFERROR(IF($B102="","",VLOOKUP($B102,订单!$B$2:$J$29589,MATCH(H$6,订单!$B$1:$I$1,0),FALSE)),"")</f>
        <v/>
      </c>
      <c r="I102" s="73">
        <f>IFERROR(IF($B102="","",VLOOKUP($B102,订单!$B$2:$J$29589,MATCH(I$6,订单!$B$1:$I$1,0),FALSE)),"")</f>
        <v/>
      </c>
      <c r="J102" s="73">
        <f>IFERROR(IF($B102="","",VLOOKUP($B102,订单!$B$2:$J$29589,MATCH(J$6,订单!$B$1:$I$1,0),FALSE)),"")</f>
        <v/>
      </c>
      <c r="L102" s="32" t="n"/>
    </row>
    <row r="103" ht="16" customFormat="1" customHeight="1" s="45">
      <c r="B103" s="46">
        <f>IF(ROW(A97)&gt;MAX(订单!$B:$B),"",ROW(A97))</f>
        <v/>
      </c>
      <c r="C103" s="47">
        <f>ROW()-6</f>
        <v/>
      </c>
      <c r="D103" s="73">
        <f>IFERROR(IF($B103="","",VLOOKUP($B103,订单!$B$2:$J$29583,3,FALSE)),"")</f>
        <v/>
      </c>
      <c r="E103" s="81" t="n"/>
      <c r="F103" s="73">
        <f>IFERROR(IF($B103="","",VLOOKUP($B103,订单!$B$2:$J$29589,MATCH(F$6,订单!$B$1:$I$1,0),FALSE)),"")</f>
        <v/>
      </c>
      <c r="G103" s="73">
        <f>IFERROR(IF($B103="","",VLOOKUP($B103,订单!$B$2:$J$29589,MATCH(G$6,订单!$B$1:$I$1,0),FALSE)),"")</f>
        <v/>
      </c>
      <c r="H103" s="82">
        <f>IFERROR(IF($B103="","",VLOOKUP($B103,订单!$B$2:$J$29589,MATCH(H$6,订单!$B$1:$I$1,0),FALSE)),"")</f>
        <v/>
      </c>
      <c r="I103" s="73">
        <f>IFERROR(IF($B103="","",VLOOKUP($B103,订单!$B$2:$J$29589,MATCH(I$6,订单!$B$1:$I$1,0),FALSE)),"")</f>
        <v/>
      </c>
      <c r="J103" s="73">
        <f>IFERROR(IF($B103="","",VLOOKUP($B103,订单!$B$2:$J$29589,MATCH(J$6,订单!$B$1:$I$1,0),FALSE)),"")</f>
        <v/>
      </c>
      <c r="L103" s="32" t="n"/>
    </row>
    <row r="104" ht="16" customFormat="1" customHeight="1" s="45">
      <c r="B104" s="46">
        <f>IF(ROW(A98)&gt;MAX(订单!$B:$B),"",ROW(A98))</f>
        <v/>
      </c>
      <c r="C104" s="47">
        <f>ROW()-6</f>
        <v/>
      </c>
      <c r="D104" s="73">
        <f>IFERROR(IF($B104="","",VLOOKUP($B104,订单!$B$2:$J$29583,3,FALSE)),"")</f>
        <v/>
      </c>
      <c r="E104" s="81" t="n"/>
      <c r="F104" s="73">
        <f>IFERROR(IF($B104="","",VLOOKUP($B104,订单!$B$2:$J$29589,MATCH(F$6,订单!$B$1:$I$1,0),FALSE)),"")</f>
        <v/>
      </c>
      <c r="G104" s="73">
        <f>IFERROR(IF($B104="","",VLOOKUP($B104,订单!$B$2:$J$29589,MATCH(G$6,订单!$B$1:$I$1,0),FALSE)),"")</f>
        <v/>
      </c>
      <c r="H104" s="82">
        <f>IFERROR(IF($B104="","",VLOOKUP($B104,订单!$B$2:$J$29589,MATCH(H$6,订单!$B$1:$I$1,0),FALSE)),"")</f>
        <v/>
      </c>
      <c r="I104" s="73">
        <f>IFERROR(IF($B104="","",VLOOKUP($B104,订单!$B$2:$J$29589,MATCH(I$6,订单!$B$1:$I$1,0),FALSE)),"")</f>
        <v/>
      </c>
      <c r="J104" s="73">
        <f>IFERROR(IF($B104="","",VLOOKUP($B104,订单!$B$2:$J$29589,MATCH(J$6,订单!$B$1:$I$1,0),FALSE)),"")</f>
        <v/>
      </c>
      <c r="L104" s="32" t="n"/>
    </row>
    <row r="105" ht="16" customFormat="1" customHeight="1" s="45">
      <c r="B105" s="46">
        <f>IF(ROW(A99)&gt;MAX(订单!$B:$B),"",ROW(A99))</f>
        <v/>
      </c>
      <c r="C105" s="47">
        <f>ROW()-6</f>
        <v/>
      </c>
      <c r="D105" s="73">
        <f>IFERROR(IF($B105="","",VLOOKUP($B105,订单!$B$2:$J$29583,3,FALSE)),"")</f>
        <v/>
      </c>
      <c r="E105" s="81" t="n"/>
      <c r="F105" s="73">
        <f>IFERROR(IF($B105="","",VLOOKUP($B105,订单!$B$2:$J$29589,MATCH(F$6,订单!$B$1:$I$1,0),FALSE)),"")</f>
        <v/>
      </c>
      <c r="G105" s="73">
        <f>IFERROR(IF($B105="","",VLOOKUP($B105,订单!$B$2:$J$29589,MATCH(G$6,订单!$B$1:$I$1,0),FALSE)),"")</f>
        <v/>
      </c>
      <c r="H105" s="82">
        <f>IFERROR(IF($B105="","",VLOOKUP($B105,订单!$B$2:$J$29589,MATCH(H$6,订单!$B$1:$I$1,0),FALSE)),"")</f>
        <v/>
      </c>
      <c r="I105" s="73">
        <f>IFERROR(IF($B105="","",VLOOKUP($B105,订单!$B$2:$J$29589,MATCH(I$6,订单!$B$1:$I$1,0),FALSE)),"")</f>
        <v/>
      </c>
      <c r="J105" s="73">
        <f>IFERROR(IF($B105="","",VLOOKUP($B105,订单!$B$2:$J$29589,MATCH(J$6,订单!$B$1:$I$1,0),FALSE)),"")</f>
        <v/>
      </c>
      <c r="L105" s="32" t="n"/>
    </row>
    <row r="106" ht="16" customFormat="1" customHeight="1" s="45">
      <c r="B106" s="46">
        <f>IF(ROW(A100)&gt;MAX(订单!$B:$B),"",ROW(A100))</f>
        <v/>
      </c>
      <c r="C106" s="47">
        <f>ROW()-6</f>
        <v/>
      </c>
      <c r="D106" s="73">
        <f>IFERROR(IF($B106="","",VLOOKUP($B106,订单!$B$2:$J$29583,3,FALSE)),"")</f>
        <v/>
      </c>
      <c r="E106" s="81" t="n"/>
      <c r="F106" s="73">
        <f>IFERROR(IF($B106="","",VLOOKUP($B106,订单!$B$2:$J$29589,MATCH(F$6,订单!$B$1:$I$1,0),FALSE)),"")</f>
        <v/>
      </c>
      <c r="G106" s="73">
        <f>IFERROR(IF($B106="","",VLOOKUP($B106,订单!$B$2:$J$29589,MATCH(G$6,订单!$B$1:$I$1,0),FALSE)),"")</f>
        <v/>
      </c>
      <c r="H106" s="82">
        <f>IFERROR(IF($B106="","",VLOOKUP($B106,订单!$B$2:$J$29589,MATCH(H$6,订单!$B$1:$I$1,0),FALSE)),"")</f>
        <v/>
      </c>
      <c r="I106" s="73">
        <f>IFERROR(IF($B106="","",VLOOKUP($B106,订单!$B$2:$J$29589,MATCH(I$6,订单!$B$1:$I$1,0),FALSE)),"")</f>
        <v/>
      </c>
      <c r="J106" s="73">
        <f>IFERROR(IF($B106="","",VLOOKUP($B106,订单!$B$2:$J$29589,MATCH(J$6,订单!$B$1:$I$1,0),FALSE)),"")</f>
        <v/>
      </c>
      <c r="L106" s="32" t="n"/>
    </row>
    <row r="107" ht="16" customFormat="1" customHeight="1" s="45">
      <c r="B107" s="46">
        <f>IF(ROW(A101)&gt;MAX(订单!$B:$B),"",ROW(A101))</f>
        <v/>
      </c>
      <c r="C107" s="47">
        <f>ROW()-6</f>
        <v/>
      </c>
      <c r="D107" s="73">
        <f>IFERROR(IF($B107="","",VLOOKUP($B107,订单!$B$2:$J$29583,3,FALSE)),"")</f>
        <v/>
      </c>
      <c r="E107" s="81" t="n"/>
      <c r="F107" s="73">
        <f>IFERROR(IF($B107="","",VLOOKUP($B107,订单!$B$2:$J$29589,MATCH(F$6,订单!$B$1:$I$1,0),FALSE)),"")</f>
        <v/>
      </c>
      <c r="G107" s="73">
        <f>IFERROR(IF($B107="","",VLOOKUP($B107,订单!$B$2:$J$29589,MATCH(G$6,订单!$B$1:$I$1,0),FALSE)),"")</f>
        <v/>
      </c>
      <c r="H107" s="82">
        <f>IFERROR(IF($B107="","",VLOOKUP($B107,订单!$B$2:$J$29589,MATCH(H$6,订单!$B$1:$I$1,0),FALSE)),"")</f>
        <v/>
      </c>
      <c r="I107" s="73">
        <f>IFERROR(IF($B107="","",VLOOKUP($B107,订单!$B$2:$J$29589,MATCH(I$6,订单!$B$1:$I$1,0),FALSE)),"")</f>
        <v/>
      </c>
      <c r="J107" s="73">
        <f>IFERROR(IF($B107="","",VLOOKUP($B107,订单!$B$2:$J$29589,MATCH(J$6,订单!$B$1:$I$1,0),FALSE)),"")</f>
        <v/>
      </c>
      <c r="L107" s="32" t="n"/>
    </row>
    <row r="108" ht="16" customFormat="1" customHeight="1" s="45">
      <c r="B108" s="46">
        <f>IF(ROW(A102)&gt;MAX(订单!$B:$B),"",ROW(A102))</f>
        <v/>
      </c>
      <c r="C108" s="47">
        <f>ROW()-6</f>
        <v/>
      </c>
      <c r="D108" s="50">
        <f>IFERROR(IF($B108="","",VLOOKUP($B108,订单!$B$2:$J$29583,3,FALSE)),"")</f>
        <v/>
      </c>
      <c r="E108" s="83" t="n"/>
      <c r="F108" s="73">
        <f>IFERROR(IF($B108="","",VLOOKUP($B108,订单!$B$2:$J$29589,MATCH(F$6,订单!$B$1:$I$1,0),FALSE)),"")</f>
        <v/>
      </c>
      <c r="G108" s="73">
        <f>IFERROR(IF($B108="","",VLOOKUP($B108,订单!$B$2:$J$29589,MATCH(G$6,订单!$B$1:$I$1,0),FALSE)),"")</f>
        <v/>
      </c>
      <c r="H108" s="82">
        <f>IFERROR(IF($B108="","",VLOOKUP($B108,订单!$B$2:$J$29589,MATCH(H$6,订单!$B$1:$I$1,0),FALSE)),"")</f>
        <v/>
      </c>
      <c r="I108" s="73">
        <f>IFERROR(IF($B108="","",VLOOKUP($B108,订单!$B$2:$J$29589,MATCH(I$6,订单!$B$1:$I$1,0),FALSE)),"")</f>
        <v/>
      </c>
      <c r="J108" s="73">
        <f>IFERROR(IF($B108="","",VLOOKUP($B108,订单!$B$2:$J$29589,MATCH(J$6,订单!$B$1:$I$1,0),FALSE)),"")</f>
        <v/>
      </c>
      <c r="L108" s="32" t="n"/>
    </row>
    <row r="109" ht="16" customFormat="1" customHeight="1" s="45">
      <c r="B109" s="46">
        <f>IF(ROW(A103)&gt;MAX(订单!$B:$B),"",ROW(A103))</f>
        <v/>
      </c>
      <c r="C109" s="47">
        <f>ROW()-6</f>
        <v/>
      </c>
      <c r="D109" s="73">
        <f>IFERROR(IF($B109="","",VLOOKUP($B109,订单!$B$2:$J$29583,3,FALSE)),"")</f>
        <v/>
      </c>
      <c r="E109" s="81" t="n"/>
      <c r="F109" s="73">
        <f>IFERROR(IF($B109="","",VLOOKUP($B109,订单!$B$2:$J$29589,MATCH(F$6,订单!$B$1:$I$1,0),FALSE)),"")</f>
        <v/>
      </c>
      <c r="G109" s="73">
        <f>IFERROR(IF($B109="","",VLOOKUP($B109,订单!$B$2:$J$29589,MATCH(G$6,订单!$B$1:$I$1,0),FALSE)),"")</f>
        <v/>
      </c>
      <c r="H109" s="82">
        <f>IFERROR(IF($B109="","",VLOOKUP($B109,订单!$B$2:$J$29589,MATCH(H$6,订单!$B$1:$I$1,0),FALSE)),"")</f>
        <v/>
      </c>
      <c r="I109" s="73">
        <f>IFERROR(IF($B109="","",VLOOKUP($B109,订单!$B$2:$J$29589,MATCH(I$6,订单!$B$1:$I$1,0),FALSE)),"")</f>
        <v/>
      </c>
      <c r="J109" s="73">
        <f>IFERROR(IF($B109="","",VLOOKUP($B109,订单!$B$2:$J$29589,MATCH(J$6,订单!$B$1:$I$1,0),FALSE)),"")</f>
        <v/>
      </c>
      <c r="L109" s="32" t="n"/>
    </row>
    <row r="110" ht="16" customFormat="1" customHeight="1" s="45">
      <c r="B110" s="46">
        <f>IF(ROW(A104)&gt;MAX(订单!$B:$B),"",ROW(A104))</f>
        <v/>
      </c>
      <c r="C110" s="47">
        <f>ROW()-6</f>
        <v/>
      </c>
      <c r="D110" s="73">
        <f>IFERROR(IF($B110="","",VLOOKUP($B110,订单!$B$2:$J$29583,3,FALSE)),"")</f>
        <v/>
      </c>
      <c r="E110" s="81" t="n"/>
      <c r="F110" s="73">
        <f>IFERROR(IF($B110="","",VLOOKUP($B110,订单!$B$2:$J$29589,MATCH(F$6,订单!$B$1:$I$1,0),FALSE)),"")</f>
        <v/>
      </c>
      <c r="G110" s="73">
        <f>IFERROR(IF($B110="","",VLOOKUP($B110,订单!$B$2:$J$29589,MATCH(G$6,订单!$B$1:$I$1,0),FALSE)),"")</f>
        <v/>
      </c>
      <c r="H110" s="82">
        <f>IFERROR(IF($B110="","",VLOOKUP($B110,订单!$B$2:$J$29589,MATCH(H$6,订单!$B$1:$I$1,0),FALSE)),"")</f>
        <v/>
      </c>
      <c r="I110" s="73">
        <f>IFERROR(IF($B110="","",VLOOKUP($B110,订单!$B$2:$J$29589,MATCH(I$6,订单!$B$1:$I$1,0),FALSE)),"")</f>
        <v/>
      </c>
      <c r="J110" s="73">
        <f>IFERROR(IF($B110="","",VLOOKUP($B110,订单!$B$2:$J$29589,MATCH(J$6,订单!$B$1:$I$1,0),FALSE)),"")</f>
        <v/>
      </c>
      <c r="L110" s="32" t="n"/>
    </row>
    <row r="111" ht="16" customFormat="1" customHeight="1" s="45">
      <c r="B111" s="46">
        <f>IF(ROW(A105)&gt;MAX(订单!$B:$B),"",ROW(A105))</f>
        <v/>
      </c>
      <c r="C111" s="47">
        <f>ROW()-6</f>
        <v/>
      </c>
      <c r="D111" s="73">
        <f>IFERROR(IF($B111="","",VLOOKUP($B111,订单!$B$2:$J$29583,3,FALSE)),"")</f>
        <v/>
      </c>
      <c r="E111" s="81" t="n"/>
      <c r="F111" s="73">
        <f>IFERROR(IF($B111="","",VLOOKUP($B111,订单!$B$2:$J$29589,MATCH(F$6,订单!$B$1:$I$1,0),FALSE)),"")</f>
        <v/>
      </c>
      <c r="G111" s="73">
        <f>IFERROR(IF($B111="","",VLOOKUP($B111,订单!$B$2:$J$29589,MATCH(G$6,订单!$B$1:$I$1,0),FALSE)),"")</f>
        <v/>
      </c>
      <c r="H111" s="82">
        <f>IFERROR(IF($B111="","",VLOOKUP($B111,订单!$B$2:$J$29589,MATCH(H$6,订单!$B$1:$I$1,0),FALSE)),"")</f>
        <v/>
      </c>
      <c r="I111" s="73">
        <f>IFERROR(IF($B111="","",VLOOKUP($B111,订单!$B$2:$J$29589,MATCH(I$6,订单!$B$1:$I$1,0),FALSE)),"")</f>
        <v/>
      </c>
      <c r="J111" s="73">
        <f>IFERROR(IF($B111="","",VLOOKUP($B111,订单!$B$2:$J$29589,MATCH(J$6,订单!$B$1:$I$1,0),FALSE)),"")</f>
        <v/>
      </c>
      <c r="L111" s="32" t="n"/>
    </row>
    <row r="112" ht="16" customFormat="1" customHeight="1" s="45">
      <c r="B112" s="46">
        <f>IF(ROW(A106)&gt;MAX(订单!$B:$B),"",ROW(A106))</f>
        <v/>
      </c>
      <c r="C112" s="47">
        <f>ROW()-6</f>
        <v/>
      </c>
      <c r="D112" s="73">
        <f>IFERROR(IF($B112="","",VLOOKUP($B112,订单!$B$2:$J$29583,3,FALSE)),"")</f>
        <v/>
      </c>
      <c r="E112" s="81" t="n"/>
      <c r="F112" s="73">
        <f>IFERROR(IF($B112="","",VLOOKUP($B112,订单!$B$2:$J$29589,MATCH(F$6,订单!$B$1:$I$1,0),FALSE)),"")</f>
        <v/>
      </c>
      <c r="G112" s="73">
        <f>IFERROR(IF($B112="","",VLOOKUP($B112,订单!$B$2:$J$29589,MATCH(G$6,订单!$B$1:$I$1,0),FALSE)),"")</f>
        <v/>
      </c>
      <c r="H112" s="82">
        <f>IFERROR(IF($B112="","",VLOOKUP($B112,订单!$B$2:$J$29589,MATCH(H$6,订单!$B$1:$I$1,0),FALSE)),"")</f>
        <v/>
      </c>
      <c r="I112" s="73">
        <f>IFERROR(IF($B112="","",VLOOKUP($B112,订单!$B$2:$J$29589,MATCH(I$6,订单!$B$1:$I$1,0),FALSE)),"")</f>
        <v/>
      </c>
      <c r="J112" s="73">
        <f>IFERROR(IF($B112="","",VLOOKUP($B112,订单!$B$2:$J$29589,MATCH(J$6,订单!$B$1:$I$1,0),FALSE)),"")</f>
        <v/>
      </c>
      <c r="L112" s="32" t="n"/>
    </row>
    <row r="113" ht="16" customFormat="1" customHeight="1" s="45">
      <c r="B113" s="46">
        <f>IF(ROW(A107)&gt;MAX(订单!$B:$B),"",ROW(A107))</f>
        <v/>
      </c>
      <c r="C113" s="47">
        <f>ROW()-6</f>
        <v/>
      </c>
      <c r="D113" s="73">
        <f>IFERROR(IF($B113="","",VLOOKUP($B113,订单!$B$2:$J$29583,3,FALSE)),"")</f>
        <v/>
      </c>
      <c r="E113" s="81" t="n"/>
      <c r="F113" s="73">
        <f>IFERROR(IF($B113="","",VLOOKUP($B113,订单!$B$2:$J$29589,MATCH(F$6,订单!$B$1:$I$1,0),FALSE)),"")</f>
        <v/>
      </c>
      <c r="G113" s="73">
        <f>IFERROR(IF($B113="","",VLOOKUP($B113,订单!$B$2:$J$29589,MATCH(G$6,订单!$B$1:$I$1,0),FALSE)),"")</f>
        <v/>
      </c>
      <c r="H113" s="82">
        <f>IFERROR(IF($B113="","",VLOOKUP($B113,订单!$B$2:$J$29589,MATCH(H$6,订单!$B$1:$I$1,0),FALSE)),"")</f>
        <v/>
      </c>
      <c r="I113" s="73">
        <f>IFERROR(IF($B113="","",VLOOKUP($B113,订单!$B$2:$J$29589,MATCH(I$6,订单!$B$1:$I$1,0),FALSE)),"")</f>
        <v/>
      </c>
      <c r="J113" s="73">
        <f>IFERROR(IF($B113="","",VLOOKUP($B113,订单!$B$2:$J$29589,MATCH(J$6,订单!$B$1:$I$1,0),FALSE)),"")</f>
        <v/>
      </c>
      <c r="L113" s="32" t="n"/>
    </row>
    <row r="114" ht="16" customFormat="1" customHeight="1" s="45">
      <c r="B114" s="46">
        <f>IF(ROW(A108)&gt;MAX(订单!$B:$B),"",ROW(A108))</f>
        <v/>
      </c>
      <c r="C114" s="47">
        <f>ROW()-6</f>
        <v/>
      </c>
      <c r="D114" s="50">
        <f>IFERROR(IF($B114="","",VLOOKUP($B114,订单!$B$2:$J$29583,3,FALSE)),"")</f>
        <v/>
      </c>
      <c r="E114" s="83" t="n"/>
      <c r="F114" s="73">
        <f>IFERROR(IF($B114="","",VLOOKUP($B114,订单!$B$2:$J$29589,MATCH(F$6,订单!$B$1:$I$1,0),FALSE)),"")</f>
        <v/>
      </c>
      <c r="G114" s="73">
        <f>IFERROR(IF($B114="","",VLOOKUP($B114,订单!$B$2:$J$29589,MATCH(G$6,订单!$B$1:$I$1,0),FALSE)),"")</f>
        <v/>
      </c>
      <c r="H114" s="82">
        <f>IFERROR(IF($B114="","",VLOOKUP($B114,订单!$B$2:$J$29589,MATCH(H$6,订单!$B$1:$I$1,0),FALSE)),"")</f>
        <v/>
      </c>
      <c r="I114" s="73">
        <f>IFERROR(IF($B114="","",VLOOKUP($B114,订单!$B$2:$J$29589,MATCH(I$6,订单!$B$1:$I$1,0),FALSE)),"")</f>
        <v/>
      </c>
      <c r="J114" s="73">
        <f>IFERROR(IF($B114="","",VLOOKUP($B114,订单!$B$2:$J$29589,MATCH(J$6,订单!$B$1:$I$1,0),FALSE)),"")</f>
        <v/>
      </c>
      <c r="L114" s="32" t="n"/>
    </row>
    <row r="115" ht="16" customFormat="1" customHeight="1" s="45">
      <c r="B115" s="46">
        <f>IF(ROW(A109)&gt;MAX(订单!$B:$B),"",ROW(A109))</f>
        <v/>
      </c>
      <c r="C115" s="47">
        <f>ROW()-6</f>
        <v/>
      </c>
      <c r="D115" s="73">
        <f>IFERROR(IF($B115="","",VLOOKUP($B115,订单!$B$2:$J$29583,3,FALSE)),"")</f>
        <v/>
      </c>
      <c r="E115" s="81" t="n"/>
      <c r="F115" s="73">
        <f>IFERROR(IF($B115="","",VLOOKUP($B115,订单!$B$2:$J$29589,MATCH(F$6,订单!$B$1:$I$1,0),FALSE)),"")</f>
        <v/>
      </c>
      <c r="G115" s="73">
        <f>IFERROR(IF($B115="","",VLOOKUP($B115,订单!$B$2:$J$29589,MATCH(G$6,订单!$B$1:$I$1,0),FALSE)),"")</f>
        <v/>
      </c>
      <c r="H115" s="82">
        <f>IFERROR(IF($B115="","",VLOOKUP($B115,订单!$B$2:$J$29589,MATCH(H$6,订单!$B$1:$I$1,0),FALSE)),"")</f>
        <v/>
      </c>
      <c r="I115" s="73">
        <f>IFERROR(IF($B115="","",VLOOKUP($B115,订单!$B$2:$J$29589,MATCH(I$6,订单!$B$1:$I$1,0),FALSE)),"")</f>
        <v/>
      </c>
      <c r="J115" s="73">
        <f>IFERROR(IF($B115="","",VLOOKUP($B115,订单!$B$2:$J$29589,MATCH(J$6,订单!$B$1:$I$1,0),FALSE)),"")</f>
        <v/>
      </c>
      <c r="L115" s="32" t="n"/>
    </row>
    <row r="116" ht="16" customFormat="1" customHeight="1" s="45">
      <c r="B116" s="46">
        <f>IF(ROW(A110)&gt;MAX(订单!$B:$B),"",ROW(A110))</f>
        <v/>
      </c>
      <c r="C116" s="47">
        <f>ROW()-6</f>
        <v/>
      </c>
      <c r="D116" s="73">
        <f>IFERROR(IF($B116="","",VLOOKUP($B116,订单!$B$2:$J$29583,3,FALSE)),"")</f>
        <v/>
      </c>
      <c r="E116" s="81" t="n"/>
      <c r="F116" s="73">
        <f>IFERROR(IF($B116="","",VLOOKUP($B116,订单!$B$2:$J$29589,MATCH(F$6,订单!$B$1:$I$1,0),FALSE)),"")</f>
        <v/>
      </c>
      <c r="G116" s="73">
        <f>IFERROR(IF($B116="","",VLOOKUP($B116,订单!$B$2:$J$29589,MATCH(G$6,订单!$B$1:$I$1,0),FALSE)),"")</f>
        <v/>
      </c>
      <c r="H116" s="82">
        <f>IFERROR(IF($B116="","",VLOOKUP($B116,订单!$B$2:$J$29589,MATCH(H$6,订单!$B$1:$I$1,0),FALSE)),"")</f>
        <v/>
      </c>
      <c r="I116" s="73">
        <f>IFERROR(IF($B116="","",VLOOKUP($B116,订单!$B$2:$J$29589,MATCH(I$6,订单!$B$1:$I$1,0),FALSE)),"")</f>
        <v/>
      </c>
      <c r="J116" s="73">
        <f>IFERROR(IF($B116="","",VLOOKUP($B116,订单!$B$2:$J$29589,MATCH(J$6,订单!$B$1:$I$1,0),FALSE)),"")</f>
        <v/>
      </c>
      <c r="L116" s="32" t="n"/>
    </row>
    <row r="117" ht="16" customFormat="1" customHeight="1" s="45">
      <c r="B117" s="46">
        <f>IF(ROW(A111)&gt;MAX(订单!$B:$B),"",ROW(A111))</f>
        <v/>
      </c>
      <c r="C117" s="47">
        <f>ROW()-6</f>
        <v/>
      </c>
      <c r="D117" s="73">
        <f>IFERROR(IF($B117="","",VLOOKUP($B117,订单!$B$2:$J$29583,3,FALSE)),"")</f>
        <v/>
      </c>
      <c r="E117" s="81" t="n"/>
      <c r="F117" s="73">
        <f>IFERROR(IF($B117="","",VLOOKUP($B117,订单!$B$2:$J$29589,MATCH(F$6,订单!$B$1:$I$1,0),FALSE)),"")</f>
        <v/>
      </c>
      <c r="G117" s="73">
        <f>IFERROR(IF($B117="","",VLOOKUP($B117,订单!$B$2:$J$29589,MATCH(G$6,订单!$B$1:$I$1,0),FALSE)),"")</f>
        <v/>
      </c>
      <c r="H117" s="82">
        <f>IFERROR(IF($B117="","",VLOOKUP($B117,订单!$B$2:$J$29589,MATCH(H$6,订单!$B$1:$I$1,0),FALSE)),"")</f>
        <v/>
      </c>
      <c r="I117" s="73">
        <f>IFERROR(IF($B117="","",VLOOKUP($B117,订单!$B$2:$J$29589,MATCH(I$6,订单!$B$1:$I$1,0),FALSE)),"")</f>
        <v/>
      </c>
      <c r="J117" s="73">
        <f>IFERROR(IF($B117="","",VLOOKUP($B117,订单!$B$2:$J$29589,MATCH(J$6,订单!$B$1:$I$1,0),FALSE)),"")</f>
        <v/>
      </c>
      <c r="L117" s="32" t="n"/>
    </row>
    <row r="118" ht="16" customFormat="1" customHeight="1" s="45">
      <c r="B118" s="46">
        <f>IF(ROW(A112)&gt;MAX(订单!$B:$B),"",ROW(A112))</f>
        <v/>
      </c>
      <c r="C118" s="47">
        <f>ROW()-6</f>
        <v/>
      </c>
      <c r="D118" s="73">
        <f>IFERROR(IF($B118="","",VLOOKUP($B118,订单!$B$2:$J$29583,3,FALSE)),"")</f>
        <v/>
      </c>
      <c r="E118" s="81" t="n"/>
      <c r="F118" s="73">
        <f>IFERROR(IF($B118="","",VLOOKUP($B118,订单!$B$2:$J$29589,MATCH(F$6,订单!$B$1:$I$1,0),FALSE)),"")</f>
        <v/>
      </c>
      <c r="G118" s="73">
        <f>IFERROR(IF($B118="","",VLOOKUP($B118,订单!$B$2:$J$29589,MATCH(G$6,订单!$B$1:$I$1,0),FALSE)),"")</f>
        <v/>
      </c>
      <c r="H118" s="82">
        <f>IFERROR(IF($B118="","",VLOOKUP($B118,订单!$B$2:$J$29589,MATCH(H$6,订单!$B$1:$I$1,0),FALSE)),"")</f>
        <v/>
      </c>
      <c r="I118" s="73">
        <f>IFERROR(IF($B118="","",VLOOKUP($B118,订单!$B$2:$J$29589,MATCH(I$6,订单!$B$1:$I$1,0),FALSE)),"")</f>
        <v/>
      </c>
      <c r="J118" s="73">
        <f>IFERROR(IF($B118="","",VLOOKUP($B118,订单!$B$2:$J$29589,MATCH(J$6,订单!$B$1:$I$1,0),FALSE)),"")</f>
        <v/>
      </c>
      <c r="L118" s="32" t="n"/>
    </row>
    <row r="119" ht="16" customFormat="1" customHeight="1" s="45">
      <c r="B119" s="46">
        <f>IF(ROW(A113)&gt;MAX(订单!$B:$B),"",ROW(A113))</f>
        <v/>
      </c>
      <c r="C119" s="47">
        <f>ROW()-6</f>
        <v/>
      </c>
      <c r="D119" s="73">
        <f>IFERROR(IF($B119="","",VLOOKUP($B119,订单!$B$2:$J$29583,3,FALSE)),"")</f>
        <v/>
      </c>
      <c r="E119" s="81" t="n"/>
      <c r="F119" s="73">
        <f>IFERROR(IF($B119="","",VLOOKUP($B119,订单!$B$2:$J$29589,MATCH(F$6,订单!$B$1:$I$1,0),FALSE)),"")</f>
        <v/>
      </c>
      <c r="G119" s="73">
        <f>IFERROR(IF($B119="","",VLOOKUP($B119,订单!$B$2:$J$29589,MATCH(G$6,订单!$B$1:$I$1,0),FALSE)),"")</f>
        <v/>
      </c>
      <c r="H119" s="82">
        <f>IFERROR(IF($B119="","",VLOOKUP($B119,订单!$B$2:$J$29589,MATCH(H$6,订单!$B$1:$I$1,0),FALSE)),"")</f>
        <v/>
      </c>
      <c r="I119" s="73">
        <f>IFERROR(IF($B119="","",VLOOKUP($B119,订单!$B$2:$J$29589,MATCH(I$6,订单!$B$1:$I$1,0),FALSE)),"")</f>
        <v/>
      </c>
      <c r="J119" s="73">
        <f>IFERROR(IF($B119="","",VLOOKUP($B119,订单!$B$2:$J$29589,MATCH(J$6,订单!$B$1:$I$1,0),FALSE)),"")</f>
        <v/>
      </c>
      <c r="L119" s="32" t="n"/>
    </row>
    <row r="120" ht="16" customFormat="1" customHeight="1" s="45">
      <c r="B120" s="46">
        <f>IF(ROW(A114)&gt;MAX(订单!$B:$B),"",ROW(A114))</f>
        <v/>
      </c>
      <c r="C120" s="47">
        <f>ROW()-6</f>
        <v/>
      </c>
      <c r="D120" s="50">
        <f>IFERROR(IF($B120="","",VLOOKUP($B120,订单!$B$2:$J$29583,3,FALSE)),"")</f>
        <v/>
      </c>
      <c r="E120" s="83" t="n"/>
      <c r="F120" s="73">
        <f>IFERROR(IF($B120="","",VLOOKUP($B120,订单!$B$2:$J$29589,MATCH(F$6,订单!$B$1:$I$1,0),FALSE)),"")</f>
        <v/>
      </c>
      <c r="G120" s="73">
        <f>IFERROR(IF($B120="","",VLOOKUP($B120,订单!$B$2:$J$29589,MATCH(G$6,订单!$B$1:$I$1,0),FALSE)),"")</f>
        <v/>
      </c>
      <c r="H120" s="82">
        <f>IFERROR(IF($B120="","",VLOOKUP($B120,订单!$B$2:$J$29589,MATCH(H$6,订单!$B$1:$I$1,0),FALSE)),"")</f>
        <v/>
      </c>
      <c r="I120" s="73">
        <f>IFERROR(IF($B120="","",VLOOKUP($B120,订单!$B$2:$J$29589,MATCH(I$6,订单!$B$1:$I$1,0),FALSE)),"")</f>
        <v/>
      </c>
      <c r="J120" s="73">
        <f>IFERROR(IF($B120="","",VLOOKUP($B120,订单!$B$2:$J$29589,MATCH(J$6,订单!$B$1:$I$1,0),FALSE)),"")</f>
        <v/>
      </c>
      <c r="L120" s="32" t="n"/>
    </row>
    <row r="121" ht="16" customFormat="1" customHeight="1" s="45">
      <c r="B121" s="46">
        <f>IF(ROW(A115)&gt;MAX(订单!$B:$B),"",ROW(A115))</f>
        <v/>
      </c>
      <c r="C121" s="47">
        <f>ROW()-6</f>
        <v/>
      </c>
      <c r="D121" s="73">
        <f>IFERROR(IF($B121="","",VLOOKUP($B121,订单!$B$2:$J$29583,3,FALSE)),"")</f>
        <v/>
      </c>
      <c r="E121" s="81" t="n"/>
      <c r="F121" s="73">
        <f>IFERROR(IF($B121="","",VLOOKUP($B121,订单!$B$2:$J$29589,MATCH(F$6,订单!$B$1:$I$1,0),FALSE)),"")</f>
        <v/>
      </c>
      <c r="G121" s="73">
        <f>IFERROR(IF($B121="","",VLOOKUP($B121,订单!$B$2:$J$29589,MATCH(G$6,订单!$B$1:$I$1,0),FALSE)),"")</f>
        <v/>
      </c>
      <c r="H121" s="82">
        <f>IFERROR(IF($B121="","",VLOOKUP($B121,订单!$B$2:$J$29589,MATCH(H$6,订单!$B$1:$I$1,0),FALSE)),"")</f>
        <v/>
      </c>
      <c r="I121" s="73">
        <f>IFERROR(IF($B121="","",VLOOKUP($B121,订单!$B$2:$J$29589,MATCH(I$6,订单!$B$1:$I$1,0),FALSE)),"")</f>
        <v/>
      </c>
      <c r="J121" s="73">
        <f>IFERROR(IF($B121="","",VLOOKUP($B121,订单!$B$2:$J$29589,MATCH(J$6,订单!$B$1:$I$1,0),FALSE)),"")</f>
        <v/>
      </c>
      <c r="L121" s="32" t="n"/>
    </row>
    <row r="122" ht="16" customFormat="1" customHeight="1" s="45">
      <c r="B122" s="46">
        <f>IF(ROW(A116)&gt;MAX(订单!$B:$B),"",ROW(A116))</f>
        <v/>
      </c>
      <c r="C122" s="47">
        <f>ROW()-6</f>
        <v/>
      </c>
      <c r="D122" s="73">
        <f>IFERROR(IF($B122="","",VLOOKUP($B122,订单!$B$2:$J$29583,3,FALSE)),"")</f>
        <v/>
      </c>
      <c r="E122" s="81" t="n"/>
      <c r="F122" s="73">
        <f>IFERROR(IF($B122="","",VLOOKUP($B122,订单!$B$2:$J$29589,MATCH(F$6,订单!$B$1:$I$1,0),FALSE)),"")</f>
        <v/>
      </c>
      <c r="G122" s="73">
        <f>IFERROR(IF($B122="","",VLOOKUP($B122,订单!$B$2:$J$29589,MATCH(G$6,订单!$B$1:$I$1,0),FALSE)),"")</f>
        <v/>
      </c>
      <c r="H122" s="82">
        <f>IFERROR(IF($B122="","",VLOOKUP($B122,订单!$B$2:$J$29589,MATCH(H$6,订单!$B$1:$I$1,0),FALSE)),"")</f>
        <v/>
      </c>
      <c r="I122" s="73">
        <f>IFERROR(IF($B122="","",VLOOKUP($B122,订单!$B$2:$J$29589,MATCH(I$6,订单!$B$1:$I$1,0),FALSE)),"")</f>
        <v/>
      </c>
      <c r="J122" s="73">
        <f>IFERROR(IF($B122="","",VLOOKUP($B122,订单!$B$2:$J$29589,MATCH(J$6,订单!$B$1:$I$1,0),FALSE)),"")</f>
        <v/>
      </c>
      <c r="L122" s="32" t="n"/>
    </row>
    <row r="123" ht="16" customFormat="1" customHeight="1" s="45">
      <c r="B123" s="46">
        <f>IF(ROW(A117)&gt;MAX(订单!$B:$B),"",ROW(A117))</f>
        <v/>
      </c>
      <c r="C123" s="47">
        <f>ROW()-6</f>
        <v/>
      </c>
      <c r="D123" s="73">
        <f>IFERROR(IF($B123="","",VLOOKUP($B123,订单!$B$2:$J$29583,3,FALSE)),"")</f>
        <v/>
      </c>
      <c r="E123" s="81" t="n"/>
      <c r="F123" s="73">
        <f>IFERROR(IF($B123="","",VLOOKUP($B123,订单!$B$2:$J$29589,MATCH(F$6,订单!$B$1:$I$1,0),FALSE)),"")</f>
        <v/>
      </c>
      <c r="G123" s="73">
        <f>IFERROR(IF($B123="","",VLOOKUP($B123,订单!$B$2:$J$29589,MATCH(G$6,订单!$B$1:$I$1,0),FALSE)),"")</f>
        <v/>
      </c>
      <c r="H123" s="82">
        <f>IFERROR(IF($B123="","",VLOOKUP($B123,订单!$B$2:$J$29589,MATCH(H$6,订单!$B$1:$I$1,0),FALSE)),"")</f>
        <v/>
      </c>
      <c r="I123" s="73">
        <f>IFERROR(IF($B123="","",VLOOKUP($B123,订单!$B$2:$J$29589,MATCH(I$6,订单!$B$1:$I$1,0),FALSE)),"")</f>
        <v/>
      </c>
      <c r="J123" s="73">
        <f>IFERROR(IF($B123="","",VLOOKUP($B123,订单!$B$2:$J$29589,MATCH(J$6,订单!$B$1:$I$1,0),FALSE)),"")</f>
        <v/>
      </c>
      <c r="L123" s="32" t="n"/>
    </row>
    <row r="124" ht="16" customFormat="1" customHeight="1" s="45">
      <c r="B124" s="46">
        <f>IF(ROW(A118)&gt;MAX(订单!$B:$B),"",ROW(A118))</f>
        <v/>
      </c>
      <c r="C124" s="47">
        <f>ROW()-6</f>
        <v/>
      </c>
      <c r="D124" s="73">
        <f>IFERROR(IF($B124="","",VLOOKUP($B124,订单!$B$2:$J$29583,3,FALSE)),"")</f>
        <v/>
      </c>
      <c r="E124" s="81" t="n"/>
      <c r="F124" s="73">
        <f>IFERROR(IF($B124="","",VLOOKUP($B124,订单!$B$2:$J$29589,MATCH(F$6,订单!$B$1:$I$1,0),FALSE)),"")</f>
        <v/>
      </c>
      <c r="G124" s="73">
        <f>IFERROR(IF($B124="","",VLOOKUP($B124,订单!$B$2:$J$29589,MATCH(G$6,订单!$B$1:$I$1,0),FALSE)),"")</f>
        <v/>
      </c>
      <c r="H124" s="82">
        <f>IFERROR(IF($B124="","",VLOOKUP($B124,订单!$B$2:$J$29589,MATCH(H$6,订单!$B$1:$I$1,0),FALSE)),"")</f>
        <v/>
      </c>
      <c r="I124" s="73">
        <f>IFERROR(IF($B124="","",VLOOKUP($B124,订单!$B$2:$J$29589,MATCH(I$6,订单!$B$1:$I$1,0),FALSE)),"")</f>
        <v/>
      </c>
      <c r="J124" s="73">
        <f>IFERROR(IF($B124="","",VLOOKUP($B124,订单!$B$2:$J$29589,MATCH(J$6,订单!$B$1:$I$1,0),FALSE)),"")</f>
        <v/>
      </c>
      <c r="L124" s="32" t="n"/>
    </row>
    <row r="125" ht="16" customFormat="1" customHeight="1" s="45">
      <c r="B125" s="46">
        <f>IF(ROW(A119)&gt;MAX(订单!$B:$B),"",ROW(A119))</f>
        <v/>
      </c>
      <c r="C125" s="47">
        <f>ROW()-6</f>
        <v/>
      </c>
      <c r="D125" s="73">
        <f>IFERROR(IF($B125="","",VLOOKUP($B125,订单!$B$2:$J$29583,3,FALSE)),"")</f>
        <v/>
      </c>
      <c r="E125" s="81" t="n"/>
      <c r="F125" s="73">
        <f>IFERROR(IF($B125="","",VLOOKUP($B125,订单!$B$2:$J$29589,MATCH(F$6,订单!$B$1:$I$1,0),FALSE)),"")</f>
        <v/>
      </c>
      <c r="G125" s="73">
        <f>IFERROR(IF($B125="","",VLOOKUP($B125,订单!$B$2:$J$29589,MATCH(G$6,订单!$B$1:$I$1,0),FALSE)),"")</f>
        <v/>
      </c>
      <c r="H125" s="82">
        <f>IFERROR(IF($B125="","",VLOOKUP($B125,订单!$B$2:$J$29589,MATCH(H$6,订单!$B$1:$I$1,0),FALSE)),"")</f>
        <v/>
      </c>
      <c r="I125" s="73">
        <f>IFERROR(IF($B125="","",VLOOKUP($B125,订单!$B$2:$J$29589,MATCH(I$6,订单!$B$1:$I$1,0),FALSE)),"")</f>
        <v/>
      </c>
      <c r="J125" s="73">
        <f>IFERROR(IF($B125="","",VLOOKUP($B125,订单!$B$2:$J$29589,MATCH(J$6,订单!$B$1:$I$1,0),FALSE)),"")</f>
        <v/>
      </c>
      <c r="L125" s="32" t="n"/>
    </row>
    <row r="126" ht="16" customFormat="1" customHeight="1" s="45">
      <c r="B126" s="46">
        <f>IF(ROW(A120)&gt;MAX(订单!$B:$B),"",ROW(A120))</f>
        <v/>
      </c>
      <c r="C126" s="47">
        <f>ROW()-6</f>
        <v/>
      </c>
      <c r="D126" s="50">
        <f>IFERROR(IF($B126="","",VLOOKUP($B126,订单!$B$2:$J$29583,3,FALSE)),"")</f>
        <v/>
      </c>
      <c r="E126" s="83" t="n"/>
      <c r="F126" s="73">
        <f>IFERROR(IF($B126="","",VLOOKUP($B126,订单!$B$2:$J$29589,MATCH(F$6,订单!$B$1:$I$1,0),FALSE)),"")</f>
        <v/>
      </c>
      <c r="G126" s="73">
        <f>IFERROR(IF($B126="","",VLOOKUP($B126,订单!$B$2:$J$29589,MATCH(G$6,订单!$B$1:$I$1,0),FALSE)),"")</f>
        <v/>
      </c>
      <c r="H126" s="82">
        <f>IFERROR(IF($B126="","",VLOOKUP($B126,订单!$B$2:$J$29589,MATCH(H$6,订单!$B$1:$I$1,0),FALSE)),"")</f>
        <v/>
      </c>
      <c r="I126" s="73">
        <f>IFERROR(IF($B126="","",VLOOKUP($B126,订单!$B$2:$J$29589,MATCH(I$6,订单!$B$1:$I$1,0),FALSE)),"")</f>
        <v/>
      </c>
      <c r="J126" s="73">
        <f>IFERROR(IF($B126="","",VLOOKUP($B126,订单!$B$2:$J$29589,MATCH(J$6,订单!$B$1:$I$1,0),FALSE)),"")</f>
        <v/>
      </c>
      <c r="L126" s="32" t="n"/>
    </row>
    <row r="127" ht="16" customFormat="1" customHeight="1" s="45">
      <c r="B127" s="46">
        <f>IF(ROW(A121)&gt;MAX(订单!$B:$B),"",ROW(A121))</f>
        <v/>
      </c>
      <c r="C127" s="47">
        <f>ROW()-6</f>
        <v/>
      </c>
      <c r="D127" s="73">
        <f>IFERROR(IF($B127="","",VLOOKUP($B127,订单!$B$2:$J$29583,3,FALSE)),"")</f>
        <v/>
      </c>
      <c r="E127" s="81" t="n"/>
      <c r="F127" s="73">
        <f>IFERROR(IF($B127="","",VLOOKUP($B127,订单!$B$2:$J$29589,MATCH(F$6,订单!$B$1:$I$1,0),FALSE)),"")</f>
        <v/>
      </c>
      <c r="G127" s="73">
        <f>IFERROR(IF($B127="","",VLOOKUP($B127,订单!$B$2:$J$29589,MATCH(G$6,订单!$B$1:$I$1,0),FALSE)),"")</f>
        <v/>
      </c>
      <c r="H127" s="82">
        <f>IFERROR(IF($B127="","",VLOOKUP($B127,订单!$B$2:$J$29589,MATCH(H$6,订单!$B$1:$I$1,0),FALSE)),"")</f>
        <v/>
      </c>
      <c r="I127" s="73">
        <f>IFERROR(IF($B127="","",VLOOKUP($B127,订单!$B$2:$J$29589,MATCH(I$6,订单!$B$1:$I$1,0),FALSE)),"")</f>
        <v/>
      </c>
      <c r="J127" s="73">
        <f>IFERROR(IF($B127="","",VLOOKUP($B127,订单!$B$2:$J$29589,MATCH(J$6,订单!$B$1:$I$1,0),FALSE)),"")</f>
        <v/>
      </c>
      <c r="L127" s="32" t="n"/>
    </row>
    <row r="128" ht="16" customFormat="1" customHeight="1" s="45">
      <c r="B128" s="46">
        <f>IF(ROW(A122)&gt;MAX(订单!$B:$B),"",ROW(A122))</f>
        <v/>
      </c>
      <c r="C128" s="47">
        <f>ROW()-6</f>
        <v/>
      </c>
      <c r="D128" s="73">
        <f>IFERROR(IF($B128="","",VLOOKUP($B128,订单!$B$2:$J$29583,3,FALSE)),"")</f>
        <v/>
      </c>
      <c r="E128" s="81" t="n"/>
      <c r="F128" s="73">
        <f>IFERROR(IF($B128="","",VLOOKUP($B128,订单!$B$2:$J$29589,MATCH(F$6,订单!$B$1:$I$1,0),FALSE)),"")</f>
        <v/>
      </c>
      <c r="G128" s="73">
        <f>IFERROR(IF($B128="","",VLOOKUP($B128,订单!$B$2:$J$29589,MATCH(G$6,订单!$B$1:$I$1,0),FALSE)),"")</f>
        <v/>
      </c>
      <c r="H128" s="82">
        <f>IFERROR(IF($B128="","",VLOOKUP($B128,订单!$B$2:$J$29589,MATCH(H$6,订单!$B$1:$I$1,0),FALSE)),"")</f>
        <v/>
      </c>
      <c r="I128" s="73">
        <f>IFERROR(IF($B128="","",VLOOKUP($B128,订单!$B$2:$J$29589,MATCH(I$6,订单!$B$1:$I$1,0),FALSE)),"")</f>
        <v/>
      </c>
      <c r="J128" s="73">
        <f>IFERROR(IF($B128="","",VLOOKUP($B128,订单!$B$2:$J$29589,MATCH(J$6,订单!$B$1:$I$1,0),FALSE)),"")</f>
        <v/>
      </c>
      <c r="L128" s="32" t="n"/>
    </row>
    <row r="129" ht="16" customFormat="1" customHeight="1" s="45">
      <c r="B129" s="46">
        <f>IF(ROW(A123)&gt;MAX(订单!$B:$B),"",ROW(A123))</f>
        <v/>
      </c>
      <c r="C129" s="47">
        <f>ROW()-6</f>
        <v/>
      </c>
      <c r="D129" s="73">
        <f>IFERROR(IF($B129="","",VLOOKUP($B129,订单!$B$2:$J$29583,3,FALSE)),"")</f>
        <v/>
      </c>
      <c r="E129" s="81" t="n"/>
      <c r="F129" s="73">
        <f>IFERROR(IF($B129="","",VLOOKUP($B129,订单!$B$2:$J$29589,MATCH(F$6,订单!$B$1:$I$1,0),FALSE)),"")</f>
        <v/>
      </c>
      <c r="G129" s="73">
        <f>IFERROR(IF($B129="","",VLOOKUP($B129,订单!$B$2:$J$29589,MATCH(G$6,订单!$B$1:$I$1,0),FALSE)),"")</f>
        <v/>
      </c>
      <c r="H129" s="82">
        <f>IFERROR(IF($B129="","",VLOOKUP($B129,订单!$B$2:$J$29589,MATCH(H$6,订单!$B$1:$I$1,0),FALSE)),"")</f>
        <v/>
      </c>
      <c r="I129" s="73">
        <f>IFERROR(IF($B129="","",VLOOKUP($B129,订单!$B$2:$J$29589,MATCH(I$6,订单!$B$1:$I$1,0),FALSE)),"")</f>
        <v/>
      </c>
      <c r="J129" s="73">
        <f>IFERROR(IF($B129="","",VLOOKUP($B129,订单!$B$2:$J$29589,MATCH(J$6,订单!$B$1:$I$1,0),FALSE)),"")</f>
        <v/>
      </c>
      <c r="L129" s="32" t="n"/>
    </row>
    <row r="130" ht="16" customFormat="1" customHeight="1" s="45">
      <c r="B130" s="46">
        <f>IF(ROW(A124)&gt;MAX(订单!$B:$B),"",ROW(A124))</f>
        <v/>
      </c>
      <c r="C130" s="47">
        <f>ROW()-6</f>
        <v/>
      </c>
      <c r="D130" s="73">
        <f>IFERROR(IF($B130="","",VLOOKUP($B130,订单!$B$2:$J$29583,3,FALSE)),"")</f>
        <v/>
      </c>
      <c r="E130" s="81" t="n"/>
      <c r="F130" s="73">
        <f>IFERROR(IF($B130="","",VLOOKUP($B130,订单!$B$2:$J$29589,MATCH(F$6,订单!$B$1:$I$1,0),FALSE)),"")</f>
        <v/>
      </c>
      <c r="G130" s="73">
        <f>IFERROR(IF($B130="","",VLOOKUP($B130,订单!$B$2:$J$29589,MATCH(G$6,订单!$B$1:$I$1,0),FALSE)),"")</f>
        <v/>
      </c>
      <c r="H130" s="82">
        <f>IFERROR(IF($B130="","",VLOOKUP($B130,订单!$B$2:$J$29589,MATCH(H$6,订单!$B$1:$I$1,0),FALSE)),"")</f>
        <v/>
      </c>
      <c r="I130" s="73">
        <f>IFERROR(IF($B130="","",VLOOKUP($B130,订单!$B$2:$J$29589,MATCH(I$6,订单!$B$1:$I$1,0),FALSE)),"")</f>
        <v/>
      </c>
      <c r="J130" s="73">
        <f>IFERROR(IF($B130="","",VLOOKUP($B130,订单!$B$2:$J$29589,MATCH(J$6,订单!$B$1:$I$1,0),FALSE)),"")</f>
        <v/>
      </c>
      <c r="L130" s="32" t="n"/>
    </row>
    <row r="131" ht="16" customFormat="1" customHeight="1" s="45">
      <c r="B131" s="46">
        <f>IF(ROW(A125)&gt;MAX(订单!$B:$B),"",ROW(A125))</f>
        <v/>
      </c>
      <c r="C131" s="47">
        <f>ROW()-6</f>
        <v/>
      </c>
      <c r="D131" s="73">
        <f>IFERROR(IF($B131="","",VLOOKUP($B131,订单!$B$2:$J$29583,3,FALSE)),"")</f>
        <v/>
      </c>
      <c r="E131" s="81" t="n"/>
      <c r="F131" s="73">
        <f>IFERROR(IF($B131="","",VLOOKUP($B131,订单!$B$2:$J$29589,MATCH(F$6,订单!$B$1:$I$1,0),FALSE)),"")</f>
        <v/>
      </c>
      <c r="G131" s="73">
        <f>IFERROR(IF($B131="","",VLOOKUP($B131,订单!$B$2:$J$29589,MATCH(G$6,订单!$B$1:$I$1,0),FALSE)),"")</f>
        <v/>
      </c>
      <c r="H131" s="82">
        <f>IFERROR(IF($B131="","",VLOOKUP($B131,订单!$B$2:$J$29589,MATCH(H$6,订单!$B$1:$I$1,0),FALSE)),"")</f>
        <v/>
      </c>
      <c r="I131" s="73">
        <f>IFERROR(IF($B131="","",VLOOKUP($B131,订单!$B$2:$J$29589,MATCH(I$6,订单!$B$1:$I$1,0),FALSE)),"")</f>
        <v/>
      </c>
      <c r="J131" s="73">
        <f>IFERROR(IF($B131="","",VLOOKUP($B131,订单!$B$2:$J$29589,MATCH(J$6,订单!$B$1:$I$1,0),FALSE)),"")</f>
        <v/>
      </c>
      <c r="L131" s="32" t="n"/>
    </row>
    <row r="132" ht="16" customFormat="1" customHeight="1" s="45">
      <c r="B132" s="46">
        <f>IF(ROW(A126)&gt;MAX(订单!$B:$B),"",ROW(A126))</f>
        <v/>
      </c>
      <c r="C132" s="47">
        <f>ROW()-6</f>
        <v/>
      </c>
      <c r="D132" s="50">
        <f>IFERROR(IF($B132="","",VLOOKUP($B132,订单!$B$2:$J$29583,3,FALSE)),"")</f>
        <v/>
      </c>
      <c r="E132" s="83" t="n"/>
      <c r="F132" s="73">
        <f>IFERROR(IF($B132="","",VLOOKUP($B132,订单!$B$2:$J$29589,MATCH(F$6,订单!$B$1:$I$1,0),FALSE)),"")</f>
        <v/>
      </c>
      <c r="G132" s="73">
        <f>IFERROR(IF($B132="","",VLOOKUP($B132,订单!$B$2:$J$29589,MATCH(G$6,订单!$B$1:$I$1,0),FALSE)),"")</f>
        <v/>
      </c>
      <c r="H132" s="82">
        <f>IFERROR(IF($B132="","",VLOOKUP($B132,订单!$B$2:$J$29589,MATCH(H$6,订单!$B$1:$I$1,0),FALSE)),"")</f>
        <v/>
      </c>
      <c r="I132" s="73">
        <f>IFERROR(IF($B132="","",VLOOKUP($B132,订单!$B$2:$J$29589,MATCH(I$6,订单!$B$1:$I$1,0),FALSE)),"")</f>
        <v/>
      </c>
      <c r="J132" s="73">
        <f>IFERROR(IF($B132="","",VLOOKUP($B132,订单!$B$2:$J$29589,MATCH(J$6,订单!$B$1:$I$1,0),FALSE)),"")</f>
        <v/>
      </c>
      <c r="L132" s="32" t="n"/>
    </row>
    <row r="133" ht="16" customFormat="1" customHeight="1" s="45">
      <c r="B133" s="46">
        <f>IF(ROW(A127)&gt;MAX(订单!$B:$B),"",ROW(A127))</f>
        <v/>
      </c>
      <c r="C133" s="47">
        <f>ROW()-6</f>
        <v/>
      </c>
      <c r="D133" s="73">
        <f>IFERROR(IF($B133="","",VLOOKUP($B133,订单!$B$2:$J$29583,3,FALSE)),"")</f>
        <v/>
      </c>
      <c r="E133" s="81" t="n"/>
      <c r="F133" s="73">
        <f>IFERROR(IF($B133="","",VLOOKUP($B133,订单!$B$2:$J$29589,MATCH(F$6,订单!$B$1:$I$1,0),FALSE)),"")</f>
        <v/>
      </c>
      <c r="G133" s="73">
        <f>IFERROR(IF($B133="","",VLOOKUP($B133,订单!$B$2:$J$29589,MATCH(G$6,订单!$B$1:$I$1,0),FALSE)),"")</f>
        <v/>
      </c>
      <c r="H133" s="82">
        <f>IFERROR(IF($B133="","",VLOOKUP($B133,订单!$B$2:$J$29589,MATCH(H$6,订单!$B$1:$I$1,0),FALSE)),"")</f>
        <v/>
      </c>
      <c r="I133" s="73">
        <f>IFERROR(IF($B133="","",VLOOKUP($B133,订单!$B$2:$J$29589,MATCH(I$6,订单!$B$1:$I$1,0),FALSE)),"")</f>
        <v/>
      </c>
      <c r="J133" s="73">
        <f>IFERROR(IF($B133="","",VLOOKUP($B133,订单!$B$2:$J$29589,MATCH(J$6,订单!$B$1:$I$1,0),FALSE)),"")</f>
        <v/>
      </c>
      <c r="L133" s="32" t="n"/>
    </row>
    <row r="134" ht="16" customFormat="1" customHeight="1" s="45">
      <c r="B134" s="46">
        <f>IF(ROW(A128)&gt;MAX(订单!$B:$B),"",ROW(A128))</f>
        <v/>
      </c>
      <c r="C134" s="47">
        <f>ROW()-6</f>
        <v/>
      </c>
      <c r="D134" s="73">
        <f>IFERROR(IF($B134="","",VLOOKUP($B134,订单!$B$2:$J$29583,3,FALSE)),"")</f>
        <v/>
      </c>
      <c r="E134" s="81" t="n"/>
      <c r="F134" s="73">
        <f>IFERROR(IF($B134="","",VLOOKUP($B134,订单!$B$2:$J$29589,MATCH(F$6,订单!$B$1:$I$1,0),FALSE)),"")</f>
        <v/>
      </c>
      <c r="G134" s="73">
        <f>IFERROR(IF($B134="","",VLOOKUP($B134,订单!$B$2:$J$29589,MATCH(G$6,订单!$B$1:$I$1,0),FALSE)),"")</f>
        <v/>
      </c>
      <c r="H134" s="82">
        <f>IFERROR(IF($B134="","",VLOOKUP($B134,订单!$B$2:$J$29589,MATCH(H$6,订单!$B$1:$I$1,0),FALSE)),"")</f>
        <v/>
      </c>
      <c r="I134" s="73">
        <f>IFERROR(IF($B134="","",VLOOKUP($B134,订单!$B$2:$J$29589,MATCH(I$6,订单!$B$1:$I$1,0),FALSE)),"")</f>
        <v/>
      </c>
      <c r="J134" s="73">
        <f>IFERROR(IF($B134="","",VLOOKUP($B134,订单!$B$2:$J$29589,MATCH(J$6,订单!$B$1:$I$1,0),FALSE)),"")</f>
        <v/>
      </c>
      <c r="L134" s="32" t="n"/>
    </row>
    <row r="135" ht="16" customFormat="1" customHeight="1" s="45">
      <c r="B135" s="46">
        <f>IF(ROW(A129)&gt;MAX(订单!$B:$B),"",ROW(A129))</f>
        <v/>
      </c>
      <c r="C135" s="47">
        <f>ROW()-6</f>
        <v/>
      </c>
      <c r="D135" s="73">
        <f>IFERROR(IF($B135="","",VLOOKUP($B135,订单!$B$2:$J$29583,3,FALSE)),"")</f>
        <v/>
      </c>
      <c r="E135" s="81" t="n"/>
      <c r="F135" s="73">
        <f>IFERROR(IF($B135="","",VLOOKUP($B135,订单!$B$2:$J$29589,MATCH(F$6,订单!$B$1:$I$1,0),FALSE)),"")</f>
        <v/>
      </c>
      <c r="G135" s="73">
        <f>IFERROR(IF($B135="","",VLOOKUP($B135,订单!$B$2:$J$29589,MATCH(G$6,订单!$B$1:$I$1,0),FALSE)),"")</f>
        <v/>
      </c>
      <c r="H135" s="82">
        <f>IFERROR(IF($B135="","",VLOOKUP($B135,订单!$B$2:$J$29589,MATCH(H$6,订单!$B$1:$I$1,0),FALSE)),"")</f>
        <v/>
      </c>
      <c r="I135" s="73">
        <f>IFERROR(IF($B135="","",VLOOKUP($B135,订单!$B$2:$J$29589,MATCH(I$6,订单!$B$1:$I$1,0),FALSE)),"")</f>
        <v/>
      </c>
      <c r="J135" s="73">
        <f>IFERROR(IF($B135="","",VLOOKUP($B135,订单!$B$2:$J$29589,MATCH(J$6,订单!$B$1:$I$1,0),FALSE)),"")</f>
        <v/>
      </c>
      <c r="L135" s="32" t="n"/>
    </row>
    <row r="136" ht="16" customFormat="1" customHeight="1" s="45">
      <c r="B136" s="46">
        <f>IF(ROW(A130)&gt;MAX(订单!$B:$B),"",ROW(A130))</f>
        <v/>
      </c>
      <c r="C136" s="47">
        <f>ROW()-6</f>
        <v/>
      </c>
      <c r="D136" s="73">
        <f>IFERROR(IF($B136="","",VLOOKUP($B136,订单!$B$2:$J$29583,3,FALSE)),"")</f>
        <v/>
      </c>
      <c r="E136" s="81" t="n"/>
      <c r="F136" s="73">
        <f>IFERROR(IF($B136="","",VLOOKUP($B136,订单!$B$2:$J$29589,MATCH(F$6,订单!$B$1:$I$1,0),FALSE)),"")</f>
        <v/>
      </c>
      <c r="G136" s="73">
        <f>IFERROR(IF($B136="","",VLOOKUP($B136,订单!$B$2:$J$29589,MATCH(G$6,订单!$B$1:$I$1,0),FALSE)),"")</f>
        <v/>
      </c>
      <c r="H136" s="82">
        <f>IFERROR(IF($B136="","",VLOOKUP($B136,订单!$B$2:$J$29589,MATCH(H$6,订单!$B$1:$I$1,0),FALSE)),"")</f>
        <v/>
      </c>
      <c r="I136" s="73">
        <f>IFERROR(IF($B136="","",VLOOKUP($B136,订单!$B$2:$J$29589,MATCH(I$6,订单!$B$1:$I$1,0),FALSE)),"")</f>
        <v/>
      </c>
      <c r="J136" s="73">
        <f>IFERROR(IF($B136="","",VLOOKUP($B136,订单!$B$2:$J$29589,MATCH(J$6,订单!$B$1:$I$1,0),FALSE)),"")</f>
        <v/>
      </c>
      <c r="L136" s="32" t="n"/>
    </row>
    <row r="137" ht="16" customFormat="1" customHeight="1" s="45">
      <c r="B137" s="46">
        <f>IF(ROW(A131)&gt;MAX(订单!$B:$B),"",ROW(A131))</f>
        <v/>
      </c>
      <c r="C137" s="47">
        <f>ROW()-6</f>
        <v/>
      </c>
      <c r="D137" s="73">
        <f>IFERROR(IF($B137="","",VLOOKUP($B137,订单!$B$2:$J$29583,3,FALSE)),"")</f>
        <v/>
      </c>
      <c r="E137" s="81" t="n"/>
      <c r="F137" s="73">
        <f>IFERROR(IF($B137="","",VLOOKUP($B137,订单!$B$2:$J$29589,MATCH(F$6,订单!$B$1:$I$1,0),FALSE)),"")</f>
        <v/>
      </c>
      <c r="G137" s="73">
        <f>IFERROR(IF($B137="","",VLOOKUP($B137,订单!$B$2:$J$29589,MATCH(G$6,订单!$B$1:$I$1,0),FALSE)),"")</f>
        <v/>
      </c>
      <c r="H137" s="82">
        <f>IFERROR(IF($B137="","",VLOOKUP($B137,订单!$B$2:$J$29589,MATCH(H$6,订单!$B$1:$I$1,0),FALSE)),"")</f>
        <v/>
      </c>
      <c r="I137" s="73">
        <f>IFERROR(IF($B137="","",VLOOKUP($B137,订单!$B$2:$J$29589,MATCH(I$6,订单!$B$1:$I$1,0),FALSE)),"")</f>
        <v/>
      </c>
      <c r="J137" s="73">
        <f>IFERROR(IF($B137="","",VLOOKUP($B137,订单!$B$2:$J$29589,MATCH(J$6,订单!$B$1:$I$1,0),FALSE)),"")</f>
        <v/>
      </c>
      <c r="L137" s="32" t="n"/>
    </row>
    <row r="138" ht="16" customFormat="1" customHeight="1" s="45">
      <c r="B138" s="46">
        <f>IF(ROW(A132)&gt;MAX(订单!$B:$B),"",ROW(A132))</f>
        <v/>
      </c>
      <c r="C138" s="47">
        <f>ROW()-6</f>
        <v/>
      </c>
      <c r="D138" s="50">
        <f>IFERROR(IF($B138="","",VLOOKUP($B138,订单!$B$2:$J$29583,3,FALSE)),"")</f>
        <v/>
      </c>
      <c r="E138" s="83" t="n"/>
      <c r="F138" s="73">
        <f>IFERROR(IF($B138="","",VLOOKUP($B138,订单!$B$2:$J$29589,MATCH(F$6,订单!$B$1:$I$1,0),FALSE)),"")</f>
        <v/>
      </c>
      <c r="G138" s="73">
        <f>IFERROR(IF($B138="","",VLOOKUP($B138,订单!$B$2:$J$29589,MATCH(G$6,订单!$B$1:$I$1,0),FALSE)),"")</f>
        <v/>
      </c>
      <c r="H138" s="82">
        <f>IFERROR(IF($B138="","",VLOOKUP($B138,订单!$B$2:$J$29589,MATCH(H$6,订单!$B$1:$I$1,0),FALSE)),"")</f>
        <v/>
      </c>
      <c r="I138" s="73">
        <f>IFERROR(IF($B138="","",VLOOKUP($B138,订单!$B$2:$J$29589,MATCH(I$6,订单!$B$1:$I$1,0),FALSE)),"")</f>
        <v/>
      </c>
      <c r="J138" s="73">
        <f>IFERROR(IF($B138="","",VLOOKUP($B138,订单!$B$2:$J$29589,MATCH(J$6,订单!$B$1:$I$1,0),FALSE)),"")</f>
        <v/>
      </c>
      <c r="L138" s="32" t="n"/>
    </row>
    <row r="139" ht="16" customFormat="1" customHeight="1" s="45">
      <c r="B139" s="46">
        <f>IF(ROW(A133)&gt;MAX(订单!$B:$B),"",ROW(A133))</f>
        <v/>
      </c>
      <c r="C139" s="47">
        <f>ROW()-6</f>
        <v/>
      </c>
      <c r="D139" s="73">
        <f>IFERROR(IF($B139="","",VLOOKUP($B139,订单!$B$2:$J$29583,3,FALSE)),"")</f>
        <v/>
      </c>
      <c r="E139" s="81" t="n"/>
      <c r="F139" s="73">
        <f>IFERROR(IF($B139="","",VLOOKUP($B139,订单!$B$2:$J$29589,MATCH(F$6,订单!$B$1:$I$1,0),FALSE)),"")</f>
        <v/>
      </c>
      <c r="G139" s="73">
        <f>IFERROR(IF($B139="","",VLOOKUP($B139,订单!$B$2:$J$29589,MATCH(G$6,订单!$B$1:$I$1,0),FALSE)),"")</f>
        <v/>
      </c>
      <c r="H139" s="82">
        <f>IFERROR(IF($B139="","",VLOOKUP($B139,订单!$B$2:$J$29589,MATCH(H$6,订单!$B$1:$I$1,0),FALSE)),"")</f>
        <v/>
      </c>
      <c r="I139" s="73">
        <f>IFERROR(IF($B139="","",VLOOKUP($B139,订单!$B$2:$J$29589,MATCH(I$6,订单!$B$1:$I$1,0),FALSE)),"")</f>
        <v/>
      </c>
      <c r="J139" s="73">
        <f>IFERROR(IF($B139="","",VLOOKUP($B139,订单!$B$2:$J$29589,MATCH(J$6,订单!$B$1:$I$1,0),FALSE)),"")</f>
        <v/>
      </c>
      <c r="L139" s="32" t="n"/>
    </row>
    <row r="140" ht="16" customFormat="1" customHeight="1" s="45">
      <c r="B140" s="46">
        <f>IF(ROW(A134)&gt;MAX(订单!$B:$B),"",ROW(A134))</f>
        <v/>
      </c>
      <c r="C140" s="47">
        <f>ROW()-6</f>
        <v/>
      </c>
      <c r="D140" s="73">
        <f>IFERROR(IF($B140="","",VLOOKUP($B140,订单!$B$2:$J$29583,3,FALSE)),"")</f>
        <v/>
      </c>
      <c r="E140" s="81" t="n"/>
      <c r="F140" s="73">
        <f>IFERROR(IF($B140="","",VLOOKUP($B140,订单!$B$2:$J$29589,MATCH(F$6,订单!$B$1:$I$1,0),FALSE)),"")</f>
        <v/>
      </c>
      <c r="G140" s="73">
        <f>IFERROR(IF($B140="","",VLOOKUP($B140,订单!$B$2:$J$29589,MATCH(G$6,订单!$B$1:$I$1,0),FALSE)),"")</f>
        <v/>
      </c>
      <c r="H140" s="82">
        <f>IFERROR(IF($B140="","",VLOOKUP($B140,订单!$B$2:$J$29589,MATCH(H$6,订单!$B$1:$I$1,0),FALSE)),"")</f>
        <v/>
      </c>
      <c r="I140" s="73">
        <f>IFERROR(IF($B140="","",VLOOKUP($B140,订单!$B$2:$J$29589,MATCH(I$6,订单!$B$1:$I$1,0),FALSE)),"")</f>
        <v/>
      </c>
      <c r="J140" s="73">
        <f>IFERROR(IF($B140="","",VLOOKUP($B140,订单!$B$2:$J$29589,MATCH(J$6,订单!$B$1:$I$1,0),FALSE)),"")</f>
        <v/>
      </c>
      <c r="L140" s="32" t="n"/>
    </row>
    <row r="141" ht="16" customFormat="1" customHeight="1" s="45">
      <c r="B141" s="46">
        <f>IF(ROW(A135)&gt;MAX(订单!$B:$B),"",ROW(A135))</f>
        <v/>
      </c>
      <c r="C141" s="47">
        <f>ROW()-6</f>
        <v/>
      </c>
      <c r="D141" s="73">
        <f>IFERROR(IF($B141="","",VLOOKUP($B141,订单!$B$2:$J$29583,3,FALSE)),"")</f>
        <v/>
      </c>
      <c r="E141" s="81" t="n"/>
      <c r="F141" s="73">
        <f>IFERROR(IF($B141="","",VLOOKUP($B141,订单!$B$2:$J$29589,MATCH(F$6,订单!$B$1:$I$1,0),FALSE)),"")</f>
        <v/>
      </c>
      <c r="G141" s="73">
        <f>IFERROR(IF($B141="","",VLOOKUP($B141,订单!$B$2:$J$29589,MATCH(G$6,订单!$B$1:$I$1,0),FALSE)),"")</f>
        <v/>
      </c>
      <c r="H141" s="82">
        <f>IFERROR(IF($B141="","",VLOOKUP($B141,订单!$B$2:$J$29589,MATCH(H$6,订单!$B$1:$I$1,0),FALSE)),"")</f>
        <v/>
      </c>
      <c r="I141" s="73">
        <f>IFERROR(IF($B141="","",VLOOKUP($B141,订单!$B$2:$J$29589,MATCH(I$6,订单!$B$1:$I$1,0),FALSE)),"")</f>
        <v/>
      </c>
      <c r="J141" s="73">
        <f>IFERROR(IF($B141="","",VLOOKUP($B141,订单!$B$2:$J$29589,MATCH(J$6,订单!$B$1:$I$1,0),FALSE)),"")</f>
        <v/>
      </c>
      <c r="L141" s="32" t="n"/>
    </row>
    <row r="142" ht="16" customFormat="1" customHeight="1" s="45">
      <c r="B142" s="46">
        <f>IF(ROW(A136)&gt;MAX(订单!$B:$B),"",ROW(A136))</f>
        <v/>
      </c>
      <c r="C142" s="47">
        <f>ROW()-6</f>
        <v/>
      </c>
      <c r="D142" s="73">
        <f>IFERROR(IF($B142="","",VLOOKUP($B142,订单!$B$2:$J$29583,3,FALSE)),"")</f>
        <v/>
      </c>
      <c r="E142" s="81" t="n"/>
      <c r="F142" s="73">
        <f>IFERROR(IF($B142="","",VLOOKUP($B142,订单!$B$2:$J$29589,MATCH(F$6,订单!$B$1:$I$1,0),FALSE)),"")</f>
        <v/>
      </c>
      <c r="G142" s="73">
        <f>IFERROR(IF($B142="","",VLOOKUP($B142,订单!$B$2:$J$29589,MATCH(G$6,订单!$B$1:$I$1,0),FALSE)),"")</f>
        <v/>
      </c>
      <c r="H142" s="82">
        <f>IFERROR(IF($B142="","",VLOOKUP($B142,订单!$B$2:$J$29589,MATCH(H$6,订单!$B$1:$I$1,0),FALSE)),"")</f>
        <v/>
      </c>
      <c r="I142" s="73">
        <f>IFERROR(IF($B142="","",VLOOKUP($B142,订单!$B$2:$J$29589,MATCH(I$6,订单!$B$1:$I$1,0),FALSE)),"")</f>
        <v/>
      </c>
      <c r="J142" s="73">
        <f>IFERROR(IF($B142="","",VLOOKUP($B142,订单!$B$2:$J$29589,MATCH(J$6,订单!$B$1:$I$1,0),FALSE)),"")</f>
        <v/>
      </c>
      <c r="L142" s="32" t="n"/>
    </row>
    <row r="143" ht="16" customFormat="1" customHeight="1" s="45">
      <c r="B143" s="46">
        <f>IF(ROW(A137)&gt;MAX(订单!$B:$B),"",ROW(A137))</f>
        <v/>
      </c>
      <c r="C143" s="47">
        <f>ROW()-6</f>
        <v/>
      </c>
      <c r="D143" s="73">
        <f>IFERROR(IF($B143="","",VLOOKUP($B143,订单!$B$2:$J$29583,3,FALSE)),"")</f>
        <v/>
      </c>
      <c r="E143" s="81" t="n"/>
      <c r="F143" s="73">
        <f>IFERROR(IF($B143="","",VLOOKUP($B143,订单!$B$2:$J$29589,MATCH(F$6,订单!$B$1:$I$1,0),FALSE)),"")</f>
        <v/>
      </c>
      <c r="G143" s="73">
        <f>IFERROR(IF($B143="","",VLOOKUP($B143,订单!$B$2:$J$29589,MATCH(G$6,订单!$B$1:$I$1,0),FALSE)),"")</f>
        <v/>
      </c>
      <c r="H143" s="82">
        <f>IFERROR(IF($B143="","",VLOOKUP($B143,订单!$B$2:$J$29589,MATCH(H$6,订单!$B$1:$I$1,0),FALSE)),"")</f>
        <v/>
      </c>
      <c r="I143" s="73">
        <f>IFERROR(IF($B143="","",VLOOKUP($B143,订单!$B$2:$J$29589,MATCH(I$6,订单!$B$1:$I$1,0),FALSE)),"")</f>
        <v/>
      </c>
      <c r="J143" s="73">
        <f>IFERROR(IF($B143="","",VLOOKUP($B143,订单!$B$2:$J$29589,MATCH(J$6,订单!$B$1:$I$1,0),FALSE)),"")</f>
        <v/>
      </c>
      <c r="L143" s="32" t="n"/>
    </row>
    <row r="144" ht="16" customFormat="1" customHeight="1" s="45">
      <c r="B144" s="46">
        <f>IF(ROW(A138)&gt;MAX(订单!$B:$B),"",ROW(A138))</f>
        <v/>
      </c>
      <c r="C144" s="47">
        <f>ROW()-6</f>
        <v/>
      </c>
      <c r="D144" s="50">
        <f>IFERROR(IF($B144="","",VLOOKUP($B144,订单!$B$2:$J$29583,3,FALSE)),"")</f>
        <v/>
      </c>
      <c r="E144" s="83" t="n"/>
      <c r="F144" s="73">
        <f>IFERROR(IF($B144="","",VLOOKUP($B144,订单!$B$2:$J$29589,MATCH(F$6,订单!$B$1:$I$1,0),FALSE)),"")</f>
        <v/>
      </c>
      <c r="G144" s="73">
        <f>IFERROR(IF($B144="","",VLOOKUP($B144,订单!$B$2:$J$29589,MATCH(G$6,订单!$B$1:$I$1,0),FALSE)),"")</f>
        <v/>
      </c>
      <c r="H144" s="82">
        <f>IFERROR(IF($B144="","",VLOOKUP($B144,订单!$B$2:$J$29589,MATCH(H$6,订单!$B$1:$I$1,0),FALSE)),"")</f>
        <v/>
      </c>
      <c r="I144" s="73">
        <f>IFERROR(IF($B144="","",VLOOKUP($B144,订单!$B$2:$J$29589,MATCH(I$6,订单!$B$1:$I$1,0),FALSE)),"")</f>
        <v/>
      </c>
      <c r="J144" s="73">
        <f>IFERROR(IF($B144="","",VLOOKUP($B144,订单!$B$2:$J$29589,MATCH(J$6,订单!$B$1:$I$1,0),FALSE)),"")</f>
        <v/>
      </c>
      <c r="L144" s="32" t="n"/>
    </row>
    <row r="145" ht="16" customFormat="1" customHeight="1" s="45">
      <c r="B145" s="46">
        <f>IF(ROW(A139)&gt;MAX(订单!$B:$B),"",ROW(A139))</f>
        <v/>
      </c>
      <c r="C145" s="47">
        <f>ROW()-6</f>
        <v/>
      </c>
      <c r="D145" s="73">
        <f>IFERROR(IF($B145="","",VLOOKUP($B145,订单!$B$2:$J$29583,3,FALSE)),"")</f>
        <v/>
      </c>
      <c r="E145" s="81" t="n"/>
      <c r="F145" s="73">
        <f>IFERROR(IF($B145="","",VLOOKUP($B145,订单!$B$2:$J$29589,MATCH(F$6,订单!$B$1:$I$1,0),FALSE)),"")</f>
        <v/>
      </c>
      <c r="G145" s="73">
        <f>IFERROR(IF($B145="","",VLOOKUP($B145,订单!$B$2:$J$29589,MATCH(G$6,订单!$B$1:$I$1,0),FALSE)),"")</f>
        <v/>
      </c>
      <c r="H145" s="82">
        <f>IFERROR(IF($B145="","",VLOOKUP($B145,订单!$B$2:$J$29589,MATCH(H$6,订单!$B$1:$I$1,0),FALSE)),"")</f>
        <v/>
      </c>
      <c r="I145" s="73">
        <f>IFERROR(IF($B145="","",VLOOKUP($B145,订单!$B$2:$J$29589,MATCH(I$6,订单!$B$1:$I$1,0),FALSE)),"")</f>
        <v/>
      </c>
      <c r="J145" s="73">
        <f>IFERROR(IF($B145="","",VLOOKUP($B145,订单!$B$2:$J$29589,MATCH(J$6,订单!$B$1:$I$1,0),FALSE)),"")</f>
        <v/>
      </c>
      <c r="L145" s="32" t="n"/>
    </row>
    <row r="146" ht="16" customFormat="1" customHeight="1" s="45">
      <c r="B146" s="46">
        <f>IF(ROW(A140)&gt;MAX(订单!$B:$B),"",ROW(A140))</f>
        <v/>
      </c>
      <c r="C146" s="47">
        <f>ROW()-6</f>
        <v/>
      </c>
      <c r="D146" s="73">
        <f>IFERROR(IF($B146="","",VLOOKUP($B146,订单!$B$2:$J$29583,3,FALSE)),"")</f>
        <v/>
      </c>
      <c r="E146" s="81" t="n"/>
      <c r="F146" s="73">
        <f>IFERROR(IF($B146="","",VLOOKUP($B146,订单!$B$2:$J$29589,MATCH(F$6,订单!$B$1:$I$1,0),FALSE)),"")</f>
        <v/>
      </c>
      <c r="G146" s="73">
        <f>IFERROR(IF($B146="","",VLOOKUP($B146,订单!$B$2:$J$29589,MATCH(G$6,订单!$B$1:$I$1,0),FALSE)),"")</f>
        <v/>
      </c>
      <c r="H146" s="82">
        <f>IFERROR(IF($B146="","",VLOOKUP($B146,订单!$B$2:$J$29589,MATCH(H$6,订单!$B$1:$I$1,0),FALSE)),"")</f>
        <v/>
      </c>
      <c r="I146" s="73">
        <f>IFERROR(IF($B146="","",VLOOKUP($B146,订单!$B$2:$J$29589,MATCH(I$6,订单!$B$1:$I$1,0),FALSE)),"")</f>
        <v/>
      </c>
      <c r="J146" s="73">
        <f>IFERROR(IF($B146="","",VLOOKUP($B146,订单!$B$2:$J$29589,MATCH(J$6,订单!$B$1:$I$1,0),FALSE)),"")</f>
        <v/>
      </c>
      <c r="L146" s="32" t="n"/>
    </row>
    <row r="147" ht="16" customFormat="1" customHeight="1" s="45">
      <c r="B147" s="46">
        <f>IF(ROW(A141)&gt;MAX(订单!$B:$B),"",ROW(A141))</f>
        <v/>
      </c>
      <c r="C147" s="47">
        <f>ROW()-6</f>
        <v/>
      </c>
      <c r="D147" s="73">
        <f>IFERROR(IF($B147="","",VLOOKUP($B147,订单!$B$2:$J$29583,3,FALSE)),"")</f>
        <v/>
      </c>
      <c r="E147" s="81" t="n"/>
      <c r="F147" s="73">
        <f>IFERROR(IF($B147="","",VLOOKUP($B147,订单!$B$2:$J$29589,MATCH(F$6,订单!$B$1:$I$1,0),FALSE)),"")</f>
        <v/>
      </c>
      <c r="G147" s="73">
        <f>IFERROR(IF($B147="","",VLOOKUP($B147,订单!$B$2:$J$29589,MATCH(G$6,订单!$B$1:$I$1,0),FALSE)),"")</f>
        <v/>
      </c>
      <c r="H147" s="82">
        <f>IFERROR(IF($B147="","",VLOOKUP($B147,订单!$B$2:$J$29589,MATCH(H$6,订单!$B$1:$I$1,0),FALSE)),"")</f>
        <v/>
      </c>
      <c r="I147" s="73">
        <f>IFERROR(IF($B147="","",VLOOKUP($B147,订单!$B$2:$J$29589,MATCH(I$6,订单!$B$1:$I$1,0),FALSE)),"")</f>
        <v/>
      </c>
      <c r="J147" s="73">
        <f>IFERROR(IF($B147="","",VLOOKUP($B147,订单!$B$2:$J$29589,MATCH(J$6,订单!$B$1:$I$1,0),FALSE)),"")</f>
        <v/>
      </c>
      <c r="L147" s="32" t="n"/>
    </row>
    <row r="148" ht="16" customFormat="1" customHeight="1" s="45">
      <c r="B148" s="46">
        <f>IF(ROW(A142)&gt;MAX(订单!$B:$B),"",ROW(A142))</f>
        <v/>
      </c>
      <c r="C148" s="47">
        <f>ROW()-6</f>
        <v/>
      </c>
      <c r="D148" s="73">
        <f>IFERROR(IF($B148="","",VLOOKUP($B148,订单!$B$2:$J$29583,3,FALSE)),"")</f>
        <v/>
      </c>
      <c r="E148" s="81" t="n"/>
      <c r="F148" s="73">
        <f>IFERROR(IF($B148="","",VLOOKUP($B148,订单!$B$2:$J$29589,MATCH(F$6,订单!$B$1:$I$1,0),FALSE)),"")</f>
        <v/>
      </c>
      <c r="G148" s="73">
        <f>IFERROR(IF($B148="","",VLOOKUP($B148,订单!$B$2:$J$29589,MATCH(G$6,订单!$B$1:$I$1,0),FALSE)),"")</f>
        <v/>
      </c>
      <c r="H148" s="82">
        <f>IFERROR(IF($B148="","",VLOOKUP($B148,订单!$B$2:$J$29589,MATCH(H$6,订单!$B$1:$I$1,0),FALSE)),"")</f>
        <v/>
      </c>
      <c r="I148" s="73">
        <f>IFERROR(IF($B148="","",VLOOKUP($B148,订单!$B$2:$J$29589,MATCH(I$6,订单!$B$1:$I$1,0),FALSE)),"")</f>
        <v/>
      </c>
      <c r="J148" s="73">
        <f>IFERROR(IF($B148="","",VLOOKUP($B148,订单!$B$2:$J$29589,MATCH(J$6,订单!$B$1:$I$1,0),FALSE)),"")</f>
        <v/>
      </c>
      <c r="L148" s="32" t="n"/>
    </row>
    <row r="149" ht="16" customFormat="1" customHeight="1" s="45">
      <c r="B149" s="46">
        <f>IF(ROW(A143)&gt;MAX(订单!$B:$B),"",ROW(A143))</f>
        <v/>
      </c>
      <c r="C149" s="47">
        <f>ROW()-6</f>
        <v/>
      </c>
      <c r="D149" s="73">
        <f>IFERROR(IF($B149="","",VLOOKUP($B149,订单!$B$2:$J$29583,3,FALSE)),"")</f>
        <v/>
      </c>
      <c r="E149" s="81" t="n"/>
      <c r="F149" s="73">
        <f>IFERROR(IF($B149="","",VLOOKUP($B149,订单!$B$2:$J$29589,MATCH(F$6,订单!$B$1:$I$1,0),FALSE)),"")</f>
        <v/>
      </c>
      <c r="G149" s="73">
        <f>IFERROR(IF($B149="","",VLOOKUP($B149,订单!$B$2:$J$29589,MATCH(G$6,订单!$B$1:$I$1,0),FALSE)),"")</f>
        <v/>
      </c>
      <c r="H149" s="82">
        <f>IFERROR(IF($B149="","",VLOOKUP($B149,订单!$B$2:$J$29589,MATCH(H$6,订单!$B$1:$I$1,0),FALSE)),"")</f>
        <v/>
      </c>
      <c r="I149" s="73">
        <f>IFERROR(IF($B149="","",VLOOKUP($B149,订单!$B$2:$J$29589,MATCH(I$6,订单!$B$1:$I$1,0),FALSE)),"")</f>
        <v/>
      </c>
      <c r="J149" s="73">
        <f>IFERROR(IF($B149="","",VLOOKUP($B149,订单!$B$2:$J$29589,MATCH(J$6,订单!$B$1:$I$1,0),FALSE)),"")</f>
        <v/>
      </c>
      <c r="L149" s="32" t="n"/>
    </row>
    <row r="150" ht="16" customFormat="1" customHeight="1" s="45">
      <c r="B150" s="46">
        <f>IF(ROW(A144)&gt;MAX(订单!$B:$B),"",ROW(A144))</f>
        <v/>
      </c>
      <c r="C150" s="47">
        <f>ROW()-6</f>
        <v/>
      </c>
      <c r="D150" s="50">
        <f>IFERROR(IF($B150="","",VLOOKUP($B150,订单!$B$2:$J$29583,3,FALSE)),"")</f>
        <v/>
      </c>
      <c r="E150" s="83" t="n"/>
      <c r="F150" s="73">
        <f>IFERROR(IF($B150="","",VLOOKUP($B150,订单!$B$2:$J$29589,MATCH(F$6,订单!$B$1:$I$1,0),FALSE)),"")</f>
        <v/>
      </c>
      <c r="G150" s="73">
        <f>IFERROR(IF($B150="","",VLOOKUP($B150,订单!$B$2:$J$29589,MATCH(G$6,订单!$B$1:$I$1,0),FALSE)),"")</f>
        <v/>
      </c>
      <c r="H150" s="82">
        <f>IFERROR(IF($B150="","",VLOOKUP($B150,订单!$B$2:$J$29589,MATCH(H$6,订单!$B$1:$I$1,0),FALSE)),"")</f>
        <v/>
      </c>
      <c r="I150" s="73">
        <f>IFERROR(IF($B150="","",VLOOKUP($B150,订单!$B$2:$J$29589,MATCH(I$6,订单!$B$1:$I$1,0),FALSE)),"")</f>
        <v/>
      </c>
      <c r="J150" s="73">
        <f>IFERROR(IF($B150="","",VLOOKUP($B150,订单!$B$2:$J$29589,MATCH(J$6,订单!$B$1:$I$1,0),FALSE)),"")</f>
        <v/>
      </c>
      <c r="L150" s="32" t="n"/>
    </row>
    <row r="151" ht="16" customFormat="1" customHeight="1" s="45">
      <c r="B151" s="46">
        <f>IF(ROW(A145)&gt;MAX(订单!$B:$B),"",ROW(A145))</f>
        <v/>
      </c>
      <c r="C151" s="47">
        <f>ROW()-6</f>
        <v/>
      </c>
      <c r="D151" s="73">
        <f>IFERROR(IF($B151="","",VLOOKUP($B151,订单!$B$2:$J$29583,3,FALSE)),"")</f>
        <v/>
      </c>
      <c r="E151" s="81" t="n"/>
      <c r="F151" s="73">
        <f>IFERROR(IF($B151="","",VLOOKUP($B151,订单!$B$2:$J$29589,MATCH(F$6,订单!$B$1:$I$1,0),FALSE)),"")</f>
        <v/>
      </c>
      <c r="G151" s="73">
        <f>IFERROR(IF($B151="","",VLOOKUP($B151,订单!$B$2:$J$29589,MATCH(G$6,订单!$B$1:$I$1,0),FALSE)),"")</f>
        <v/>
      </c>
      <c r="H151" s="82">
        <f>IFERROR(IF($B151="","",VLOOKUP($B151,订单!$B$2:$J$29589,MATCH(H$6,订单!$B$1:$I$1,0),FALSE)),"")</f>
        <v/>
      </c>
      <c r="I151" s="73">
        <f>IFERROR(IF($B151="","",VLOOKUP($B151,订单!$B$2:$J$29589,MATCH(I$6,订单!$B$1:$I$1,0),FALSE)),"")</f>
        <v/>
      </c>
      <c r="J151" s="73">
        <f>IFERROR(IF($B151="","",VLOOKUP($B151,订单!$B$2:$J$29589,MATCH(J$6,订单!$B$1:$I$1,0),FALSE)),"")</f>
        <v/>
      </c>
      <c r="L151" s="32" t="n"/>
    </row>
    <row r="152" ht="16" customFormat="1" customHeight="1" s="45">
      <c r="B152" s="46">
        <f>IF(ROW(A146)&gt;MAX(订单!$B:$B),"",ROW(A146))</f>
        <v/>
      </c>
      <c r="C152" s="47">
        <f>ROW()-6</f>
        <v/>
      </c>
      <c r="D152" s="73">
        <f>IFERROR(IF($B152="","",VLOOKUP($B152,订单!$B$2:$J$29583,3,FALSE)),"")</f>
        <v/>
      </c>
      <c r="E152" s="81" t="n"/>
      <c r="F152" s="73">
        <f>IFERROR(IF($B152="","",VLOOKUP($B152,订单!$B$2:$J$29589,MATCH(F$6,订单!$B$1:$I$1,0),FALSE)),"")</f>
        <v/>
      </c>
      <c r="G152" s="73">
        <f>IFERROR(IF($B152="","",VLOOKUP($B152,订单!$B$2:$J$29589,MATCH(G$6,订单!$B$1:$I$1,0),FALSE)),"")</f>
        <v/>
      </c>
      <c r="H152" s="82">
        <f>IFERROR(IF($B152="","",VLOOKUP($B152,订单!$B$2:$J$29589,MATCH(H$6,订单!$B$1:$I$1,0),FALSE)),"")</f>
        <v/>
      </c>
      <c r="I152" s="73">
        <f>IFERROR(IF($B152="","",VLOOKUP($B152,订单!$B$2:$J$29589,MATCH(I$6,订单!$B$1:$I$1,0),FALSE)),"")</f>
        <v/>
      </c>
      <c r="J152" s="73">
        <f>IFERROR(IF($B152="","",VLOOKUP($B152,订单!$B$2:$J$29589,MATCH(J$6,订单!$B$1:$I$1,0),FALSE)),"")</f>
        <v/>
      </c>
      <c r="L152" s="32" t="n"/>
    </row>
    <row r="153" ht="16" customFormat="1" customHeight="1" s="45">
      <c r="B153" s="46">
        <f>IF(ROW(A147)&gt;MAX(订单!$B:$B),"",ROW(A147))</f>
        <v/>
      </c>
      <c r="C153" s="47">
        <f>ROW()-6</f>
        <v/>
      </c>
      <c r="D153" s="73">
        <f>IFERROR(IF($B153="","",VLOOKUP($B153,订单!$B$2:$J$29583,3,FALSE)),"")</f>
        <v/>
      </c>
      <c r="E153" s="81" t="n"/>
      <c r="F153" s="73">
        <f>IFERROR(IF($B153="","",VLOOKUP($B153,订单!$B$2:$J$29589,MATCH(F$6,订单!$B$1:$I$1,0),FALSE)),"")</f>
        <v/>
      </c>
      <c r="G153" s="73">
        <f>IFERROR(IF($B153="","",VLOOKUP($B153,订单!$B$2:$J$29589,MATCH(G$6,订单!$B$1:$I$1,0),FALSE)),"")</f>
        <v/>
      </c>
      <c r="H153" s="82">
        <f>IFERROR(IF($B153="","",VLOOKUP($B153,订单!$B$2:$J$29589,MATCH(H$6,订单!$B$1:$I$1,0),FALSE)),"")</f>
        <v/>
      </c>
      <c r="I153" s="73">
        <f>IFERROR(IF($B153="","",VLOOKUP($B153,订单!$B$2:$J$29589,MATCH(I$6,订单!$B$1:$I$1,0),FALSE)),"")</f>
        <v/>
      </c>
      <c r="J153" s="73">
        <f>IFERROR(IF($B153="","",VLOOKUP($B153,订单!$B$2:$J$29589,MATCH(J$6,订单!$B$1:$I$1,0),FALSE)),"")</f>
        <v/>
      </c>
      <c r="L153" s="32" t="n"/>
    </row>
    <row r="154" ht="16" customFormat="1" customHeight="1" s="45">
      <c r="B154" s="46">
        <f>IF(ROW(A148)&gt;MAX(订单!$B:$B),"",ROW(A148))</f>
        <v/>
      </c>
      <c r="C154" s="47">
        <f>ROW()-6</f>
        <v/>
      </c>
      <c r="D154" s="73">
        <f>IFERROR(IF($B154="","",VLOOKUP($B154,订单!$B$2:$J$29583,3,FALSE)),"")</f>
        <v/>
      </c>
      <c r="E154" s="81" t="n"/>
      <c r="F154" s="73">
        <f>IFERROR(IF($B154="","",VLOOKUP($B154,订单!$B$2:$J$29589,MATCH(F$6,订单!$B$1:$I$1,0),FALSE)),"")</f>
        <v/>
      </c>
      <c r="G154" s="73">
        <f>IFERROR(IF($B154="","",VLOOKUP($B154,订单!$B$2:$J$29589,MATCH(G$6,订单!$B$1:$I$1,0),FALSE)),"")</f>
        <v/>
      </c>
      <c r="H154" s="82">
        <f>IFERROR(IF($B154="","",VLOOKUP($B154,订单!$B$2:$J$29589,MATCH(H$6,订单!$B$1:$I$1,0),FALSE)),"")</f>
        <v/>
      </c>
      <c r="I154" s="73">
        <f>IFERROR(IF($B154="","",VLOOKUP($B154,订单!$B$2:$J$29589,MATCH(I$6,订单!$B$1:$I$1,0),FALSE)),"")</f>
        <v/>
      </c>
      <c r="J154" s="73">
        <f>IFERROR(IF($B154="","",VLOOKUP($B154,订单!$B$2:$J$29589,MATCH(J$6,订单!$B$1:$I$1,0),FALSE)),"")</f>
        <v/>
      </c>
      <c r="L154" s="32" t="n"/>
    </row>
    <row r="155" ht="16" customFormat="1" customHeight="1" s="45">
      <c r="B155" s="46">
        <f>IF(ROW(A149)&gt;MAX(订单!$B:$B),"",ROW(A149))</f>
        <v/>
      </c>
      <c r="C155" s="47">
        <f>ROW()-6</f>
        <v/>
      </c>
      <c r="D155" s="73">
        <f>IFERROR(IF($B155="","",VLOOKUP($B155,订单!$B$2:$J$29583,3,FALSE)),"")</f>
        <v/>
      </c>
      <c r="E155" s="81" t="n"/>
      <c r="F155" s="73">
        <f>IFERROR(IF($B155="","",VLOOKUP($B155,订单!$B$2:$J$29589,MATCH(F$6,订单!$B$1:$I$1,0),FALSE)),"")</f>
        <v/>
      </c>
      <c r="G155" s="73">
        <f>IFERROR(IF($B155="","",VLOOKUP($B155,订单!$B$2:$J$29589,MATCH(G$6,订单!$B$1:$I$1,0),FALSE)),"")</f>
        <v/>
      </c>
      <c r="H155" s="82">
        <f>IFERROR(IF($B155="","",VLOOKUP($B155,订单!$B$2:$J$29589,MATCH(H$6,订单!$B$1:$I$1,0),FALSE)),"")</f>
        <v/>
      </c>
      <c r="I155" s="73">
        <f>IFERROR(IF($B155="","",VLOOKUP($B155,订单!$B$2:$J$29589,MATCH(I$6,订单!$B$1:$I$1,0),FALSE)),"")</f>
        <v/>
      </c>
      <c r="J155" s="73">
        <f>IFERROR(IF($B155="","",VLOOKUP($B155,订单!$B$2:$J$29589,MATCH(J$6,订单!$B$1:$I$1,0),FALSE)),"")</f>
        <v/>
      </c>
      <c r="L155" s="32" t="n"/>
    </row>
    <row r="156" ht="16" customFormat="1" customHeight="1" s="45">
      <c r="B156" s="46">
        <f>IF(ROW(A150)&gt;MAX(订单!$B:$B),"",ROW(A150))</f>
        <v/>
      </c>
      <c r="C156" s="47">
        <f>ROW()-6</f>
        <v/>
      </c>
      <c r="D156" s="50">
        <f>IFERROR(IF($B156="","",VLOOKUP($B156,订单!$B$2:$J$29583,3,FALSE)),"")</f>
        <v/>
      </c>
      <c r="E156" s="83" t="n"/>
      <c r="F156" s="73">
        <f>IFERROR(IF($B156="","",VLOOKUP($B156,订单!$B$2:$J$29589,MATCH(F$6,订单!$B$1:$I$1,0),FALSE)),"")</f>
        <v/>
      </c>
      <c r="G156" s="73">
        <f>IFERROR(IF($B156="","",VLOOKUP($B156,订单!$B$2:$J$29589,MATCH(G$6,订单!$B$1:$I$1,0),FALSE)),"")</f>
        <v/>
      </c>
      <c r="H156" s="82">
        <f>IFERROR(IF($B156="","",VLOOKUP($B156,订单!$B$2:$J$29589,MATCH(H$6,订单!$B$1:$I$1,0),FALSE)),"")</f>
        <v/>
      </c>
      <c r="I156" s="73">
        <f>IFERROR(IF($B156="","",VLOOKUP($B156,订单!$B$2:$J$29589,MATCH(I$6,订单!$B$1:$I$1,0),FALSE)),"")</f>
        <v/>
      </c>
      <c r="J156" s="73">
        <f>IFERROR(IF($B156="","",VLOOKUP($B156,订单!$B$2:$J$29589,MATCH(J$6,订单!$B$1:$I$1,0),FALSE)),"")</f>
        <v/>
      </c>
      <c r="L156" s="32" t="n"/>
    </row>
    <row r="157" ht="16" customFormat="1" customHeight="1" s="45">
      <c r="B157" s="46">
        <f>IF(ROW(A151)&gt;MAX(订单!$B:$B),"",ROW(A151))</f>
        <v/>
      </c>
      <c r="C157" s="47">
        <f>ROW()-6</f>
        <v/>
      </c>
      <c r="D157" s="73">
        <f>IFERROR(IF($B157="","",VLOOKUP($B157,订单!$B$2:$J$29583,3,FALSE)),"")</f>
        <v/>
      </c>
      <c r="E157" s="81" t="n"/>
      <c r="F157" s="73">
        <f>IFERROR(IF($B157="","",VLOOKUP($B157,订单!$B$2:$J$29589,MATCH(F$6,订单!$B$1:$I$1,0),FALSE)),"")</f>
        <v/>
      </c>
      <c r="G157" s="73">
        <f>IFERROR(IF($B157="","",VLOOKUP($B157,订单!$B$2:$J$29589,MATCH(G$6,订单!$B$1:$I$1,0),FALSE)),"")</f>
        <v/>
      </c>
      <c r="H157" s="82">
        <f>IFERROR(IF($B157="","",VLOOKUP($B157,订单!$B$2:$J$29589,MATCH(H$6,订单!$B$1:$I$1,0),FALSE)),"")</f>
        <v/>
      </c>
      <c r="I157" s="73">
        <f>IFERROR(IF($B157="","",VLOOKUP($B157,订单!$B$2:$J$29589,MATCH(I$6,订单!$B$1:$I$1,0),FALSE)),"")</f>
        <v/>
      </c>
      <c r="J157" s="73">
        <f>IFERROR(IF($B157="","",VLOOKUP($B157,订单!$B$2:$J$29589,MATCH(J$6,订单!$B$1:$I$1,0),FALSE)),"")</f>
        <v/>
      </c>
      <c r="L157" s="32" t="n"/>
    </row>
    <row r="158" ht="16" customFormat="1" customHeight="1" s="45">
      <c r="B158" s="46">
        <f>IF(ROW(A152)&gt;MAX(订单!$B:$B),"",ROW(A152))</f>
        <v/>
      </c>
      <c r="C158" s="47">
        <f>ROW()-6</f>
        <v/>
      </c>
      <c r="D158" s="73">
        <f>IFERROR(IF($B158="","",VLOOKUP($B158,订单!$B$2:$J$29583,3,FALSE)),"")</f>
        <v/>
      </c>
      <c r="E158" s="81" t="n"/>
      <c r="F158" s="73">
        <f>IFERROR(IF($B158="","",VLOOKUP($B158,订单!$B$2:$J$29589,MATCH(F$6,订单!$B$1:$I$1,0),FALSE)),"")</f>
        <v/>
      </c>
      <c r="G158" s="73">
        <f>IFERROR(IF($B158="","",VLOOKUP($B158,订单!$B$2:$J$29589,MATCH(G$6,订单!$B$1:$I$1,0),FALSE)),"")</f>
        <v/>
      </c>
      <c r="H158" s="82">
        <f>IFERROR(IF($B158="","",VLOOKUP($B158,订单!$B$2:$J$29589,MATCH(H$6,订单!$B$1:$I$1,0),FALSE)),"")</f>
        <v/>
      </c>
      <c r="I158" s="73">
        <f>IFERROR(IF($B158="","",VLOOKUP($B158,订单!$B$2:$J$29589,MATCH(I$6,订单!$B$1:$I$1,0),FALSE)),"")</f>
        <v/>
      </c>
      <c r="J158" s="73">
        <f>IFERROR(IF($B158="","",VLOOKUP($B158,订单!$B$2:$J$29589,MATCH(J$6,订单!$B$1:$I$1,0),FALSE)),"")</f>
        <v/>
      </c>
      <c r="L158" s="32" t="n"/>
    </row>
    <row r="159" ht="16" customFormat="1" customHeight="1" s="45">
      <c r="B159" s="46">
        <f>IF(ROW(A153)&gt;MAX(订单!$B:$B),"",ROW(A153))</f>
        <v/>
      </c>
      <c r="C159" s="47">
        <f>ROW()-6</f>
        <v/>
      </c>
      <c r="D159" s="73">
        <f>IFERROR(IF($B159="","",VLOOKUP($B159,订单!$B$2:$J$29583,3,FALSE)),"")</f>
        <v/>
      </c>
      <c r="E159" s="81" t="n"/>
      <c r="F159" s="73">
        <f>IFERROR(IF($B159="","",VLOOKUP($B159,订单!$B$2:$J$29589,MATCH(F$6,订单!$B$1:$I$1,0),FALSE)),"")</f>
        <v/>
      </c>
      <c r="G159" s="73">
        <f>IFERROR(IF($B159="","",VLOOKUP($B159,订单!$B$2:$J$29589,MATCH(G$6,订单!$B$1:$I$1,0),FALSE)),"")</f>
        <v/>
      </c>
      <c r="H159" s="82">
        <f>IFERROR(IF($B159="","",VLOOKUP($B159,订单!$B$2:$J$29589,MATCH(H$6,订单!$B$1:$I$1,0),FALSE)),"")</f>
        <v/>
      </c>
      <c r="I159" s="73">
        <f>IFERROR(IF($B159="","",VLOOKUP($B159,订单!$B$2:$J$29589,MATCH(I$6,订单!$B$1:$I$1,0),FALSE)),"")</f>
        <v/>
      </c>
      <c r="J159" s="73">
        <f>IFERROR(IF($B159="","",VLOOKUP($B159,订单!$B$2:$J$29589,MATCH(J$6,订单!$B$1:$I$1,0),FALSE)),"")</f>
        <v/>
      </c>
      <c r="L159" s="32" t="n"/>
    </row>
    <row r="160" ht="16" customFormat="1" customHeight="1" s="45">
      <c r="B160" s="46">
        <f>IF(ROW(A154)&gt;MAX(订单!$B:$B),"",ROW(A154))</f>
        <v/>
      </c>
      <c r="C160" s="47">
        <f>ROW()-6</f>
        <v/>
      </c>
      <c r="D160" s="73">
        <f>IFERROR(IF($B160="","",VLOOKUP($B160,订单!$B$2:$J$29583,3,FALSE)),"")</f>
        <v/>
      </c>
      <c r="E160" s="81" t="n"/>
      <c r="F160" s="73">
        <f>IFERROR(IF($B160="","",VLOOKUP($B160,订单!$B$2:$J$29589,MATCH(F$6,订单!$B$1:$I$1,0),FALSE)),"")</f>
        <v/>
      </c>
      <c r="G160" s="73">
        <f>IFERROR(IF($B160="","",VLOOKUP($B160,订单!$B$2:$J$29589,MATCH(G$6,订单!$B$1:$I$1,0),FALSE)),"")</f>
        <v/>
      </c>
      <c r="H160" s="82">
        <f>IFERROR(IF($B160="","",VLOOKUP($B160,订单!$B$2:$J$29589,MATCH(H$6,订单!$B$1:$I$1,0),FALSE)),"")</f>
        <v/>
      </c>
      <c r="I160" s="73">
        <f>IFERROR(IF($B160="","",VLOOKUP($B160,订单!$B$2:$J$29589,MATCH(I$6,订单!$B$1:$I$1,0),FALSE)),"")</f>
        <v/>
      </c>
      <c r="J160" s="73">
        <f>IFERROR(IF($B160="","",VLOOKUP($B160,订单!$B$2:$J$29589,MATCH(J$6,订单!$B$1:$I$1,0),FALSE)),"")</f>
        <v/>
      </c>
      <c r="L160" s="32" t="n"/>
    </row>
    <row r="161" ht="16" customFormat="1" customHeight="1" s="45">
      <c r="B161" s="46">
        <f>IF(ROW(A155)&gt;MAX(订单!$B:$B),"",ROW(A155))</f>
        <v/>
      </c>
      <c r="C161" s="47">
        <f>ROW()-6</f>
        <v/>
      </c>
      <c r="D161" s="73">
        <f>IFERROR(IF($B161="","",VLOOKUP($B161,订单!$B$2:$J$29583,3,FALSE)),"")</f>
        <v/>
      </c>
      <c r="E161" s="81" t="n"/>
      <c r="F161" s="73">
        <f>IFERROR(IF($B161="","",VLOOKUP($B161,订单!$B$2:$J$29589,MATCH(F$6,订单!$B$1:$I$1,0),FALSE)),"")</f>
        <v/>
      </c>
      <c r="G161" s="73">
        <f>IFERROR(IF($B161="","",VLOOKUP($B161,订单!$B$2:$J$29589,MATCH(G$6,订单!$B$1:$I$1,0),FALSE)),"")</f>
        <v/>
      </c>
      <c r="H161" s="82">
        <f>IFERROR(IF($B161="","",VLOOKUP($B161,订单!$B$2:$J$29589,MATCH(H$6,订单!$B$1:$I$1,0),FALSE)),"")</f>
        <v/>
      </c>
      <c r="I161" s="73">
        <f>IFERROR(IF($B161="","",VLOOKUP($B161,订单!$B$2:$J$29589,MATCH(I$6,订单!$B$1:$I$1,0),FALSE)),"")</f>
        <v/>
      </c>
      <c r="J161" s="73">
        <f>IFERROR(IF($B161="","",VLOOKUP($B161,订单!$B$2:$J$29589,MATCH(J$6,订单!$B$1:$I$1,0),FALSE)),"")</f>
        <v/>
      </c>
      <c r="L161" s="32" t="n"/>
    </row>
    <row r="162" ht="16" customFormat="1" customHeight="1" s="45">
      <c r="B162" s="46">
        <f>IF(ROW(A156)&gt;MAX(订单!$B:$B),"",ROW(A156))</f>
        <v/>
      </c>
      <c r="C162" s="47">
        <f>ROW()-6</f>
        <v/>
      </c>
      <c r="D162" s="50">
        <f>IFERROR(IF($B162="","",VLOOKUP($B162,订单!$B$2:$J$29583,3,FALSE)),"")</f>
        <v/>
      </c>
      <c r="E162" s="83" t="n"/>
      <c r="F162" s="73">
        <f>IFERROR(IF($B162="","",VLOOKUP($B162,订单!$B$2:$J$29589,MATCH(F$6,订单!$B$1:$I$1,0),FALSE)),"")</f>
        <v/>
      </c>
      <c r="G162" s="73">
        <f>IFERROR(IF($B162="","",VLOOKUP($B162,订单!$B$2:$J$29589,MATCH(G$6,订单!$B$1:$I$1,0),FALSE)),"")</f>
        <v/>
      </c>
      <c r="H162" s="82">
        <f>IFERROR(IF($B162="","",VLOOKUP($B162,订单!$B$2:$J$29589,MATCH(H$6,订单!$B$1:$I$1,0),FALSE)),"")</f>
        <v/>
      </c>
      <c r="I162" s="73">
        <f>IFERROR(IF($B162="","",VLOOKUP($B162,订单!$B$2:$J$29589,MATCH(I$6,订单!$B$1:$I$1,0),FALSE)),"")</f>
        <v/>
      </c>
      <c r="J162" s="73">
        <f>IFERROR(IF($B162="","",VLOOKUP($B162,订单!$B$2:$J$29589,MATCH(J$6,订单!$B$1:$I$1,0),FALSE)),"")</f>
        <v/>
      </c>
      <c r="L162" s="32" t="n"/>
    </row>
    <row r="163" ht="16" customFormat="1" customHeight="1" s="45">
      <c r="B163" s="46">
        <f>IF(ROW(A157)&gt;MAX(订单!$B:$B),"",ROW(A157))</f>
        <v/>
      </c>
      <c r="C163" s="47">
        <f>ROW()-6</f>
        <v/>
      </c>
      <c r="D163" s="73">
        <f>IFERROR(IF($B163="","",VLOOKUP($B163,订单!$B$2:$J$29583,3,FALSE)),"")</f>
        <v/>
      </c>
      <c r="E163" s="81" t="n"/>
      <c r="F163" s="73">
        <f>IFERROR(IF($B163="","",VLOOKUP($B163,订单!$B$2:$J$29589,MATCH(F$6,订单!$B$1:$I$1,0),FALSE)),"")</f>
        <v/>
      </c>
      <c r="G163" s="73">
        <f>IFERROR(IF($B163="","",VLOOKUP($B163,订单!$B$2:$J$29589,MATCH(G$6,订单!$B$1:$I$1,0),FALSE)),"")</f>
        <v/>
      </c>
      <c r="H163" s="82">
        <f>IFERROR(IF($B163="","",VLOOKUP($B163,订单!$B$2:$J$29589,MATCH(H$6,订单!$B$1:$I$1,0),FALSE)),"")</f>
        <v/>
      </c>
      <c r="I163" s="73">
        <f>IFERROR(IF($B163="","",VLOOKUP($B163,订单!$B$2:$J$29589,MATCH(I$6,订单!$B$1:$I$1,0),FALSE)),"")</f>
        <v/>
      </c>
      <c r="J163" s="73">
        <f>IFERROR(IF($B163="","",VLOOKUP($B163,订单!$B$2:$J$29589,MATCH(J$6,订单!$B$1:$I$1,0),FALSE)),"")</f>
        <v/>
      </c>
      <c r="L163" s="32" t="n"/>
    </row>
    <row r="164" ht="16" customFormat="1" customHeight="1" s="45">
      <c r="B164" s="46">
        <f>IF(ROW(A158)&gt;MAX(订单!$B:$B),"",ROW(A158))</f>
        <v/>
      </c>
      <c r="C164" s="47">
        <f>ROW()-6</f>
        <v/>
      </c>
      <c r="D164" s="73">
        <f>IFERROR(IF($B164="","",VLOOKUP($B164,订单!$B$2:$J$29583,3,FALSE)),"")</f>
        <v/>
      </c>
      <c r="E164" s="81" t="n"/>
      <c r="F164" s="73">
        <f>IFERROR(IF($B164="","",VLOOKUP($B164,订单!$B$2:$J$29589,MATCH(F$6,订单!$B$1:$I$1,0),FALSE)),"")</f>
        <v/>
      </c>
      <c r="G164" s="73">
        <f>IFERROR(IF($B164="","",VLOOKUP($B164,订单!$B$2:$J$29589,MATCH(G$6,订单!$B$1:$I$1,0),FALSE)),"")</f>
        <v/>
      </c>
      <c r="H164" s="82">
        <f>IFERROR(IF($B164="","",VLOOKUP($B164,订单!$B$2:$J$29589,MATCH(H$6,订单!$B$1:$I$1,0),FALSE)),"")</f>
        <v/>
      </c>
      <c r="I164" s="73">
        <f>IFERROR(IF($B164="","",VLOOKUP($B164,订单!$B$2:$J$29589,MATCH(I$6,订单!$B$1:$I$1,0),FALSE)),"")</f>
        <v/>
      </c>
      <c r="J164" s="73">
        <f>IFERROR(IF($B164="","",VLOOKUP($B164,订单!$B$2:$J$29589,MATCH(J$6,订单!$B$1:$I$1,0),FALSE)),"")</f>
        <v/>
      </c>
      <c r="L164" s="32" t="n"/>
    </row>
    <row r="165" ht="16" customFormat="1" customHeight="1" s="45">
      <c r="B165" s="46">
        <f>IF(ROW(A159)&gt;MAX(订单!$B:$B),"",ROW(A159))</f>
        <v/>
      </c>
      <c r="C165" s="47">
        <f>ROW()-6</f>
        <v/>
      </c>
      <c r="D165" s="73">
        <f>IFERROR(IF($B165="","",VLOOKUP($B165,订单!$B$2:$J$29583,3,FALSE)),"")</f>
        <v/>
      </c>
      <c r="E165" s="81" t="n"/>
      <c r="F165" s="73">
        <f>IFERROR(IF($B165="","",VLOOKUP($B165,订单!$B$2:$J$29589,MATCH(F$6,订单!$B$1:$I$1,0),FALSE)),"")</f>
        <v/>
      </c>
      <c r="G165" s="73">
        <f>IFERROR(IF($B165="","",VLOOKUP($B165,订单!$B$2:$J$29589,MATCH(G$6,订单!$B$1:$I$1,0),FALSE)),"")</f>
        <v/>
      </c>
      <c r="H165" s="82">
        <f>IFERROR(IF($B165="","",VLOOKUP($B165,订单!$B$2:$J$29589,MATCH(H$6,订单!$B$1:$I$1,0),FALSE)),"")</f>
        <v/>
      </c>
      <c r="I165" s="73">
        <f>IFERROR(IF($B165="","",VLOOKUP($B165,订单!$B$2:$J$29589,MATCH(I$6,订单!$B$1:$I$1,0),FALSE)),"")</f>
        <v/>
      </c>
      <c r="J165" s="73">
        <f>IFERROR(IF($B165="","",VLOOKUP($B165,订单!$B$2:$J$29589,MATCH(J$6,订单!$B$1:$I$1,0),FALSE)),"")</f>
        <v/>
      </c>
      <c r="L165" s="32" t="n"/>
    </row>
    <row r="166" ht="16" customFormat="1" customHeight="1" s="45">
      <c r="B166" s="46">
        <f>IF(ROW(A160)&gt;MAX(订单!$B:$B),"",ROW(A160))</f>
        <v/>
      </c>
      <c r="C166" s="47">
        <f>ROW()-6</f>
        <v/>
      </c>
      <c r="D166" s="73">
        <f>IFERROR(IF($B166="","",VLOOKUP($B166,订单!$B$2:$J$29583,3,FALSE)),"")</f>
        <v/>
      </c>
      <c r="E166" s="81" t="n"/>
      <c r="F166" s="73">
        <f>IFERROR(IF($B166="","",VLOOKUP($B166,订单!$B$2:$J$29589,MATCH(F$6,订单!$B$1:$I$1,0),FALSE)),"")</f>
        <v/>
      </c>
      <c r="G166" s="73">
        <f>IFERROR(IF($B166="","",VLOOKUP($B166,订单!$B$2:$J$29589,MATCH(G$6,订单!$B$1:$I$1,0),FALSE)),"")</f>
        <v/>
      </c>
      <c r="H166" s="82">
        <f>IFERROR(IF($B166="","",VLOOKUP($B166,订单!$B$2:$J$29589,MATCH(H$6,订单!$B$1:$I$1,0),FALSE)),"")</f>
        <v/>
      </c>
      <c r="I166" s="73">
        <f>IFERROR(IF($B166="","",VLOOKUP($B166,订单!$B$2:$J$29589,MATCH(I$6,订单!$B$1:$I$1,0),FALSE)),"")</f>
        <v/>
      </c>
      <c r="J166" s="73">
        <f>IFERROR(IF($B166="","",VLOOKUP($B166,订单!$B$2:$J$29589,MATCH(J$6,订单!$B$1:$I$1,0),FALSE)),"")</f>
        <v/>
      </c>
      <c r="L166" s="32" t="n"/>
    </row>
    <row r="167" ht="16" customFormat="1" customHeight="1" s="45">
      <c r="B167" s="46">
        <f>IF(ROW(A161)&gt;MAX(订单!$B:$B),"",ROW(A161))</f>
        <v/>
      </c>
      <c r="C167" s="47">
        <f>ROW()-6</f>
        <v/>
      </c>
      <c r="D167" s="73">
        <f>IFERROR(IF($B167="","",VLOOKUP($B167,订单!$B$2:$J$29583,3,FALSE)),"")</f>
        <v/>
      </c>
      <c r="E167" s="81" t="n"/>
      <c r="F167" s="73">
        <f>IFERROR(IF($B167="","",VLOOKUP($B167,订单!$B$2:$J$29589,MATCH(F$6,订单!$B$1:$I$1,0),FALSE)),"")</f>
        <v/>
      </c>
      <c r="G167" s="73">
        <f>IFERROR(IF($B167="","",VLOOKUP($B167,订单!$B$2:$J$29589,MATCH(G$6,订单!$B$1:$I$1,0),FALSE)),"")</f>
        <v/>
      </c>
      <c r="H167" s="82">
        <f>IFERROR(IF($B167="","",VLOOKUP($B167,订单!$B$2:$J$29589,MATCH(H$6,订单!$B$1:$I$1,0),FALSE)),"")</f>
        <v/>
      </c>
      <c r="I167" s="73">
        <f>IFERROR(IF($B167="","",VLOOKUP($B167,订单!$B$2:$J$29589,MATCH(I$6,订单!$B$1:$I$1,0),FALSE)),"")</f>
        <v/>
      </c>
      <c r="J167" s="73">
        <f>IFERROR(IF($B167="","",VLOOKUP($B167,订单!$B$2:$J$29589,MATCH(J$6,订单!$B$1:$I$1,0),FALSE)),"")</f>
        <v/>
      </c>
      <c r="L167" s="32" t="n"/>
    </row>
    <row r="168" ht="16" customFormat="1" customHeight="1" s="45">
      <c r="B168" s="46">
        <f>IF(ROW(A162)&gt;MAX(订单!$B:$B),"",ROW(A162))</f>
        <v/>
      </c>
      <c r="C168" s="47">
        <f>ROW()-6</f>
        <v/>
      </c>
      <c r="D168" s="50">
        <f>IFERROR(IF($B168="","",VLOOKUP($B168,订单!$B$2:$J$29583,3,FALSE)),"")</f>
        <v/>
      </c>
      <c r="E168" s="83" t="n"/>
      <c r="F168" s="73">
        <f>IFERROR(IF($B168="","",VLOOKUP($B168,订单!$B$2:$J$29589,MATCH(F$6,订单!$B$1:$I$1,0),FALSE)),"")</f>
        <v/>
      </c>
      <c r="G168" s="73">
        <f>IFERROR(IF($B168="","",VLOOKUP($B168,订单!$B$2:$J$29589,MATCH(G$6,订单!$B$1:$I$1,0),FALSE)),"")</f>
        <v/>
      </c>
      <c r="H168" s="82">
        <f>IFERROR(IF($B168="","",VLOOKUP($B168,订单!$B$2:$J$29589,MATCH(H$6,订单!$B$1:$I$1,0),FALSE)),"")</f>
        <v/>
      </c>
      <c r="I168" s="73">
        <f>IFERROR(IF($B168="","",VLOOKUP($B168,订单!$B$2:$J$29589,MATCH(I$6,订单!$B$1:$I$1,0),FALSE)),"")</f>
        <v/>
      </c>
      <c r="J168" s="73">
        <f>IFERROR(IF($B168="","",VLOOKUP($B168,订单!$B$2:$J$29589,MATCH(J$6,订单!$B$1:$I$1,0),FALSE)),"")</f>
        <v/>
      </c>
      <c r="L168" s="32" t="n"/>
    </row>
    <row r="169" ht="16" customFormat="1" customHeight="1" s="45">
      <c r="B169" s="46">
        <f>IF(ROW(A163)&gt;MAX(订单!$B:$B),"",ROW(A163))</f>
        <v/>
      </c>
      <c r="C169" s="47">
        <f>ROW()-6</f>
        <v/>
      </c>
      <c r="D169" s="73">
        <f>IFERROR(IF($B169="","",VLOOKUP($B169,订单!$B$2:$J$29583,3,FALSE)),"")</f>
        <v/>
      </c>
      <c r="E169" s="81" t="n"/>
      <c r="F169" s="73">
        <f>IFERROR(IF($B169="","",VLOOKUP($B169,订单!$B$2:$J$29589,MATCH(F$6,订单!$B$1:$I$1,0),FALSE)),"")</f>
        <v/>
      </c>
      <c r="G169" s="73">
        <f>IFERROR(IF($B169="","",VLOOKUP($B169,订单!$B$2:$J$29589,MATCH(G$6,订单!$B$1:$I$1,0),FALSE)),"")</f>
        <v/>
      </c>
      <c r="H169" s="82">
        <f>IFERROR(IF($B169="","",VLOOKUP($B169,订单!$B$2:$J$29589,MATCH(H$6,订单!$B$1:$I$1,0),FALSE)),"")</f>
        <v/>
      </c>
      <c r="I169" s="73">
        <f>IFERROR(IF($B169="","",VLOOKUP($B169,订单!$B$2:$J$29589,MATCH(I$6,订单!$B$1:$I$1,0),FALSE)),"")</f>
        <v/>
      </c>
      <c r="J169" s="73">
        <f>IFERROR(IF($B169="","",VLOOKUP($B169,订单!$B$2:$J$29589,MATCH(J$6,订单!$B$1:$I$1,0),FALSE)),"")</f>
        <v/>
      </c>
      <c r="L169" s="32" t="n"/>
    </row>
    <row r="170" ht="16" customFormat="1" customHeight="1" s="45">
      <c r="B170" s="46">
        <f>IF(ROW(A164)&gt;MAX(订单!$B:$B),"",ROW(A164))</f>
        <v/>
      </c>
      <c r="C170" s="47">
        <f>ROW()-6</f>
        <v/>
      </c>
      <c r="D170" s="73">
        <f>IFERROR(IF($B170="","",VLOOKUP($B170,订单!$B$2:$J$29583,3,FALSE)),"")</f>
        <v/>
      </c>
      <c r="E170" s="81" t="n"/>
      <c r="F170" s="73">
        <f>IFERROR(IF($B170="","",VLOOKUP($B170,订单!$B$2:$J$29589,MATCH(F$6,订单!$B$1:$I$1,0),FALSE)),"")</f>
        <v/>
      </c>
      <c r="G170" s="73">
        <f>IFERROR(IF($B170="","",VLOOKUP($B170,订单!$B$2:$J$29589,MATCH(G$6,订单!$B$1:$I$1,0),FALSE)),"")</f>
        <v/>
      </c>
      <c r="H170" s="82">
        <f>IFERROR(IF($B170="","",VLOOKUP($B170,订单!$B$2:$J$29589,MATCH(H$6,订单!$B$1:$I$1,0),FALSE)),"")</f>
        <v/>
      </c>
      <c r="I170" s="73">
        <f>IFERROR(IF($B170="","",VLOOKUP($B170,订单!$B$2:$J$29589,MATCH(I$6,订单!$B$1:$I$1,0),FALSE)),"")</f>
        <v/>
      </c>
      <c r="J170" s="73">
        <f>IFERROR(IF($B170="","",VLOOKUP($B170,订单!$B$2:$J$29589,MATCH(J$6,订单!$B$1:$I$1,0),FALSE)),"")</f>
        <v/>
      </c>
      <c r="L170" s="32" t="n"/>
    </row>
    <row r="171" ht="16" customFormat="1" customHeight="1" s="45">
      <c r="B171" s="46">
        <f>IF(ROW(A165)&gt;MAX(订单!$B:$B),"",ROW(A165))</f>
        <v/>
      </c>
      <c r="C171" s="47">
        <f>ROW()-6</f>
        <v/>
      </c>
      <c r="D171" s="73">
        <f>IFERROR(IF($B171="","",VLOOKUP($B171,订单!$B$2:$J$29583,3,FALSE)),"")</f>
        <v/>
      </c>
      <c r="E171" s="81" t="n"/>
      <c r="F171" s="73">
        <f>IFERROR(IF($B171="","",VLOOKUP($B171,订单!$B$2:$J$29589,MATCH(F$6,订单!$B$1:$I$1,0),FALSE)),"")</f>
        <v/>
      </c>
      <c r="G171" s="73">
        <f>IFERROR(IF($B171="","",VLOOKUP($B171,订单!$B$2:$J$29589,MATCH(G$6,订单!$B$1:$I$1,0),FALSE)),"")</f>
        <v/>
      </c>
      <c r="H171" s="82">
        <f>IFERROR(IF($B171="","",VLOOKUP($B171,订单!$B$2:$J$29589,MATCH(H$6,订单!$B$1:$I$1,0),FALSE)),"")</f>
        <v/>
      </c>
      <c r="I171" s="73">
        <f>IFERROR(IF($B171="","",VLOOKUP($B171,订单!$B$2:$J$29589,MATCH(I$6,订单!$B$1:$I$1,0),FALSE)),"")</f>
        <v/>
      </c>
      <c r="J171" s="73">
        <f>IFERROR(IF($B171="","",VLOOKUP($B171,订单!$B$2:$J$29589,MATCH(J$6,订单!$B$1:$I$1,0),FALSE)),"")</f>
        <v/>
      </c>
      <c r="L171" s="32" t="n"/>
    </row>
    <row r="172" ht="16" customFormat="1" customHeight="1" s="45">
      <c r="B172" s="46">
        <f>IF(ROW(A166)&gt;MAX(订单!$B:$B),"",ROW(A166))</f>
        <v/>
      </c>
      <c r="C172" s="47">
        <f>ROW()-6</f>
        <v/>
      </c>
      <c r="D172" s="73">
        <f>IFERROR(IF($B172="","",VLOOKUP($B172,订单!$B$2:$J$29583,3,FALSE)),"")</f>
        <v/>
      </c>
      <c r="E172" s="81" t="n"/>
      <c r="F172" s="73">
        <f>IFERROR(IF($B172="","",VLOOKUP($B172,订单!$B$2:$J$29589,MATCH(F$6,订单!$B$1:$I$1,0),FALSE)),"")</f>
        <v/>
      </c>
      <c r="G172" s="73">
        <f>IFERROR(IF($B172="","",VLOOKUP($B172,订单!$B$2:$J$29589,MATCH(G$6,订单!$B$1:$I$1,0),FALSE)),"")</f>
        <v/>
      </c>
      <c r="H172" s="82">
        <f>IFERROR(IF($B172="","",VLOOKUP($B172,订单!$B$2:$J$29589,MATCH(H$6,订单!$B$1:$I$1,0),FALSE)),"")</f>
        <v/>
      </c>
      <c r="I172" s="73">
        <f>IFERROR(IF($B172="","",VLOOKUP($B172,订单!$B$2:$J$29589,MATCH(I$6,订单!$B$1:$I$1,0),FALSE)),"")</f>
        <v/>
      </c>
      <c r="J172" s="73">
        <f>IFERROR(IF($B172="","",VLOOKUP($B172,订单!$B$2:$J$29589,MATCH(J$6,订单!$B$1:$I$1,0),FALSE)),"")</f>
        <v/>
      </c>
      <c r="L172" s="32" t="n"/>
    </row>
    <row r="173" ht="16" customFormat="1" customHeight="1" s="45">
      <c r="B173" s="46">
        <f>IF(ROW(A167)&gt;MAX(订单!$B:$B),"",ROW(A167))</f>
        <v/>
      </c>
      <c r="C173" s="47">
        <f>ROW()-6</f>
        <v/>
      </c>
      <c r="D173" s="73">
        <f>IFERROR(IF($B173="","",VLOOKUP($B173,订单!$B$2:$J$29583,3,FALSE)),"")</f>
        <v/>
      </c>
      <c r="E173" s="81" t="n"/>
      <c r="F173" s="73">
        <f>IFERROR(IF($B173="","",VLOOKUP($B173,订单!$B$2:$J$29589,MATCH(F$6,订单!$B$1:$I$1,0),FALSE)),"")</f>
        <v/>
      </c>
      <c r="G173" s="73">
        <f>IFERROR(IF($B173="","",VLOOKUP($B173,订单!$B$2:$J$29589,MATCH(G$6,订单!$B$1:$I$1,0),FALSE)),"")</f>
        <v/>
      </c>
      <c r="H173" s="82">
        <f>IFERROR(IF($B173="","",VLOOKUP($B173,订单!$B$2:$J$29589,MATCH(H$6,订单!$B$1:$I$1,0),FALSE)),"")</f>
        <v/>
      </c>
      <c r="I173" s="73">
        <f>IFERROR(IF($B173="","",VLOOKUP($B173,订单!$B$2:$J$29589,MATCH(I$6,订单!$B$1:$I$1,0),FALSE)),"")</f>
        <v/>
      </c>
      <c r="J173" s="73">
        <f>IFERROR(IF($B173="","",VLOOKUP($B173,订单!$B$2:$J$29589,MATCH(J$6,订单!$B$1:$I$1,0),FALSE)),"")</f>
        <v/>
      </c>
      <c r="L173" s="32" t="n"/>
    </row>
    <row r="174" ht="16" customFormat="1" customHeight="1" s="45">
      <c r="B174" s="46">
        <f>IF(ROW(A168)&gt;MAX(订单!$B:$B),"",ROW(A168))</f>
        <v/>
      </c>
      <c r="C174" s="47">
        <f>ROW()-6</f>
        <v/>
      </c>
      <c r="D174" s="50">
        <f>IFERROR(IF($B174="","",VLOOKUP($B174,订单!$B$2:$J$29583,3,FALSE)),"")</f>
        <v/>
      </c>
      <c r="E174" s="83" t="n"/>
      <c r="F174" s="73">
        <f>IFERROR(IF($B174="","",VLOOKUP($B174,订单!$B$2:$J$29589,MATCH(F$6,订单!$B$1:$I$1,0),FALSE)),"")</f>
        <v/>
      </c>
      <c r="G174" s="73">
        <f>IFERROR(IF($B174="","",VLOOKUP($B174,订单!$B$2:$J$29589,MATCH(G$6,订单!$B$1:$I$1,0),FALSE)),"")</f>
        <v/>
      </c>
      <c r="H174" s="82">
        <f>IFERROR(IF($B174="","",VLOOKUP($B174,订单!$B$2:$J$29589,MATCH(H$6,订单!$B$1:$I$1,0),FALSE)),"")</f>
        <v/>
      </c>
      <c r="I174" s="73">
        <f>IFERROR(IF($B174="","",VLOOKUP($B174,订单!$B$2:$J$29589,MATCH(I$6,订单!$B$1:$I$1,0),FALSE)),"")</f>
        <v/>
      </c>
      <c r="J174" s="73">
        <f>IFERROR(IF($B174="","",VLOOKUP($B174,订单!$B$2:$J$29589,MATCH(J$6,订单!$B$1:$I$1,0),FALSE)),"")</f>
        <v/>
      </c>
      <c r="L174" s="32" t="n"/>
    </row>
    <row r="175" ht="16" customFormat="1" customHeight="1" s="45">
      <c r="B175" s="46">
        <f>IF(ROW(A169)&gt;MAX(订单!$B:$B),"",ROW(A169))</f>
        <v/>
      </c>
      <c r="C175" s="47">
        <f>ROW()-6</f>
        <v/>
      </c>
      <c r="D175" s="73">
        <f>IFERROR(IF($B175="","",VLOOKUP($B175,订单!$B$2:$J$29583,3,FALSE)),"")</f>
        <v/>
      </c>
      <c r="E175" s="81" t="n"/>
      <c r="F175" s="73">
        <f>IFERROR(IF($B175="","",VLOOKUP($B175,订单!$B$2:$J$29589,MATCH(F$6,订单!$B$1:$I$1,0),FALSE)),"")</f>
        <v/>
      </c>
      <c r="G175" s="73">
        <f>IFERROR(IF($B175="","",VLOOKUP($B175,订单!$B$2:$J$29589,MATCH(G$6,订单!$B$1:$I$1,0),FALSE)),"")</f>
        <v/>
      </c>
      <c r="H175" s="82">
        <f>IFERROR(IF($B175="","",VLOOKUP($B175,订单!$B$2:$J$29589,MATCH(H$6,订单!$B$1:$I$1,0),FALSE)),"")</f>
        <v/>
      </c>
      <c r="I175" s="73">
        <f>IFERROR(IF($B175="","",VLOOKUP($B175,订单!$B$2:$J$29589,MATCH(I$6,订单!$B$1:$I$1,0),FALSE)),"")</f>
        <v/>
      </c>
      <c r="J175" s="73">
        <f>IFERROR(IF($B175="","",VLOOKUP($B175,订单!$B$2:$J$29589,MATCH(J$6,订单!$B$1:$I$1,0),FALSE)),"")</f>
        <v/>
      </c>
      <c r="L175" s="32" t="n"/>
    </row>
    <row r="176" ht="16" customFormat="1" customHeight="1" s="45">
      <c r="B176" s="46">
        <f>IF(ROW(A170)&gt;MAX(订单!$B:$B),"",ROW(A170))</f>
        <v/>
      </c>
      <c r="C176" s="47">
        <f>ROW()-6</f>
        <v/>
      </c>
      <c r="D176" s="73">
        <f>IFERROR(IF($B176="","",VLOOKUP($B176,订单!$B$2:$J$29583,3,FALSE)),"")</f>
        <v/>
      </c>
      <c r="E176" s="81" t="n"/>
      <c r="F176" s="73">
        <f>IFERROR(IF($B176="","",VLOOKUP($B176,订单!$B$2:$J$29589,MATCH(F$6,订单!$B$1:$I$1,0),FALSE)),"")</f>
        <v/>
      </c>
      <c r="G176" s="73">
        <f>IFERROR(IF($B176="","",VLOOKUP($B176,订单!$B$2:$J$29589,MATCH(G$6,订单!$B$1:$I$1,0),FALSE)),"")</f>
        <v/>
      </c>
      <c r="H176" s="82">
        <f>IFERROR(IF($B176="","",VLOOKUP($B176,订单!$B$2:$J$29589,MATCH(H$6,订单!$B$1:$I$1,0),FALSE)),"")</f>
        <v/>
      </c>
      <c r="I176" s="73">
        <f>IFERROR(IF($B176="","",VLOOKUP($B176,订单!$B$2:$J$29589,MATCH(I$6,订单!$B$1:$I$1,0),FALSE)),"")</f>
        <v/>
      </c>
      <c r="J176" s="73">
        <f>IFERROR(IF($B176="","",VLOOKUP($B176,订单!$B$2:$J$29589,MATCH(J$6,订单!$B$1:$I$1,0),FALSE)),"")</f>
        <v/>
      </c>
      <c r="L176" s="32" t="n"/>
    </row>
    <row r="177" ht="16" customFormat="1" customHeight="1" s="45">
      <c r="B177" s="46">
        <f>IF(ROW(A171)&gt;MAX(订单!$B:$B),"",ROW(A171))</f>
        <v/>
      </c>
      <c r="C177" s="47">
        <f>ROW()-6</f>
        <v/>
      </c>
      <c r="D177" s="73">
        <f>IFERROR(IF($B177="","",VLOOKUP($B177,订单!$B$2:$J$29583,3,FALSE)),"")</f>
        <v/>
      </c>
      <c r="E177" s="81" t="n"/>
      <c r="F177" s="73">
        <f>IFERROR(IF($B177="","",VLOOKUP($B177,订单!$B$2:$J$29589,MATCH(F$6,订单!$B$1:$I$1,0),FALSE)),"")</f>
        <v/>
      </c>
      <c r="G177" s="73">
        <f>IFERROR(IF($B177="","",VLOOKUP($B177,订单!$B$2:$J$29589,MATCH(G$6,订单!$B$1:$I$1,0),FALSE)),"")</f>
        <v/>
      </c>
      <c r="H177" s="82">
        <f>IFERROR(IF($B177="","",VLOOKUP($B177,订单!$B$2:$J$29589,MATCH(H$6,订单!$B$1:$I$1,0),FALSE)),"")</f>
        <v/>
      </c>
      <c r="I177" s="73">
        <f>IFERROR(IF($B177="","",VLOOKUP($B177,订单!$B$2:$J$29589,MATCH(I$6,订单!$B$1:$I$1,0),FALSE)),"")</f>
        <v/>
      </c>
      <c r="J177" s="73">
        <f>IFERROR(IF($B177="","",VLOOKUP($B177,订单!$B$2:$J$29589,MATCH(J$6,订单!$B$1:$I$1,0),FALSE)),"")</f>
        <v/>
      </c>
      <c r="L177" s="32" t="n"/>
    </row>
    <row r="178" ht="16" customFormat="1" customHeight="1" s="45">
      <c r="B178" s="46">
        <f>IF(ROW(A172)&gt;MAX(订单!$B:$B),"",ROW(A172))</f>
        <v/>
      </c>
      <c r="C178" s="47">
        <f>ROW()-6</f>
        <v/>
      </c>
      <c r="D178" s="73">
        <f>IFERROR(IF($B178="","",VLOOKUP($B178,订单!$B$2:$J$29583,3,FALSE)),"")</f>
        <v/>
      </c>
      <c r="E178" s="81" t="n"/>
      <c r="F178" s="73">
        <f>IFERROR(IF($B178="","",VLOOKUP($B178,订单!$B$2:$J$29589,MATCH(F$6,订单!$B$1:$I$1,0),FALSE)),"")</f>
        <v/>
      </c>
      <c r="G178" s="73">
        <f>IFERROR(IF($B178="","",VLOOKUP($B178,订单!$B$2:$J$29589,MATCH(G$6,订单!$B$1:$I$1,0),FALSE)),"")</f>
        <v/>
      </c>
      <c r="H178" s="82">
        <f>IFERROR(IF($B178="","",VLOOKUP($B178,订单!$B$2:$J$29589,MATCH(H$6,订单!$B$1:$I$1,0),FALSE)),"")</f>
        <v/>
      </c>
      <c r="I178" s="73">
        <f>IFERROR(IF($B178="","",VLOOKUP($B178,订单!$B$2:$J$29589,MATCH(I$6,订单!$B$1:$I$1,0),FALSE)),"")</f>
        <v/>
      </c>
      <c r="J178" s="73">
        <f>IFERROR(IF($B178="","",VLOOKUP($B178,订单!$B$2:$J$29589,MATCH(J$6,订单!$B$1:$I$1,0),FALSE)),"")</f>
        <v/>
      </c>
      <c r="L178" s="32" t="n"/>
    </row>
    <row r="179" ht="16" customFormat="1" customHeight="1" s="45">
      <c r="B179" s="46">
        <f>IF(ROW(A173)&gt;MAX(订单!$B:$B),"",ROW(A173))</f>
        <v/>
      </c>
      <c r="C179" s="47">
        <f>ROW()-6</f>
        <v/>
      </c>
      <c r="D179" s="73">
        <f>IFERROR(IF($B179="","",VLOOKUP($B179,订单!$B$2:$J$29583,3,FALSE)),"")</f>
        <v/>
      </c>
      <c r="E179" s="81" t="n"/>
      <c r="F179" s="73">
        <f>IFERROR(IF($B179="","",VLOOKUP($B179,订单!$B$2:$J$29589,MATCH(F$6,订单!$B$1:$I$1,0),FALSE)),"")</f>
        <v/>
      </c>
      <c r="G179" s="73">
        <f>IFERROR(IF($B179="","",VLOOKUP($B179,订单!$B$2:$J$29589,MATCH(G$6,订单!$B$1:$I$1,0),FALSE)),"")</f>
        <v/>
      </c>
      <c r="H179" s="82">
        <f>IFERROR(IF($B179="","",VLOOKUP($B179,订单!$B$2:$J$29589,MATCH(H$6,订单!$B$1:$I$1,0),FALSE)),"")</f>
        <v/>
      </c>
      <c r="I179" s="73">
        <f>IFERROR(IF($B179="","",VLOOKUP($B179,订单!$B$2:$J$29589,MATCH(I$6,订单!$B$1:$I$1,0),FALSE)),"")</f>
        <v/>
      </c>
      <c r="J179" s="73">
        <f>IFERROR(IF($B179="","",VLOOKUP($B179,订单!$B$2:$J$29589,MATCH(J$6,订单!$B$1:$I$1,0),FALSE)),"")</f>
        <v/>
      </c>
      <c r="L179" s="32" t="n"/>
    </row>
    <row r="180" ht="16" customFormat="1" customHeight="1" s="45">
      <c r="B180" s="46">
        <f>IF(ROW(A174)&gt;MAX(订单!$B:$B),"",ROW(A174))</f>
        <v/>
      </c>
      <c r="C180" s="47">
        <f>ROW()-6</f>
        <v/>
      </c>
      <c r="D180" s="50">
        <f>IFERROR(IF($B180="","",VLOOKUP($B180,订单!$B$2:$J$29583,3,FALSE)),"")</f>
        <v/>
      </c>
      <c r="E180" s="83" t="n"/>
      <c r="F180" s="73">
        <f>IFERROR(IF($B180="","",VLOOKUP($B180,订单!$B$2:$J$29589,MATCH(F$6,订单!$B$1:$I$1,0),FALSE)),"")</f>
        <v/>
      </c>
      <c r="G180" s="73">
        <f>IFERROR(IF($B180="","",VLOOKUP($B180,订单!$B$2:$J$29589,MATCH(G$6,订单!$B$1:$I$1,0),FALSE)),"")</f>
        <v/>
      </c>
      <c r="H180" s="82">
        <f>IFERROR(IF($B180="","",VLOOKUP($B180,订单!$B$2:$J$29589,MATCH(H$6,订单!$B$1:$I$1,0),FALSE)),"")</f>
        <v/>
      </c>
      <c r="I180" s="73">
        <f>IFERROR(IF($B180="","",VLOOKUP($B180,订单!$B$2:$J$29589,MATCH(I$6,订单!$B$1:$I$1,0),FALSE)),"")</f>
        <v/>
      </c>
      <c r="J180" s="73">
        <f>IFERROR(IF($B180="","",VLOOKUP($B180,订单!$B$2:$J$29589,MATCH(J$6,订单!$B$1:$I$1,0),FALSE)),"")</f>
        <v/>
      </c>
      <c r="L180" s="32" t="n"/>
    </row>
    <row r="181" ht="16" customFormat="1" customHeight="1" s="45">
      <c r="B181" s="46">
        <f>IF(ROW(A175)&gt;MAX(订单!$B:$B),"",ROW(A175))</f>
        <v/>
      </c>
      <c r="C181" s="47">
        <f>ROW()-6</f>
        <v/>
      </c>
      <c r="D181" s="73">
        <f>IFERROR(IF($B181="","",VLOOKUP($B181,订单!$B$2:$J$29583,3,FALSE)),"")</f>
        <v/>
      </c>
      <c r="E181" s="81" t="n"/>
      <c r="F181" s="73">
        <f>IFERROR(IF($B181="","",VLOOKUP($B181,订单!$B$2:$J$29589,MATCH(F$6,订单!$B$1:$I$1,0),FALSE)),"")</f>
        <v/>
      </c>
      <c r="G181" s="73">
        <f>IFERROR(IF($B181="","",VLOOKUP($B181,订单!$B$2:$J$29589,MATCH(G$6,订单!$B$1:$I$1,0),FALSE)),"")</f>
        <v/>
      </c>
      <c r="H181" s="82">
        <f>IFERROR(IF($B181="","",VLOOKUP($B181,订单!$B$2:$J$29589,MATCH(H$6,订单!$B$1:$I$1,0),FALSE)),"")</f>
        <v/>
      </c>
      <c r="I181" s="73">
        <f>IFERROR(IF($B181="","",VLOOKUP($B181,订单!$B$2:$J$29589,MATCH(I$6,订单!$B$1:$I$1,0),FALSE)),"")</f>
        <v/>
      </c>
      <c r="J181" s="73">
        <f>IFERROR(IF($B181="","",VLOOKUP($B181,订单!$B$2:$J$29589,MATCH(J$6,订单!$B$1:$I$1,0),FALSE)),"")</f>
        <v/>
      </c>
      <c r="L181" s="32" t="n"/>
    </row>
    <row r="182" ht="16" customFormat="1" customHeight="1" s="45">
      <c r="B182" s="46">
        <f>IF(ROW(A176)&gt;MAX(订单!$B:$B),"",ROW(A176))</f>
        <v/>
      </c>
      <c r="C182" s="47">
        <f>ROW()-6</f>
        <v/>
      </c>
      <c r="D182" s="73">
        <f>IFERROR(IF($B182="","",VLOOKUP($B182,订单!$B$2:$J$29583,3,FALSE)),"")</f>
        <v/>
      </c>
      <c r="E182" s="81" t="n"/>
      <c r="F182" s="73">
        <f>IFERROR(IF($B182="","",VLOOKUP($B182,订单!$B$2:$J$29589,MATCH(F$6,订单!$B$1:$I$1,0),FALSE)),"")</f>
        <v/>
      </c>
      <c r="G182" s="73">
        <f>IFERROR(IF($B182="","",VLOOKUP($B182,订单!$B$2:$J$29589,MATCH(G$6,订单!$B$1:$I$1,0),FALSE)),"")</f>
        <v/>
      </c>
      <c r="H182" s="82">
        <f>IFERROR(IF($B182="","",VLOOKUP($B182,订单!$B$2:$J$29589,MATCH(H$6,订单!$B$1:$I$1,0),FALSE)),"")</f>
        <v/>
      </c>
      <c r="I182" s="73">
        <f>IFERROR(IF($B182="","",VLOOKUP($B182,订单!$B$2:$J$29589,MATCH(I$6,订单!$B$1:$I$1,0),FALSE)),"")</f>
        <v/>
      </c>
      <c r="J182" s="73">
        <f>IFERROR(IF($B182="","",VLOOKUP($B182,订单!$B$2:$J$29589,MATCH(J$6,订单!$B$1:$I$1,0),FALSE)),"")</f>
        <v/>
      </c>
      <c r="L182" s="32" t="n"/>
    </row>
    <row r="183" ht="16" customFormat="1" customHeight="1" s="45">
      <c r="B183" s="46">
        <f>IF(ROW(A177)&gt;MAX(订单!$B:$B),"",ROW(A177))</f>
        <v/>
      </c>
      <c r="C183" s="47">
        <f>ROW()-6</f>
        <v/>
      </c>
      <c r="D183" s="73">
        <f>IFERROR(IF($B183="","",VLOOKUP($B183,订单!$B$2:$J$29583,3,FALSE)),"")</f>
        <v/>
      </c>
      <c r="E183" s="81" t="n"/>
      <c r="F183" s="73">
        <f>IFERROR(IF($B183="","",VLOOKUP($B183,订单!$B$2:$J$29589,MATCH(F$6,订单!$B$1:$I$1,0),FALSE)),"")</f>
        <v/>
      </c>
      <c r="G183" s="73">
        <f>IFERROR(IF($B183="","",VLOOKUP($B183,订单!$B$2:$J$29589,MATCH(G$6,订单!$B$1:$I$1,0),FALSE)),"")</f>
        <v/>
      </c>
      <c r="H183" s="82">
        <f>IFERROR(IF($B183="","",VLOOKUP($B183,订单!$B$2:$J$29589,MATCH(H$6,订单!$B$1:$I$1,0),FALSE)),"")</f>
        <v/>
      </c>
      <c r="I183" s="73">
        <f>IFERROR(IF($B183="","",VLOOKUP($B183,订单!$B$2:$J$29589,MATCH(I$6,订单!$B$1:$I$1,0),FALSE)),"")</f>
        <v/>
      </c>
      <c r="J183" s="73">
        <f>IFERROR(IF($B183="","",VLOOKUP($B183,订单!$B$2:$J$29589,MATCH(J$6,订单!$B$1:$I$1,0),FALSE)),"")</f>
        <v/>
      </c>
      <c r="L183" s="32" t="n"/>
    </row>
    <row r="184" ht="16" customFormat="1" customHeight="1" s="45">
      <c r="B184" s="46">
        <f>IF(ROW(A178)&gt;MAX(订单!$B:$B),"",ROW(A178))</f>
        <v/>
      </c>
      <c r="C184" s="47">
        <f>ROW()-6</f>
        <v/>
      </c>
      <c r="D184" s="73">
        <f>IFERROR(IF($B184="","",VLOOKUP($B184,订单!$B$2:$J$29583,3,FALSE)),"")</f>
        <v/>
      </c>
      <c r="E184" s="81" t="n"/>
      <c r="F184" s="73">
        <f>IFERROR(IF($B184="","",VLOOKUP($B184,订单!$B$2:$J$29589,MATCH(F$6,订单!$B$1:$I$1,0),FALSE)),"")</f>
        <v/>
      </c>
      <c r="G184" s="73">
        <f>IFERROR(IF($B184="","",VLOOKUP($B184,订单!$B$2:$J$29589,MATCH(G$6,订单!$B$1:$I$1,0),FALSE)),"")</f>
        <v/>
      </c>
      <c r="H184" s="82">
        <f>IFERROR(IF($B184="","",VLOOKUP($B184,订单!$B$2:$J$29589,MATCH(H$6,订单!$B$1:$I$1,0),FALSE)),"")</f>
        <v/>
      </c>
      <c r="I184" s="73">
        <f>IFERROR(IF($B184="","",VLOOKUP($B184,订单!$B$2:$J$29589,MATCH(I$6,订单!$B$1:$I$1,0),FALSE)),"")</f>
        <v/>
      </c>
      <c r="J184" s="73">
        <f>IFERROR(IF($B184="","",VLOOKUP($B184,订单!$B$2:$J$29589,MATCH(J$6,订单!$B$1:$I$1,0),FALSE)),"")</f>
        <v/>
      </c>
      <c r="L184" s="32" t="n"/>
    </row>
    <row r="185" ht="16" customFormat="1" customHeight="1" s="45">
      <c r="B185" s="46">
        <f>IF(ROW(A179)&gt;MAX(订单!$B:$B),"",ROW(A179))</f>
        <v/>
      </c>
      <c r="C185" s="47">
        <f>ROW()-6</f>
        <v/>
      </c>
      <c r="D185" s="73">
        <f>IFERROR(IF($B185="","",VLOOKUP($B185,订单!$B$2:$J$29583,3,FALSE)),"")</f>
        <v/>
      </c>
      <c r="E185" s="81" t="n"/>
      <c r="F185" s="73">
        <f>IFERROR(IF($B185="","",VLOOKUP($B185,订单!$B$2:$J$29589,MATCH(F$6,订单!$B$1:$I$1,0),FALSE)),"")</f>
        <v/>
      </c>
      <c r="G185" s="73">
        <f>IFERROR(IF($B185="","",VLOOKUP($B185,订单!$B$2:$J$29589,MATCH(G$6,订单!$B$1:$I$1,0),FALSE)),"")</f>
        <v/>
      </c>
      <c r="H185" s="82">
        <f>IFERROR(IF($B185="","",VLOOKUP($B185,订单!$B$2:$J$29589,MATCH(H$6,订单!$B$1:$I$1,0),FALSE)),"")</f>
        <v/>
      </c>
      <c r="I185" s="73">
        <f>IFERROR(IF($B185="","",VLOOKUP($B185,订单!$B$2:$J$29589,MATCH(I$6,订单!$B$1:$I$1,0),FALSE)),"")</f>
        <v/>
      </c>
      <c r="J185" s="73">
        <f>IFERROR(IF($B185="","",VLOOKUP($B185,订单!$B$2:$J$29589,MATCH(J$6,订单!$B$1:$I$1,0),FALSE)),"")</f>
        <v/>
      </c>
      <c r="L185" s="32" t="n"/>
    </row>
    <row r="186" ht="16" customFormat="1" customHeight="1" s="45">
      <c r="B186" s="46">
        <f>IF(ROW(A180)&gt;MAX(订单!$B:$B),"",ROW(A180))</f>
        <v/>
      </c>
      <c r="C186" s="47">
        <f>ROW()-6</f>
        <v/>
      </c>
      <c r="D186" s="50">
        <f>IFERROR(IF($B186="","",VLOOKUP($B186,订单!$B$2:$J$29583,3,FALSE)),"")</f>
        <v/>
      </c>
      <c r="E186" s="83" t="n"/>
      <c r="F186" s="73">
        <f>IFERROR(IF($B186="","",VLOOKUP($B186,订单!$B$2:$J$29589,MATCH(F$6,订单!$B$1:$I$1,0),FALSE)),"")</f>
        <v/>
      </c>
      <c r="G186" s="73">
        <f>IFERROR(IF($B186="","",VLOOKUP($B186,订单!$B$2:$J$29589,MATCH(G$6,订单!$B$1:$I$1,0),FALSE)),"")</f>
        <v/>
      </c>
      <c r="H186" s="82">
        <f>IFERROR(IF($B186="","",VLOOKUP($B186,订单!$B$2:$J$29589,MATCH(H$6,订单!$B$1:$I$1,0),FALSE)),"")</f>
        <v/>
      </c>
      <c r="I186" s="73">
        <f>IFERROR(IF($B186="","",VLOOKUP($B186,订单!$B$2:$J$29589,MATCH(I$6,订单!$B$1:$I$1,0),FALSE)),"")</f>
        <v/>
      </c>
      <c r="J186" s="73">
        <f>IFERROR(IF($B186="","",VLOOKUP($B186,订单!$B$2:$J$29589,MATCH(J$6,订单!$B$1:$I$1,0),FALSE)),"")</f>
        <v/>
      </c>
      <c r="L186" s="32" t="n"/>
    </row>
    <row r="187" ht="16" customFormat="1" customHeight="1" s="45">
      <c r="B187" s="46">
        <f>IF(ROW(A181)&gt;MAX(订单!$B:$B),"",ROW(A181))</f>
        <v/>
      </c>
      <c r="C187" s="47">
        <f>ROW()-6</f>
        <v/>
      </c>
      <c r="D187" s="73">
        <f>IFERROR(IF($B187="","",VLOOKUP($B187,订单!$B$2:$J$29583,3,FALSE)),"")</f>
        <v/>
      </c>
      <c r="E187" s="81" t="n"/>
      <c r="F187" s="73">
        <f>IFERROR(IF($B187="","",VLOOKUP($B187,订单!$B$2:$J$29589,MATCH(F$6,订单!$B$1:$I$1,0),FALSE)),"")</f>
        <v/>
      </c>
      <c r="G187" s="73">
        <f>IFERROR(IF($B187="","",VLOOKUP($B187,订单!$B$2:$J$29589,MATCH(G$6,订单!$B$1:$I$1,0),FALSE)),"")</f>
        <v/>
      </c>
      <c r="H187" s="82">
        <f>IFERROR(IF($B187="","",VLOOKUP($B187,订单!$B$2:$J$29589,MATCH(H$6,订单!$B$1:$I$1,0),FALSE)),"")</f>
        <v/>
      </c>
      <c r="I187" s="73">
        <f>IFERROR(IF($B187="","",VLOOKUP($B187,订单!$B$2:$J$29589,MATCH(I$6,订单!$B$1:$I$1,0),FALSE)),"")</f>
        <v/>
      </c>
      <c r="J187" s="73">
        <f>IFERROR(IF($B187="","",VLOOKUP($B187,订单!$B$2:$J$29589,MATCH(J$6,订单!$B$1:$I$1,0),FALSE)),"")</f>
        <v/>
      </c>
      <c r="L187" s="32" t="n"/>
    </row>
    <row r="188" ht="16" customFormat="1" customHeight="1" s="45">
      <c r="B188" s="46">
        <f>IF(ROW(A182)&gt;MAX(订单!$B:$B),"",ROW(A182))</f>
        <v/>
      </c>
      <c r="C188" s="47">
        <f>ROW()-6</f>
        <v/>
      </c>
      <c r="D188" s="73">
        <f>IFERROR(IF($B188="","",VLOOKUP($B188,订单!$B$2:$J$29583,3,FALSE)),"")</f>
        <v/>
      </c>
      <c r="E188" s="81" t="n"/>
      <c r="F188" s="73">
        <f>IFERROR(IF($B188="","",VLOOKUP($B188,订单!$B$2:$J$29589,MATCH(F$6,订单!$B$1:$I$1,0),FALSE)),"")</f>
        <v/>
      </c>
      <c r="G188" s="73">
        <f>IFERROR(IF($B188="","",VLOOKUP($B188,订单!$B$2:$J$29589,MATCH(G$6,订单!$B$1:$I$1,0),FALSE)),"")</f>
        <v/>
      </c>
      <c r="H188" s="82">
        <f>IFERROR(IF($B188="","",VLOOKUP($B188,订单!$B$2:$J$29589,MATCH(H$6,订单!$B$1:$I$1,0),FALSE)),"")</f>
        <v/>
      </c>
      <c r="I188" s="73">
        <f>IFERROR(IF($B188="","",VLOOKUP($B188,订单!$B$2:$J$29589,MATCH(I$6,订单!$B$1:$I$1,0),FALSE)),"")</f>
        <v/>
      </c>
      <c r="J188" s="73">
        <f>IFERROR(IF($B188="","",VLOOKUP($B188,订单!$B$2:$J$29589,MATCH(J$6,订单!$B$1:$I$1,0),FALSE)),"")</f>
        <v/>
      </c>
      <c r="L188" s="32" t="n"/>
    </row>
    <row r="189" ht="16" customFormat="1" customHeight="1" s="45">
      <c r="B189" s="46">
        <f>IF(ROW(A183)&gt;MAX(订单!$B:$B),"",ROW(A183))</f>
        <v/>
      </c>
      <c r="C189" s="47">
        <f>ROW()-6</f>
        <v/>
      </c>
      <c r="D189" s="73">
        <f>IFERROR(IF($B189="","",VLOOKUP($B189,订单!$B$2:$J$29583,3,FALSE)),"")</f>
        <v/>
      </c>
      <c r="E189" s="81" t="n"/>
      <c r="F189" s="73">
        <f>IFERROR(IF($B189="","",VLOOKUP($B189,订单!$B$2:$J$29589,MATCH(F$6,订单!$B$1:$I$1,0),FALSE)),"")</f>
        <v/>
      </c>
      <c r="G189" s="73">
        <f>IFERROR(IF($B189="","",VLOOKUP($B189,订单!$B$2:$J$29589,MATCH(G$6,订单!$B$1:$I$1,0),FALSE)),"")</f>
        <v/>
      </c>
      <c r="H189" s="82">
        <f>IFERROR(IF($B189="","",VLOOKUP($B189,订单!$B$2:$J$29589,MATCH(H$6,订单!$B$1:$I$1,0),FALSE)),"")</f>
        <v/>
      </c>
      <c r="I189" s="73">
        <f>IFERROR(IF($B189="","",VLOOKUP($B189,订单!$B$2:$J$29589,MATCH(I$6,订单!$B$1:$I$1,0),FALSE)),"")</f>
        <v/>
      </c>
      <c r="J189" s="73">
        <f>IFERROR(IF($B189="","",VLOOKUP($B189,订单!$B$2:$J$29589,MATCH(J$6,订单!$B$1:$I$1,0),FALSE)),"")</f>
        <v/>
      </c>
      <c r="L189" s="32" t="n"/>
    </row>
    <row r="190" ht="16" customFormat="1" customHeight="1" s="45">
      <c r="B190" s="46">
        <f>IF(ROW(A184)&gt;MAX(订单!$B:$B),"",ROW(A184))</f>
        <v/>
      </c>
      <c r="C190" s="47">
        <f>ROW()-6</f>
        <v/>
      </c>
      <c r="D190" s="73">
        <f>IFERROR(IF($B190="","",VLOOKUP($B190,订单!$B$2:$J$29583,3,FALSE)),"")</f>
        <v/>
      </c>
      <c r="E190" s="81" t="n"/>
      <c r="F190" s="73">
        <f>IFERROR(IF($B190="","",VLOOKUP($B190,订单!$B$2:$J$29589,MATCH(F$6,订单!$B$1:$I$1,0),FALSE)),"")</f>
        <v/>
      </c>
      <c r="G190" s="73">
        <f>IFERROR(IF($B190="","",VLOOKUP($B190,订单!$B$2:$J$29589,MATCH(G$6,订单!$B$1:$I$1,0),FALSE)),"")</f>
        <v/>
      </c>
      <c r="H190" s="82">
        <f>IFERROR(IF($B190="","",VLOOKUP($B190,订单!$B$2:$J$29589,MATCH(H$6,订单!$B$1:$I$1,0),FALSE)),"")</f>
        <v/>
      </c>
      <c r="I190" s="73">
        <f>IFERROR(IF($B190="","",VLOOKUP($B190,订单!$B$2:$J$29589,MATCH(I$6,订单!$B$1:$I$1,0),FALSE)),"")</f>
        <v/>
      </c>
      <c r="J190" s="73">
        <f>IFERROR(IF($B190="","",VLOOKUP($B190,订单!$B$2:$J$29589,MATCH(J$6,订单!$B$1:$I$1,0),FALSE)),"")</f>
        <v/>
      </c>
      <c r="L190" s="32" t="n"/>
    </row>
    <row r="191" ht="16" customFormat="1" customHeight="1" s="45">
      <c r="B191" s="46">
        <f>IF(ROW(A185)&gt;MAX(订单!$B:$B),"",ROW(A185))</f>
        <v/>
      </c>
      <c r="C191" s="47">
        <f>ROW()-6</f>
        <v/>
      </c>
      <c r="D191" s="73">
        <f>IFERROR(IF($B191="","",VLOOKUP($B191,订单!$B$2:$J$29583,3,FALSE)),"")</f>
        <v/>
      </c>
      <c r="E191" s="81" t="n"/>
      <c r="F191" s="73">
        <f>IFERROR(IF($B191="","",VLOOKUP($B191,订单!$B$2:$J$29589,MATCH(F$6,订单!$B$1:$I$1,0),FALSE)),"")</f>
        <v/>
      </c>
      <c r="G191" s="73">
        <f>IFERROR(IF($B191="","",VLOOKUP($B191,订单!$B$2:$J$29589,MATCH(G$6,订单!$B$1:$I$1,0),FALSE)),"")</f>
        <v/>
      </c>
      <c r="H191" s="82">
        <f>IFERROR(IF($B191="","",VLOOKUP($B191,订单!$B$2:$J$29589,MATCH(H$6,订单!$B$1:$I$1,0),FALSE)),"")</f>
        <v/>
      </c>
      <c r="I191" s="73">
        <f>IFERROR(IF($B191="","",VLOOKUP($B191,订单!$B$2:$J$29589,MATCH(I$6,订单!$B$1:$I$1,0),FALSE)),"")</f>
        <v/>
      </c>
      <c r="J191" s="73">
        <f>IFERROR(IF($B191="","",VLOOKUP($B191,订单!$B$2:$J$29589,MATCH(J$6,订单!$B$1:$I$1,0),FALSE)),"")</f>
        <v/>
      </c>
      <c r="L191" s="32" t="n"/>
    </row>
    <row r="192" ht="16" customFormat="1" customHeight="1" s="45">
      <c r="B192" s="46">
        <f>IF(ROW(A186)&gt;MAX(订单!$B:$B),"",ROW(A186))</f>
        <v/>
      </c>
      <c r="C192" s="47">
        <f>ROW()-6</f>
        <v/>
      </c>
      <c r="D192" s="50">
        <f>IFERROR(IF($B192="","",VLOOKUP($B192,订单!$B$2:$J$29583,3,FALSE)),"")</f>
        <v/>
      </c>
      <c r="E192" s="83" t="n"/>
      <c r="F192" s="73">
        <f>IFERROR(IF($B192="","",VLOOKUP($B192,订单!$B$2:$J$29589,MATCH(F$6,订单!$B$1:$I$1,0),FALSE)),"")</f>
        <v/>
      </c>
      <c r="G192" s="73">
        <f>IFERROR(IF($B192="","",VLOOKUP($B192,订单!$B$2:$J$29589,MATCH(G$6,订单!$B$1:$I$1,0),FALSE)),"")</f>
        <v/>
      </c>
      <c r="H192" s="82">
        <f>IFERROR(IF($B192="","",VLOOKUP($B192,订单!$B$2:$J$29589,MATCH(H$6,订单!$B$1:$I$1,0),FALSE)),"")</f>
        <v/>
      </c>
      <c r="I192" s="73">
        <f>IFERROR(IF($B192="","",VLOOKUP($B192,订单!$B$2:$J$29589,MATCH(I$6,订单!$B$1:$I$1,0),FALSE)),"")</f>
        <v/>
      </c>
      <c r="J192" s="73">
        <f>IFERROR(IF($B192="","",VLOOKUP($B192,订单!$B$2:$J$29589,MATCH(J$6,订单!$B$1:$I$1,0),FALSE)),"")</f>
        <v/>
      </c>
      <c r="L192" s="32" t="n"/>
    </row>
    <row r="193" ht="16" customFormat="1" customHeight="1" s="45">
      <c r="B193" s="46">
        <f>IF(ROW(A187)&gt;MAX(订单!$B:$B),"",ROW(A187))</f>
        <v/>
      </c>
      <c r="C193" s="47">
        <f>ROW()-6</f>
        <v/>
      </c>
      <c r="D193" s="73">
        <f>IFERROR(IF($B193="","",VLOOKUP($B193,订单!$B$2:$J$29583,3,FALSE)),"")</f>
        <v/>
      </c>
      <c r="E193" s="81" t="n"/>
      <c r="F193" s="73">
        <f>IFERROR(IF($B193="","",VLOOKUP($B193,订单!$B$2:$J$29589,MATCH(F$6,订单!$B$1:$I$1,0),FALSE)),"")</f>
        <v/>
      </c>
      <c r="G193" s="73">
        <f>IFERROR(IF($B193="","",VLOOKUP($B193,订单!$B$2:$J$29589,MATCH(G$6,订单!$B$1:$I$1,0),FALSE)),"")</f>
        <v/>
      </c>
      <c r="H193" s="82">
        <f>IFERROR(IF($B193="","",VLOOKUP($B193,订单!$B$2:$J$29589,MATCH(H$6,订单!$B$1:$I$1,0),FALSE)),"")</f>
        <v/>
      </c>
      <c r="I193" s="73">
        <f>IFERROR(IF($B193="","",VLOOKUP($B193,订单!$B$2:$J$29589,MATCH(I$6,订单!$B$1:$I$1,0),FALSE)),"")</f>
        <v/>
      </c>
      <c r="J193" s="73">
        <f>IFERROR(IF($B193="","",VLOOKUP($B193,订单!$B$2:$J$29589,MATCH(J$6,订单!$B$1:$I$1,0),FALSE)),"")</f>
        <v/>
      </c>
      <c r="L193" s="32" t="n"/>
    </row>
    <row r="194" ht="16" customFormat="1" customHeight="1" s="45">
      <c r="B194" s="46">
        <f>IF(ROW(A188)&gt;MAX(订单!$B:$B),"",ROW(A188))</f>
        <v/>
      </c>
      <c r="C194" s="47">
        <f>ROW()-6</f>
        <v/>
      </c>
      <c r="D194" s="73">
        <f>IFERROR(IF($B194="","",VLOOKUP($B194,订单!$B$2:$J$29583,3,FALSE)),"")</f>
        <v/>
      </c>
      <c r="E194" s="81" t="n"/>
      <c r="F194" s="73">
        <f>IFERROR(IF($B194="","",VLOOKUP($B194,订单!$B$2:$J$29589,MATCH(F$6,订单!$B$1:$I$1,0),FALSE)),"")</f>
        <v/>
      </c>
      <c r="G194" s="73">
        <f>IFERROR(IF($B194="","",VLOOKUP($B194,订单!$B$2:$J$29589,MATCH(G$6,订单!$B$1:$I$1,0),FALSE)),"")</f>
        <v/>
      </c>
      <c r="H194" s="82">
        <f>IFERROR(IF($B194="","",VLOOKUP($B194,订单!$B$2:$J$29589,MATCH(H$6,订单!$B$1:$I$1,0),FALSE)),"")</f>
        <v/>
      </c>
      <c r="I194" s="73">
        <f>IFERROR(IF($B194="","",VLOOKUP($B194,订单!$B$2:$J$29589,MATCH(I$6,订单!$B$1:$I$1,0),FALSE)),"")</f>
        <v/>
      </c>
      <c r="J194" s="73">
        <f>IFERROR(IF($B194="","",VLOOKUP($B194,订单!$B$2:$J$29589,MATCH(J$6,订单!$B$1:$I$1,0),FALSE)),"")</f>
        <v/>
      </c>
      <c r="L194" s="32" t="n"/>
    </row>
    <row r="195" ht="16" customFormat="1" customHeight="1" s="45">
      <c r="B195" s="46">
        <f>IF(ROW(A189)&gt;MAX(订单!$B:$B),"",ROW(A189))</f>
        <v/>
      </c>
      <c r="C195" s="47">
        <f>ROW()-6</f>
        <v/>
      </c>
      <c r="D195" s="73">
        <f>IFERROR(IF($B195="","",VLOOKUP($B195,订单!$B$2:$J$29583,3,FALSE)),"")</f>
        <v/>
      </c>
      <c r="E195" s="81" t="n"/>
      <c r="F195" s="73">
        <f>IFERROR(IF($B195="","",VLOOKUP($B195,订单!$B$2:$J$29589,MATCH(F$6,订单!$B$1:$I$1,0),FALSE)),"")</f>
        <v/>
      </c>
      <c r="G195" s="73">
        <f>IFERROR(IF($B195="","",VLOOKUP($B195,订单!$B$2:$J$29589,MATCH(G$6,订单!$B$1:$I$1,0),FALSE)),"")</f>
        <v/>
      </c>
      <c r="H195" s="82">
        <f>IFERROR(IF($B195="","",VLOOKUP($B195,订单!$B$2:$J$29589,MATCH(H$6,订单!$B$1:$I$1,0),FALSE)),"")</f>
        <v/>
      </c>
      <c r="I195" s="73">
        <f>IFERROR(IF($B195="","",VLOOKUP($B195,订单!$B$2:$J$29589,MATCH(I$6,订单!$B$1:$I$1,0),FALSE)),"")</f>
        <v/>
      </c>
      <c r="J195" s="73">
        <f>IFERROR(IF($B195="","",VLOOKUP($B195,订单!$B$2:$J$29589,MATCH(J$6,订单!$B$1:$I$1,0),FALSE)),"")</f>
        <v/>
      </c>
      <c r="L195" s="32" t="n"/>
    </row>
    <row r="196" ht="16" customFormat="1" customHeight="1" s="45">
      <c r="B196" s="46">
        <f>IF(ROW(A190)&gt;MAX(订单!$B:$B),"",ROW(A190))</f>
        <v/>
      </c>
      <c r="C196" s="47">
        <f>ROW()-6</f>
        <v/>
      </c>
      <c r="D196" s="73">
        <f>IFERROR(IF($B196="","",VLOOKUP($B196,订单!$B$2:$J$29583,3,FALSE)),"")</f>
        <v/>
      </c>
      <c r="E196" s="81" t="n"/>
      <c r="F196" s="73">
        <f>IFERROR(IF($B196="","",VLOOKUP($B196,订单!$B$2:$J$29589,MATCH(F$6,订单!$B$1:$I$1,0),FALSE)),"")</f>
        <v/>
      </c>
      <c r="G196" s="73">
        <f>IFERROR(IF($B196="","",VLOOKUP($B196,订单!$B$2:$J$29589,MATCH(G$6,订单!$B$1:$I$1,0),FALSE)),"")</f>
        <v/>
      </c>
      <c r="H196" s="82">
        <f>IFERROR(IF($B196="","",VLOOKUP($B196,订单!$B$2:$J$29589,MATCH(H$6,订单!$B$1:$I$1,0),FALSE)),"")</f>
        <v/>
      </c>
      <c r="I196" s="73">
        <f>IFERROR(IF($B196="","",VLOOKUP($B196,订单!$B$2:$J$29589,MATCH(I$6,订单!$B$1:$I$1,0),FALSE)),"")</f>
        <v/>
      </c>
      <c r="J196" s="73">
        <f>IFERROR(IF($B196="","",VLOOKUP($B196,订单!$B$2:$J$29589,MATCH(J$6,订单!$B$1:$I$1,0),FALSE)),"")</f>
        <v/>
      </c>
      <c r="L196" s="32" t="n"/>
    </row>
    <row r="197" ht="16" customFormat="1" customHeight="1" s="45">
      <c r="B197" s="46">
        <f>IF(ROW(A191)&gt;MAX(订单!$B:$B),"",ROW(A191))</f>
        <v/>
      </c>
      <c r="C197" s="47">
        <f>ROW()-6</f>
        <v/>
      </c>
      <c r="D197" s="73">
        <f>IFERROR(IF($B197="","",VLOOKUP($B197,订单!$B$2:$J$29583,3,FALSE)),"")</f>
        <v/>
      </c>
      <c r="E197" s="81" t="n"/>
      <c r="F197" s="73">
        <f>IFERROR(IF($B197="","",VLOOKUP($B197,订单!$B$2:$J$29589,MATCH(F$6,订单!$B$1:$I$1,0),FALSE)),"")</f>
        <v/>
      </c>
      <c r="G197" s="73">
        <f>IFERROR(IF($B197="","",VLOOKUP($B197,订单!$B$2:$J$29589,MATCH(G$6,订单!$B$1:$I$1,0),FALSE)),"")</f>
        <v/>
      </c>
      <c r="H197" s="82">
        <f>IFERROR(IF($B197="","",VLOOKUP($B197,订单!$B$2:$J$29589,MATCH(H$6,订单!$B$1:$I$1,0),FALSE)),"")</f>
        <v/>
      </c>
      <c r="I197" s="73">
        <f>IFERROR(IF($B197="","",VLOOKUP($B197,订单!$B$2:$J$29589,MATCH(I$6,订单!$B$1:$I$1,0),FALSE)),"")</f>
        <v/>
      </c>
      <c r="J197" s="73">
        <f>IFERROR(IF($B197="","",VLOOKUP($B197,订单!$B$2:$J$29589,MATCH(J$6,订单!$B$1:$I$1,0),FALSE)),"")</f>
        <v/>
      </c>
      <c r="L197" s="32" t="n"/>
    </row>
    <row r="198" ht="16" customFormat="1" customHeight="1" s="45">
      <c r="B198" s="46">
        <f>IF(ROW(A192)&gt;MAX(订单!$B:$B),"",ROW(A192))</f>
        <v/>
      </c>
      <c r="C198" s="47">
        <f>ROW()-6</f>
        <v/>
      </c>
      <c r="D198" s="50">
        <f>IFERROR(IF($B198="","",VLOOKUP($B198,订单!$B$2:$J$29583,3,FALSE)),"")</f>
        <v/>
      </c>
      <c r="E198" s="83" t="n"/>
      <c r="F198" s="73">
        <f>IFERROR(IF($B198="","",VLOOKUP($B198,订单!$B$2:$J$29589,MATCH(F$6,订单!$B$1:$I$1,0),FALSE)),"")</f>
        <v/>
      </c>
      <c r="G198" s="73">
        <f>IFERROR(IF($B198="","",VLOOKUP($B198,订单!$B$2:$J$29589,MATCH(G$6,订单!$B$1:$I$1,0),FALSE)),"")</f>
        <v/>
      </c>
      <c r="H198" s="82">
        <f>IFERROR(IF($B198="","",VLOOKUP($B198,订单!$B$2:$J$29589,MATCH(H$6,订单!$B$1:$I$1,0),FALSE)),"")</f>
        <v/>
      </c>
      <c r="I198" s="73">
        <f>IFERROR(IF($B198="","",VLOOKUP($B198,订单!$B$2:$J$29589,MATCH(I$6,订单!$B$1:$I$1,0),FALSE)),"")</f>
        <v/>
      </c>
      <c r="J198" s="73">
        <f>IFERROR(IF($B198="","",VLOOKUP($B198,订单!$B$2:$J$29589,MATCH(J$6,订单!$B$1:$I$1,0),FALSE)),"")</f>
        <v/>
      </c>
      <c r="L198" s="32" t="n"/>
    </row>
    <row r="199" ht="16" customFormat="1" customHeight="1" s="45">
      <c r="B199" s="46">
        <f>IF(ROW(A193)&gt;MAX(订单!$B:$B),"",ROW(A193))</f>
        <v/>
      </c>
      <c r="C199" s="47">
        <f>ROW()-6</f>
        <v/>
      </c>
      <c r="D199" s="73">
        <f>IFERROR(IF($B199="","",VLOOKUP($B199,订单!$B$2:$J$29583,3,FALSE)),"")</f>
        <v/>
      </c>
      <c r="E199" s="81" t="n"/>
      <c r="F199" s="73">
        <f>IFERROR(IF($B199="","",VLOOKUP($B199,订单!$B$2:$J$29589,MATCH(F$6,订单!$B$1:$I$1,0),FALSE)),"")</f>
        <v/>
      </c>
      <c r="G199" s="73">
        <f>IFERROR(IF($B199="","",VLOOKUP($B199,订单!$B$2:$J$29589,MATCH(G$6,订单!$B$1:$I$1,0),FALSE)),"")</f>
        <v/>
      </c>
      <c r="H199" s="82">
        <f>IFERROR(IF($B199="","",VLOOKUP($B199,订单!$B$2:$J$29589,MATCH(H$6,订单!$B$1:$I$1,0),FALSE)),"")</f>
        <v/>
      </c>
      <c r="I199" s="73">
        <f>IFERROR(IF($B199="","",VLOOKUP($B199,订单!$B$2:$J$29589,MATCH(I$6,订单!$B$1:$I$1,0),FALSE)),"")</f>
        <v/>
      </c>
      <c r="J199" s="73">
        <f>IFERROR(IF($B199="","",VLOOKUP($B199,订单!$B$2:$J$29589,MATCH(J$6,订单!$B$1:$I$1,0),FALSE)),"")</f>
        <v/>
      </c>
      <c r="L199" s="32" t="n"/>
    </row>
    <row r="200" ht="16" customFormat="1" customHeight="1" s="45">
      <c r="B200" s="46">
        <f>IF(ROW(A194)&gt;MAX(订单!$B:$B),"",ROW(A194))</f>
        <v/>
      </c>
      <c r="C200" s="47">
        <f>ROW()-6</f>
        <v/>
      </c>
      <c r="D200" s="73">
        <f>IFERROR(IF($B200="","",VLOOKUP($B200,订单!$B$2:$J$29583,3,FALSE)),"")</f>
        <v/>
      </c>
      <c r="E200" s="81" t="n"/>
      <c r="F200" s="73">
        <f>IFERROR(IF($B200="","",VLOOKUP($B200,订单!$B$2:$J$29589,MATCH(F$6,订单!$B$1:$I$1,0),FALSE)),"")</f>
        <v/>
      </c>
      <c r="G200" s="73">
        <f>IFERROR(IF($B200="","",VLOOKUP($B200,订单!$B$2:$J$29589,MATCH(G$6,订单!$B$1:$I$1,0),FALSE)),"")</f>
        <v/>
      </c>
      <c r="H200" s="82">
        <f>IFERROR(IF($B200="","",VLOOKUP($B200,订单!$B$2:$J$29589,MATCH(H$6,订单!$B$1:$I$1,0),FALSE)),"")</f>
        <v/>
      </c>
      <c r="I200" s="73">
        <f>IFERROR(IF($B200="","",VLOOKUP($B200,订单!$B$2:$J$29589,MATCH(I$6,订单!$B$1:$I$1,0),FALSE)),"")</f>
        <v/>
      </c>
      <c r="J200" s="73">
        <f>IFERROR(IF($B200="","",VLOOKUP($B200,订单!$B$2:$J$29589,MATCH(J$6,订单!$B$1:$I$1,0),FALSE)),"")</f>
        <v/>
      </c>
      <c r="L200" s="32" t="n"/>
    </row>
    <row r="201" ht="16" customFormat="1" customHeight="1" s="45">
      <c r="B201" s="46">
        <f>IF(ROW(A195)&gt;MAX(订单!$B:$B),"",ROW(A195))</f>
        <v/>
      </c>
      <c r="C201" s="47">
        <f>ROW()-6</f>
        <v/>
      </c>
      <c r="D201" s="73">
        <f>IFERROR(IF($B201="","",VLOOKUP($B201,订单!$B$2:$J$29583,3,FALSE)),"")</f>
        <v/>
      </c>
      <c r="E201" s="81" t="n"/>
      <c r="F201" s="73">
        <f>IFERROR(IF($B201="","",VLOOKUP($B201,订单!$B$2:$J$29589,MATCH(F$6,订单!$B$1:$I$1,0),FALSE)),"")</f>
        <v/>
      </c>
      <c r="G201" s="73">
        <f>IFERROR(IF($B201="","",VLOOKUP($B201,订单!$B$2:$J$29589,MATCH(G$6,订单!$B$1:$I$1,0),FALSE)),"")</f>
        <v/>
      </c>
      <c r="H201" s="82">
        <f>IFERROR(IF($B201="","",VLOOKUP($B201,订单!$B$2:$J$29589,MATCH(H$6,订单!$B$1:$I$1,0),FALSE)),"")</f>
        <v/>
      </c>
      <c r="I201" s="73">
        <f>IFERROR(IF($B201="","",VLOOKUP($B201,订单!$B$2:$J$29589,MATCH(I$6,订单!$B$1:$I$1,0),FALSE)),"")</f>
        <v/>
      </c>
      <c r="J201" s="73">
        <f>IFERROR(IF($B201="","",VLOOKUP($B201,订单!$B$2:$J$29589,MATCH(J$6,订单!$B$1:$I$1,0),FALSE)),"")</f>
        <v/>
      </c>
      <c r="L201" s="32" t="n"/>
    </row>
    <row r="202" ht="16" customFormat="1" customHeight="1" s="45">
      <c r="B202" s="46">
        <f>IF(ROW(A196)&gt;MAX(订单!$B:$B),"",ROW(A196))</f>
        <v/>
      </c>
      <c r="C202" s="47">
        <f>ROW()-6</f>
        <v/>
      </c>
      <c r="D202" s="73">
        <f>IFERROR(IF($B202="","",VLOOKUP($B202,订单!$B$2:$J$29583,3,FALSE)),"")</f>
        <v/>
      </c>
      <c r="E202" s="81" t="n"/>
      <c r="F202" s="73">
        <f>IFERROR(IF($B202="","",VLOOKUP($B202,订单!$B$2:$J$29589,MATCH(F$6,订单!$B$1:$I$1,0),FALSE)),"")</f>
        <v/>
      </c>
      <c r="G202" s="73">
        <f>IFERROR(IF($B202="","",VLOOKUP($B202,订单!$B$2:$J$29589,MATCH(G$6,订单!$B$1:$I$1,0),FALSE)),"")</f>
        <v/>
      </c>
      <c r="H202" s="82">
        <f>IFERROR(IF($B202="","",VLOOKUP($B202,订单!$B$2:$J$29589,MATCH(H$6,订单!$B$1:$I$1,0),FALSE)),"")</f>
        <v/>
      </c>
      <c r="I202" s="73">
        <f>IFERROR(IF($B202="","",VLOOKUP($B202,订单!$B$2:$J$29589,MATCH(I$6,订单!$B$1:$I$1,0),FALSE)),"")</f>
        <v/>
      </c>
      <c r="J202" s="73">
        <f>IFERROR(IF($B202="","",VLOOKUP($B202,订单!$B$2:$J$29589,MATCH(J$6,订单!$B$1:$I$1,0),FALSE)),"")</f>
        <v/>
      </c>
      <c r="L202" s="32" t="n"/>
    </row>
    <row r="203" ht="16" customFormat="1" customHeight="1" s="45">
      <c r="B203" s="46">
        <f>IF(ROW(A197)&gt;MAX(订单!$B:$B),"",ROW(A197))</f>
        <v/>
      </c>
      <c r="C203" s="47">
        <f>ROW()-6</f>
        <v/>
      </c>
      <c r="D203" s="73">
        <f>IFERROR(IF($B203="","",VLOOKUP($B203,订单!$B$2:$J$29583,3,FALSE)),"")</f>
        <v/>
      </c>
      <c r="E203" s="81" t="n"/>
      <c r="F203" s="73">
        <f>IFERROR(IF($B203="","",VLOOKUP($B203,订单!$B$2:$J$29589,MATCH(F$6,订单!$B$1:$I$1,0),FALSE)),"")</f>
        <v/>
      </c>
      <c r="G203" s="73">
        <f>IFERROR(IF($B203="","",VLOOKUP($B203,订单!$B$2:$J$29589,MATCH(G$6,订单!$B$1:$I$1,0),FALSE)),"")</f>
        <v/>
      </c>
      <c r="H203" s="82">
        <f>IFERROR(IF($B203="","",VLOOKUP($B203,订单!$B$2:$J$29589,MATCH(H$6,订单!$B$1:$I$1,0),FALSE)),"")</f>
        <v/>
      </c>
      <c r="I203" s="73">
        <f>IFERROR(IF($B203="","",VLOOKUP($B203,订单!$B$2:$J$29589,MATCH(I$6,订单!$B$1:$I$1,0),FALSE)),"")</f>
        <v/>
      </c>
      <c r="J203" s="73">
        <f>IFERROR(IF($B203="","",VLOOKUP($B203,订单!$B$2:$J$29589,MATCH(J$6,订单!$B$1:$I$1,0),FALSE)),"")</f>
        <v/>
      </c>
      <c r="L203" s="32" t="n"/>
    </row>
    <row r="204" ht="16" customFormat="1" customHeight="1" s="45">
      <c r="B204" s="46">
        <f>IF(ROW(A198)&gt;MAX(订单!$B:$B),"",ROW(A198))</f>
        <v/>
      </c>
      <c r="C204" s="47">
        <f>ROW()-6</f>
        <v/>
      </c>
      <c r="D204" s="50">
        <f>IFERROR(IF($B204="","",VLOOKUP($B204,订单!$B$2:$J$29583,3,FALSE)),"")</f>
        <v/>
      </c>
      <c r="E204" s="83" t="n"/>
      <c r="F204" s="73">
        <f>IFERROR(IF($B204="","",VLOOKUP($B204,订单!$B$2:$J$29589,MATCH(F$6,订单!$B$1:$I$1,0),FALSE)),"")</f>
        <v/>
      </c>
      <c r="G204" s="73">
        <f>IFERROR(IF($B204="","",VLOOKUP($B204,订单!$B$2:$J$29589,MATCH(G$6,订单!$B$1:$I$1,0),FALSE)),"")</f>
        <v/>
      </c>
      <c r="H204" s="82">
        <f>IFERROR(IF($B204="","",VLOOKUP($B204,订单!$B$2:$J$29589,MATCH(H$6,订单!$B$1:$I$1,0),FALSE)),"")</f>
        <v/>
      </c>
      <c r="I204" s="73">
        <f>IFERROR(IF($B204="","",VLOOKUP($B204,订单!$B$2:$J$29589,MATCH(I$6,订单!$B$1:$I$1,0),FALSE)),"")</f>
        <v/>
      </c>
      <c r="J204" s="73">
        <f>IFERROR(IF($B204="","",VLOOKUP($B204,订单!$B$2:$J$29589,MATCH(J$6,订单!$B$1:$I$1,0),FALSE)),"")</f>
        <v/>
      </c>
      <c r="L204" s="32" t="n"/>
    </row>
    <row r="205" ht="16" customFormat="1" customHeight="1" s="45">
      <c r="B205" s="46">
        <f>IF(ROW(A199)&gt;MAX(订单!$B:$B),"",ROW(A199))</f>
        <v/>
      </c>
      <c r="C205" s="47">
        <f>ROW()-6</f>
        <v/>
      </c>
      <c r="D205" s="73">
        <f>IFERROR(IF($B205="","",VLOOKUP($B205,订单!$B$2:$J$29583,3,FALSE)),"")</f>
        <v/>
      </c>
      <c r="E205" s="81" t="n"/>
      <c r="F205" s="73">
        <f>IFERROR(IF($B205="","",VLOOKUP($B205,订单!$B$2:$J$29589,MATCH(F$6,订单!$B$1:$I$1,0),FALSE)),"")</f>
        <v/>
      </c>
      <c r="G205" s="73">
        <f>IFERROR(IF($B205="","",VLOOKUP($B205,订单!$B$2:$J$29589,MATCH(G$6,订单!$B$1:$I$1,0),FALSE)),"")</f>
        <v/>
      </c>
      <c r="H205" s="82">
        <f>IFERROR(IF($B205="","",VLOOKUP($B205,订单!$B$2:$J$29589,MATCH(H$6,订单!$B$1:$I$1,0),FALSE)),"")</f>
        <v/>
      </c>
      <c r="I205" s="73">
        <f>IFERROR(IF($B205="","",VLOOKUP($B205,订单!$B$2:$J$29589,MATCH(I$6,订单!$B$1:$I$1,0),FALSE)),"")</f>
        <v/>
      </c>
      <c r="J205" s="73">
        <f>IFERROR(IF($B205="","",VLOOKUP($B205,订单!$B$2:$J$29589,MATCH(J$6,订单!$B$1:$I$1,0),FALSE)),"")</f>
        <v/>
      </c>
      <c r="L205" s="32" t="n"/>
    </row>
    <row r="206" ht="16" customFormat="1" customHeight="1" s="45">
      <c r="B206" s="46">
        <f>IF(ROW(A200)&gt;MAX(订单!$B:$B),"",ROW(A200))</f>
        <v/>
      </c>
      <c r="C206" s="47">
        <f>ROW()-6</f>
        <v/>
      </c>
      <c r="D206" s="50">
        <f>IFERROR(IF($B206="","",VLOOKUP($B206,订单!$B$2:$J$29583,3,FALSE)),"")</f>
        <v/>
      </c>
      <c r="E206" s="83" t="n"/>
      <c r="F206" s="73">
        <f>IFERROR(IF($B206="","",VLOOKUP($B206,订单!$B$2:$J$29589,MATCH(F$6,订单!$B$1:$I$1,0),FALSE)),"")</f>
        <v/>
      </c>
      <c r="G206" s="73">
        <f>IFERROR(IF($B206="","",VLOOKUP($B206,订单!$B$2:$J$29589,MATCH(G$6,订单!$B$1:$I$1,0),FALSE)),"")</f>
        <v/>
      </c>
      <c r="H206" s="82">
        <f>IFERROR(IF($B206="","",VLOOKUP($B206,订单!$B$2:$J$29589,MATCH(H$6,订单!$B$1:$I$1,0),FALSE)),"")</f>
        <v/>
      </c>
      <c r="I206" s="73">
        <f>IFERROR(IF($B206="","",VLOOKUP($B206,订单!$B$2:$J$29589,MATCH(I$6,订单!$B$1:$I$1,0),FALSE)),"")</f>
        <v/>
      </c>
      <c r="J206" s="73">
        <f>IFERROR(IF($B206="","",VLOOKUP($B206,订单!$B$2:$J$29589,MATCH(J$6,订单!$B$1:$I$1,0),FALSE)),"")</f>
        <v/>
      </c>
      <c r="L206" s="32" t="n"/>
    </row>
    <row r="207" ht="19.5" customFormat="1" customHeight="1" s="45">
      <c r="C207" s="54" t="inlineStr">
        <is>
          <t>合计</t>
        </is>
      </c>
      <c r="D207" s="81" t="n"/>
      <c r="E207" s="54" t="n"/>
      <c r="F207" s="54" t="n"/>
      <c r="G207" s="54">
        <f>SUM(G7:G206)</f>
        <v/>
      </c>
      <c r="H207" s="84" t="n"/>
      <c r="I207" s="85">
        <f>SUM(I7:I206)</f>
        <v/>
      </c>
      <c r="J207" s="54" t="n"/>
    </row>
    <row r="208" ht="19.5" customFormat="1" customHeight="1" s="45">
      <c r="C208" s="61" t="inlineStr">
        <is>
          <t>总合计（大写）</t>
        </is>
      </c>
      <c r="D208" s="81" t="n"/>
      <c r="E208" s="58">
        <f>IF(I207="","",(IF(I207=0,"零元",TEXT(LEFT(DOLLAR(I207),LEN(DOLLAR(I207))-3),"[&gt;0][dbnum2]G/通用格式元;;;")&amp;TEXT(RIGHT(DOLLAR(I207),2),"[dbnum2]0角0分;;整"))))</f>
        <v/>
      </c>
      <c r="F208" s="86" t="n"/>
      <c r="G208" s="81" t="n"/>
      <c r="H208" s="59" t="inlineStr">
        <is>
          <t>（小写）：</t>
        </is>
      </c>
      <c r="I208" s="87">
        <f>I207</f>
        <v/>
      </c>
      <c r="J208" s="61" t="n"/>
    </row>
    <row r="209" ht="18.5" customFormat="1" customHeight="1" s="45">
      <c r="C209" s="62" t="inlineStr">
        <is>
          <t>2、交货期：合同生效后且收到订单全额货款后2-7日内发货（特殊情况协商解决）。</t>
        </is>
      </c>
      <c r="J209" s="62" t="n"/>
    </row>
    <row r="210" ht="18.5" customFormat="1" customHeight="1" s="45">
      <c r="C210" s="62" t="inlineStr">
        <is>
          <t>3、运输方式及地点：物流运输或其他运输方式，地点：需方在本订单中指定的收货地点。</t>
        </is>
      </c>
      <c r="J210" s="62" t="n"/>
    </row>
    <row r="211" ht="18.5" customFormat="1" customHeight="1" s="45">
      <c r="C211" s="62" t="inlineStr">
        <is>
          <t>收货地址：/</t>
        </is>
      </c>
    </row>
    <row r="212" ht="30" customFormat="1" customHeight="1" s="45">
      <c r="C212" s="63" t="inlineStr">
        <is>
          <t>4、运输方式及费用负担：物流或其他货运方式。运费由需方承担。在需方收货并理货后，若因运输导致产品损毁发生纠纷的，由承运方解决，供方协助解决。</t>
        </is>
      </c>
    </row>
    <row r="213" ht="30" customFormat="1" customHeight="1" s="45">
      <c r="C213" s="62" t="inlineStr">
        <is>
          <t>5、发票：商品完成退货周期后的10个工作日，双方确认订单货款已经结清的情况下，供方需将对应的增值税专用发票或者增值税普通发票开具给需求方。</t>
        </is>
      </c>
    </row>
    <row r="214" ht="18.5" customFormat="1" customHeight="1" s="45">
      <c r="C214" s="66" t="inlineStr">
        <is>
          <t xml:space="preserve">6、包装标准：按符合产品特性或要求的标准执行                                                 </t>
        </is>
      </c>
    </row>
    <row r="215" ht="32" customFormat="1" customHeight="1" s="45">
      <c r="C215" s="63" t="inlineStr">
        <is>
          <t>7、验收标准：按照商品质量管理条例验收，需方应在收货验货后申请退货/换货，需方收货验货无异议视为全部验收合格。若由于产品质量或物流问题导致需方平台无法按时发货，需协商解决。</t>
        </is>
      </c>
    </row>
    <row r="216" ht="18.5" customFormat="1" customHeight="1" s="45">
      <c r="C216" s="65" t="inlineStr">
        <is>
          <t>8、违约责任：按《中华人民共和国民法典》处理，有关诉讼问题，向供方注册所在地人民法院提起诉讼。</t>
        </is>
      </c>
      <c r="D216" s="66" t="n"/>
      <c r="E216" s="66" t="n"/>
      <c r="F216" s="66" t="n"/>
      <c r="G216" s="66" t="n"/>
      <c r="H216" s="66" t="n"/>
      <c r="I216" s="66" t="n"/>
      <c r="J216" s="66" t="n"/>
    </row>
    <row r="217" ht="18.5" customFormat="1" customHeight="1" s="45">
      <c r="C217" s="66" t="inlineStr">
        <is>
          <t>9、关于售后，属于产品质量问题由供方处理。</t>
        </is>
      </c>
      <c r="D217" s="66" t="n"/>
      <c r="E217" s="66" t="n"/>
      <c r="F217" s="66" t="n"/>
      <c r="G217" s="66" t="n"/>
      <c r="H217" s="66" t="n"/>
      <c r="I217" s="66" t="n"/>
      <c r="J217" s="66" t="n"/>
    </row>
    <row r="218" ht="18.5" customFormat="1" customHeight="1" s="45">
      <c r="C218" s="66" t="inlineStr">
        <is>
          <t>10、本订单一式贰份，供方、需方各执壹份，双方签字（盖章）后生效。</t>
        </is>
      </c>
      <c r="D218" s="66" t="n"/>
      <c r="E218" s="66" t="n"/>
      <c r="F218" s="66" t="n"/>
      <c r="G218" s="66" t="n"/>
      <c r="H218" s="66" t="n"/>
      <c r="I218" s="66" t="n"/>
      <c r="J218" s="66" t="n"/>
    </row>
    <row r="219" ht="15" customFormat="1" customHeight="1" s="45">
      <c r="C219" s="66" t="n"/>
      <c r="D219" s="66" t="n"/>
      <c r="E219" s="66" t="n"/>
      <c r="F219" s="66" t="n"/>
      <c r="G219" s="66" t="n"/>
      <c r="H219" s="66" t="n"/>
      <c r="I219" s="66" t="n"/>
      <c r="J219" s="66" t="n"/>
    </row>
    <row r="220" ht="19.5" customFormat="1" customHeight="1" s="45">
      <c r="C220" s="88" t="inlineStr">
        <is>
          <t>需方：</t>
        </is>
      </c>
      <c r="D220" s="86" t="n"/>
      <c r="E220" s="81" t="n"/>
      <c r="F220" s="88" t="inlineStr">
        <is>
          <t>供方：</t>
        </is>
      </c>
      <c r="G220" s="86" t="n"/>
      <c r="H220" s="86" t="n"/>
      <c r="I220" s="86" t="n"/>
      <c r="J220" s="81" t="n"/>
    </row>
    <row r="221" ht="19.5" customFormat="1" customHeight="1" s="45">
      <c r="C221" s="70" t="inlineStr">
        <is>
          <t>单位名称：</t>
        </is>
      </c>
      <c r="D221" s="81" t="n"/>
      <c r="E221" s="71">
        <f>E2</f>
        <v/>
      </c>
      <c r="F221" s="72" t="inlineStr">
        <is>
          <t>单位名称：</t>
        </is>
      </c>
      <c r="G221" s="73" t="inlineStr">
        <is>
          <t>广州启航化妆品科技有限公司</t>
        </is>
      </c>
      <c r="H221" s="86" t="n"/>
      <c r="I221" s="86" t="n"/>
      <c r="J221" s="81" t="n"/>
    </row>
    <row r="222" ht="32" customFormat="1" customHeight="1" s="45">
      <c r="C222" s="70" t="inlineStr">
        <is>
          <t>单位地址：</t>
        </is>
      </c>
      <c r="D222" s="81" t="n"/>
      <c r="E222" s="71">
        <f>IFERROR(VLOOKUP($E$221,开票信息!$C:$I,2,0),"")</f>
        <v/>
      </c>
      <c r="F222" s="72" t="inlineStr">
        <is>
          <t>单位地址：</t>
        </is>
      </c>
      <c r="G222" s="73" t="inlineStr">
        <is>
          <t>广州市天河区花城大道20号1301房之五</t>
        </is>
      </c>
      <c r="H222" s="86" t="n"/>
      <c r="I222" s="86" t="n"/>
      <c r="J222" s="81" t="n"/>
    </row>
    <row r="223" ht="19.5" customFormat="1" customHeight="1" s="45">
      <c r="C223" s="72" t="inlineStr">
        <is>
          <t>代表签字：</t>
        </is>
      </c>
      <c r="D223" s="81" t="n"/>
      <c r="E223" s="71" t="n"/>
      <c r="F223" s="72" t="inlineStr">
        <is>
          <t>代表签字：</t>
        </is>
      </c>
      <c r="G223" s="73" t="n"/>
      <c r="H223" s="86" t="n"/>
      <c r="I223" s="86" t="n"/>
      <c r="J223" s="81" t="n"/>
    </row>
    <row r="224" ht="19.5" customFormat="1" customHeight="1" s="45">
      <c r="C224" s="72" t="inlineStr">
        <is>
          <t>电    话：</t>
        </is>
      </c>
      <c r="D224" s="81" t="n"/>
      <c r="E224" s="71">
        <f>IFERROR(VLOOKUP($E$221,开票信息!$C:$I,4,0),"")</f>
        <v/>
      </c>
      <c r="F224" s="72" t="inlineStr">
        <is>
          <t>电    话：</t>
        </is>
      </c>
      <c r="G224" s="73" t="inlineStr">
        <is>
          <t>020-85676088</t>
        </is>
      </c>
      <c r="H224" s="86" t="n"/>
      <c r="I224" s="86" t="n"/>
      <c r="J224" s="81" t="n"/>
    </row>
    <row r="225" ht="19.5" customFormat="1" customHeight="1" s="45">
      <c r="C225" s="72" t="inlineStr">
        <is>
          <t>开户银行：</t>
        </is>
      </c>
      <c r="D225" s="81" t="n"/>
      <c r="E225" s="71">
        <f>IFERROR(VLOOKUP($E$221,开票信息!$C:$I,5,0),"")</f>
        <v/>
      </c>
      <c r="F225" s="72" t="inlineStr">
        <is>
          <t>开户银行：</t>
        </is>
      </c>
      <c r="G225" s="73" t="inlineStr">
        <is>
          <t>广州农业银行五羊新城支行</t>
        </is>
      </c>
      <c r="H225" s="86" t="n"/>
      <c r="I225" s="86" t="n"/>
      <c r="J225" s="81" t="n"/>
    </row>
    <row r="226" ht="19.5" customFormat="1" customHeight="1" s="45">
      <c r="C226" s="72" t="inlineStr">
        <is>
          <t>账    号：</t>
        </is>
      </c>
      <c r="D226" s="81" t="n"/>
      <c r="E226" s="74">
        <f>IFERROR(VLOOKUP($E$221,开票信息!$C:$I,6,0),"")</f>
        <v/>
      </c>
      <c r="F226" s="72" t="inlineStr">
        <is>
          <t>账   号：</t>
        </is>
      </c>
      <c r="G226" s="75" t="inlineStr">
        <is>
          <t>44031701040024156</t>
        </is>
      </c>
      <c r="H226" s="86" t="n"/>
      <c r="I226" s="86" t="n"/>
      <c r="J226" s="81" t="n"/>
    </row>
    <row r="227" ht="19.5" customFormat="1" customHeight="1" s="45">
      <c r="C227" s="72" t="inlineStr">
        <is>
          <t>统一社会信用代码：</t>
        </is>
      </c>
      <c r="D227" s="81" t="n"/>
      <c r="E227" s="71">
        <f>IFERROR(VLOOKUP($E$221,开票信息!$C:$I,7,0),"")</f>
        <v/>
      </c>
      <c r="F227" s="72" t="inlineStr">
        <is>
          <t>统一社会信用代码：</t>
        </is>
      </c>
      <c r="G227" s="73" t="inlineStr">
        <is>
          <t>91440101MA5CLE6G92</t>
        </is>
      </c>
      <c r="H227" s="86" t="n"/>
      <c r="I227" s="86" t="n"/>
      <c r="J227" s="81" t="n"/>
    </row>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2026-06-25T03:37:37Z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