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南京安田羽铭商贸有限公司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SUM(G7:G206)</f>
        <v/>
      </c>
      <c r="H9" s="83" t="n"/>
      <c r="I9" s="84">
        <f>SUM(I7:I206)</f>
        <v/>
      </c>
      <c r="J9" s="54" t="n"/>
    </row>
    <row r="10" ht="16" customFormat="1" customHeight="1" s="45">
      <c r="C10" s="61" t="inlineStr">
        <is>
          <t>总合计（大写）</t>
        </is>
      </c>
      <c r="D10" s="81" t="n"/>
      <c r="E10" s="58">
        <f>IF(I207="","",(IF(I207=0,"零元",TEXT(LEFT(DOLLAR(I207),LEN(DOLLAR(I207))-3),"[&gt;0][dbnum2]G/通用格式元;;;")&amp;TEXT(RIGHT(DOLLAR(I207),2),"[dbnum2]0角0分;;整"))))</f>
        <v/>
      </c>
      <c r="F10" s="85" t="n"/>
      <c r="G10" s="81" t="n"/>
      <c r="H10" s="59" t="inlineStr">
        <is>
          <t>（小写）：</t>
        </is>
      </c>
      <c r="I10" s="86">
        <f>I207</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677design</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is>
          <t>addr</t>
        </is>
      </c>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n"/>
      <c r="F24" s="72" t="inlineStr">
        <is>
          <t>代表签字：</t>
        </is>
      </c>
      <c r="G24" s="73" t="n"/>
      <c r="H24" s="85" t="n"/>
      <c r="I24" s="85" t="n"/>
      <c r="J24" s="81" t="n"/>
    </row>
    <row r="25" ht="16" customFormat="1" customHeight="1" s="45">
      <c r="C25" s="72" t="inlineStr">
        <is>
          <t>电    话：</t>
        </is>
      </c>
      <c r="D25" s="81" t="n"/>
      <c r="E25" s="71">
        <f>IFERROR(VLOOKUP($E$221,开票信息!$C:$I,4,0),"")</f>
        <v/>
      </c>
      <c r="F25" s="72" t="inlineStr">
        <is>
          <t>电    话：</t>
        </is>
      </c>
      <c r="G25" s="73" t="inlineStr">
        <is>
          <t>020-85676088</t>
        </is>
      </c>
      <c r="H25" s="85" t="n"/>
      <c r="I25" s="85" t="n"/>
      <c r="J25" s="81" t="n"/>
    </row>
    <row r="26" ht="16" customFormat="1" customHeight="1" s="45">
      <c r="C26" s="72" t="inlineStr">
        <is>
          <t>开户银行：</t>
        </is>
      </c>
      <c r="D26" s="81" t="n"/>
      <c r="E26" s="71">
        <f>IFERROR(VLOOKUP($E$221,开票信息!$C:$I,5,0),"")</f>
        <v/>
      </c>
      <c r="F26" s="72" t="inlineStr">
        <is>
          <t>开户银行：</t>
        </is>
      </c>
      <c r="G26" s="73" t="inlineStr">
        <is>
          <t>广州农业银行五羊新城支行</t>
        </is>
      </c>
      <c r="H26" s="85" t="n"/>
      <c r="I26" s="85" t="n"/>
      <c r="J26" s="81" t="n"/>
    </row>
    <row r="27" ht="16" customFormat="1" customHeight="1" s="45">
      <c r="C27" s="72" t="inlineStr">
        <is>
          <t>账    号：</t>
        </is>
      </c>
      <c r="D27" s="81" t="n"/>
      <c r="E27" s="74">
        <f>IFERROR(VLOOKUP($E$221,开票信息!$C:$I,6,0),"")</f>
        <v/>
      </c>
      <c r="F27" s="72" t="inlineStr">
        <is>
          <t>账   号：</t>
        </is>
      </c>
      <c r="G27" s="75" t="inlineStr">
        <is>
          <t>44031701040024156</t>
        </is>
      </c>
      <c r="H27" s="85" t="n"/>
      <c r="I27" s="85" t="n"/>
      <c r="J27" s="81" t="n"/>
    </row>
    <row r="28" ht="16" customFormat="1" customHeight="1" s="45">
      <c r="C28" s="72" t="inlineStr">
        <is>
          <t>统一社会信用代码：</t>
        </is>
      </c>
      <c r="D28" s="81" t="n"/>
      <c r="E28" s="71">
        <f>IFERROR(VLOOKUP($E$221,开票信息!$C:$I,7,0),"")</f>
        <v/>
      </c>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2026-06-25T05:34:07Z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