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71"/>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瑰素生活（专票）</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B28" s="46">
        <f>IF(ROW(A22)&gt;MAX(订单!$B:$B),"",ROW(A22))</f>
        <v/>
      </c>
      <c r="C28" s="47">
        <f>ROW()-6</f>
        <v/>
      </c>
      <c r="D28" s="73">
        <f>IFERROR(IF($B28="","",VLOOKUP($B28,订单!$B$2:$J$29583,3,FALSE)),"")</f>
        <v/>
      </c>
      <c r="E28" s="81" t="n"/>
      <c r="F28" s="73">
        <f>IFERROR(IF($B28="","",VLOOKUP($B28,订单!$B$2:$J$29589,MATCH(F$6,订单!$B$1:$I$1,0),FALSE)),"")</f>
        <v/>
      </c>
      <c r="G28" s="73">
        <f>IFERROR(IF($B28="","",VLOOKUP($B28,订单!$B$2:$J$29589,MATCH(G$6,订单!$B$1:$I$1,0),FALSE)),"")</f>
        <v/>
      </c>
      <c r="H28" s="82">
        <f>IFERROR(IF($B28="","",VLOOKUP($B28,订单!$B$2:$J$29589,MATCH(H$6,订单!$B$1:$I$1,0),FALSE)),"")</f>
        <v/>
      </c>
      <c r="I28" s="73">
        <f>IFERROR(IF($B28="","",VLOOKUP($B28,订单!$B$2:$J$29589,MATCH(I$6,订单!$B$1:$I$1,0),FALSE)),"")</f>
        <v/>
      </c>
      <c r="J28" s="73">
        <f>IFERROR(IF($B28="","",VLOOKUP($B28,订单!$B$2:$J$29589,MATCH(J$6,订单!$B$1:$I$1,0),FALSE)),"")</f>
        <v/>
      </c>
      <c r="L28" s="32" t="n"/>
    </row>
    <row r="29" ht="16" customFormat="1" customHeight="1" s="45">
      <c r="B29" s="46">
        <f>IF(ROW(A23)&gt;MAX(订单!$B:$B),"",ROW(A23))</f>
        <v/>
      </c>
      <c r="C29" s="47">
        <f>ROW()-6</f>
        <v/>
      </c>
      <c r="D29" s="73">
        <f>IFERROR(IF($B29="","",VLOOKUP($B29,订单!$B$2:$J$29583,3,FALSE)),"")</f>
        <v/>
      </c>
      <c r="E29" s="81" t="n"/>
      <c r="F29" s="73">
        <f>IFERROR(IF($B29="","",VLOOKUP($B29,订单!$B$2:$J$29589,MATCH(F$6,订单!$B$1:$I$1,0),FALSE)),"")</f>
        <v/>
      </c>
      <c r="G29" s="73">
        <f>IFERROR(IF($B29="","",VLOOKUP($B29,订单!$B$2:$J$29589,MATCH(G$6,订单!$B$1:$I$1,0),FALSE)),"")</f>
        <v/>
      </c>
      <c r="H29" s="82">
        <f>IFERROR(IF($B29="","",VLOOKUP($B29,订单!$B$2:$J$29589,MATCH(H$6,订单!$B$1:$I$1,0),FALSE)),"")</f>
        <v/>
      </c>
      <c r="I29" s="73">
        <f>IFERROR(IF($B29="","",VLOOKUP($B29,订单!$B$2:$J$29589,MATCH(I$6,订单!$B$1:$I$1,0),FALSE)),"")</f>
        <v/>
      </c>
      <c r="J29" s="73">
        <f>IFERROR(IF($B29="","",VLOOKUP($B29,订单!$B$2:$J$29589,MATCH(J$6,订单!$B$1:$I$1,0),FALSE)),"")</f>
        <v/>
      </c>
      <c r="L29" s="32" t="n"/>
    </row>
    <row r="30" ht="16" customFormat="1" customHeight="1" s="45">
      <c r="B30" s="46">
        <f>IF(ROW(A24)&gt;MAX(订单!$B:$B),"",ROW(A24))</f>
        <v/>
      </c>
      <c r="C30" s="47">
        <f>ROW()-6</f>
        <v/>
      </c>
      <c r="D30" s="50">
        <f>IFERROR(IF($B30="","",VLOOKUP($B30,订单!$B$2:$J$29583,3,FALSE)),"")</f>
        <v/>
      </c>
      <c r="E30" s="83" t="n"/>
      <c r="F30" s="73">
        <f>IFERROR(IF($B30="","",VLOOKUP($B30,订单!$B$2:$J$29589,MATCH(F$6,订单!$B$1:$I$1,0),FALSE)),"")</f>
        <v/>
      </c>
      <c r="G30" s="73">
        <f>IFERROR(IF($B30="","",VLOOKUP($B30,订单!$B$2:$J$29589,MATCH(G$6,订单!$B$1:$I$1,0),FALSE)),"")</f>
        <v/>
      </c>
      <c r="H30" s="82">
        <f>IFERROR(IF($B30="","",VLOOKUP($B30,订单!$B$2:$J$29589,MATCH(H$6,订单!$B$1:$I$1,0),FALSE)),"")</f>
        <v/>
      </c>
      <c r="I30" s="73">
        <f>IFERROR(IF($B30="","",VLOOKUP($B30,订单!$B$2:$J$29589,MATCH(I$6,订单!$B$1:$I$1,0),FALSE)),"")</f>
        <v/>
      </c>
      <c r="J30" s="73">
        <f>IFERROR(IF($B30="","",VLOOKUP($B30,订单!$B$2:$J$29589,MATCH(J$6,订单!$B$1:$I$1,0),FALSE)),"")</f>
        <v/>
      </c>
      <c r="L30" s="32" t="n"/>
    </row>
    <row r="31" ht="16" customFormat="1" customHeight="1" s="45">
      <c r="B31" s="46">
        <f>IF(ROW(A25)&gt;MAX(订单!$B:$B),"",ROW(A25))</f>
        <v/>
      </c>
      <c r="C31" s="47">
        <f>ROW()-6</f>
        <v/>
      </c>
      <c r="D31" s="73">
        <f>IFERROR(IF($B31="","",VLOOKUP($B31,订单!$B$2:$J$29583,3,FALSE)),"")</f>
        <v/>
      </c>
      <c r="E31" s="81" t="n"/>
      <c r="F31" s="73">
        <f>IFERROR(IF($B31="","",VLOOKUP($B31,订单!$B$2:$J$29589,MATCH(F$6,订单!$B$1:$I$1,0),FALSE)),"")</f>
        <v/>
      </c>
      <c r="G31" s="73">
        <f>IFERROR(IF($B31="","",VLOOKUP($B31,订单!$B$2:$J$29589,MATCH(G$6,订单!$B$1:$I$1,0),FALSE)),"")</f>
        <v/>
      </c>
      <c r="H31" s="82">
        <f>IFERROR(IF($B31="","",VLOOKUP($B31,订单!$B$2:$J$29589,MATCH(H$6,订单!$B$1:$I$1,0),FALSE)),"")</f>
        <v/>
      </c>
      <c r="I31" s="73">
        <f>IFERROR(IF($B31="","",VLOOKUP($B31,订单!$B$2:$J$29589,MATCH(I$6,订单!$B$1:$I$1,0),FALSE)),"")</f>
        <v/>
      </c>
      <c r="J31" s="73">
        <f>IFERROR(IF($B31="","",VLOOKUP($B31,订单!$B$2:$J$29589,MATCH(J$6,订单!$B$1:$I$1,0),FALSE)),"")</f>
        <v/>
      </c>
      <c r="L31" s="32" t="n"/>
    </row>
    <row r="32" ht="16" customFormat="1" customHeight="1" s="45">
      <c r="B32" s="46">
        <f>IF(ROW(A26)&gt;MAX(订单!$B:$B),"",ROW(A26))</f>
        <v/>
      </c>
      <c r="C32" s="47">
        <f>ROW()-6</f>
        <v/>
      </c>
      <c r="D32" s="73">
        <f>IFERROR(IF($B32="","",VLOOKUP($B32,订单!$B$2:$J$29583,3,FALSE)),"")</f>
        <v/>
      </c>
      <c r="E32" s="81" t="n"/>
      <c r="F32" s="73">
        <f>IFERROR(IF($B32="","",VLOOKUP($B32,订单!$B$2:$J$29589,MATCH(F$6,订单!$B$1:$I$1,0),FALSE)),"")</f>
        <v/>
      </c>
      <c r="G32" s="73">
        <f>IFERROR(IF($B32="","",VLOOKUP($B32,订单!$B$2:$J$29589,MATCH(G$6,订单!$B$1:$I$1,0),FALSE)),"")</f>
        <v/>
      </c>
      <c r="H32" s="82">
        <f>IFERROR(IF($B32="","",VLOOKUP($B32,订单!$B$2:$J$29589,MATCH(H$6,订单!$B$1:$I$1,0),FALSE)),"")</f>
        <v/>
      </c>
      <c r="I32" s="73">
        <f>IFERROR(IF($B32="","",VLOOKUP($B32,订单!$B$2:$J$29589,MATCH(I$6,订单!$B$1:$I$1,0),FALSE)),"")</f>
        <v/>
      </c>
      <c r="J32" s="73">
        <f>IFERROR(IF($B32="","",VLOOKUP($B32,订单!$B$2:$J$29589,MATCH(J$6,订单!$B$1:$I$1,0),FALSE)),"")</f>
        <v/>
      </c>
      <c r="L32" s="32" t="n"/>
    </row>
    <row r="33" ht="16" customFormat="1" customHeight="1" s="45">
      <c r="B33" s="46">
        <f>IF(ROW(A27)&gt;MAX(订单!$B:$B),"",ROW(A27))</f>
        <v/>
      </c>
      <c r="C33" s="47">
        <f>ROW()-6</f>
        <v/>
      </c>
      <c r="D33" s="73">
        <f>IFERROR(IF($B33="","",VLOOKUP($B33,订单!$B$2:$J$29583,3,FALSE)),"")</f>
        <v/>
      </c>
      <c r="E33" s="81" t="n"/>
      <c r="F33" s="73">
        <f>IFERROR(IF($B33="","",VLOOKUP($B33,订单!$B$2:$J$29589,MATCH(F$6,订单!$B$1:$I$1,0),FALSE)),"")</f>
        <v/>
      </c>
      <c r="G33" s="73">
        <f>IFERROR(IF($B33="","",VLOOKUP($B33,订单!$B$2:$J$29589,MATCH(G$6,订单!$B$1:$I$1,0),FALSE)),"")</f>
        <v/>
      </c>
      <c r="H33" s="82">
        <f>IFERROR(IF($B33="","",VLOOKUP($B33,订单!$B$2:$J$29589,MATCH(H$6,订单!$B$1:$I$1,0),FALSE)),"")</f>
        <v/>
      </c>
      <c r="I33" s="73">
        <f>IFERROR(IF($B33="","",VLOOKUP($B33,订单!$B$2:$J$29589,MATCH(I$6,订单!$B$1:$I$1,0),FALSE)),"")</f>
        <v/>
      </c>
      <c r="J33" s="73">
        <f>IFERROR(IF($B33="","",VLOOKUP($B33,订单!$B$2:$J$29589,MATCH(J$6,订单!$B$1:$I$1,0),FALSE)),"")</f>
        <v/>
      </c>
      <c r="L33" s="32" t="n"/>
    </row>
    <row r="34" ht="16" customFormat="1" customHeight="1" s="45">
      <c r="B34" s="46">
        <f>IF(ROW(A28)&gt;MAX(订单!$B:$B),"",ROW(A28))</f>
        <v/>
      </c>
      <c r="C34" s="47">
        <f>ROW()-6</f>
        <v/>
      </c>
      <c r="D34" s="73">
        <f>IFERROR(IF($B34="","",VLOOKUP($B34,订单!$B$2:$J$29583,3,FALSE)),"")</f>
        <v/>
      </c>
      <c r="E34" s="81" t="n"/>
      <c r="F34" s="73">
        <f>IFERROR(IF($B34="","",VLOOKUP($B34,订单!$B$2:$J$29589,MATCH(F$6,订单!$B$1:$I$1,0),FALSE)),"")</f>
        <v/>
      </c>
      <c r="G34" s="73">
        <f>IFERROR(IF($B34="","",VLOOKUP($B34,订单!$B$2:$J$29589,MATCH(G$6,订单!$B$1:$I$1,0),FALSE)),"")</f>
        <v/>
      </c>
      <c r="H34" s="82">
        <f>IFERROR(IF($B34="","",VLOOKUP($B34,订单!$B$2:$J$29589,MATCH(H$6,订单!$B$1:$I$1,0),FALSE)),"")</f>
        <v/>
      </c>
      <c r="I34" s="73">
        <f>IFERROR(IF($B34="","",VLOOKUP($B34,订单!$B$2:$J$29589,MATCH(I$6,订单!$B$1:$I$1,0),FALSE)),"")</f>
        <v/>
      </c>
      <c r="J34" s="73">
        <f>IFERROR(IF($B34="","",VLOOKUP($B34,订单!$B$2:$J$29589,MATCH(J$6,订单!$B$1:$I$1,0),FALSE)),"")</f>
        <v/>
      </c>
      <c r="L34" s="32" t="n"/>
    </row>
    <row r="35" ht="16" customFormat="1" customHeight="1" s="45">
      <c r="B35" s="46">
        <f>IF(ROW(A29)&gt;MAX(订单!$B:$B),"",ROW(A29))</f>
        <v/>
      </c>
      <c r="C35" s="47">
        <f>ROW()-6</f>
        <v/>
      </c>
      <c r="D35" s="73">
        <f>IFERROR(IF($B35="","",VLOOKUP($B35,订单!$B$2:$J$29583,3,FALSE)),"")</f>
        <v/>
      </c>
      <c r="E35" s="81" t="n"/>
      <c r="F35" s="73">
        <f>IFERROR(IF($B35="","",VLOOKUP($B35,订单!$B$2:$J$29589,MATCH(F$6,订单!$B$1:$I$1,0),FALSE)),"")</f>
        <v/>
      </c>
      <c r="G35" s="73">
        <f>IFERROR(IF($B35="","",VLOOKUP($B35,订单!$B$2:$J$29589,MATCH(G$6,订单!$B$1:$I$1,0),FALSE)),"")</f>
        <v/>
      </c>
      <c r="H35" s="82">
        <f>IFERROR(IF($B35="","",VLOOKUP($B35,订单!$B$2:$J$29589,MATCH(H$6,订单!$B$1:$I$1,0),FALSE)),"")</f>
        <v/>
      </c>
      <c r="I35" s="73">
        <f>IFERROR(IF($B35="","",VLOOKUP($B35,订单!$B$2:$J$29589,MATCH(I$6,订单!$B$1:$I$1,0),FALSE)),"")</f>
        <v/>
      </c>
      <c r="J35" s="73">
        <f>IFERROR(IF($B35="","",VLOOKUP($B35,订单!$B$2:$J$29589,MATCH(J$6,订单!$B$1:$I$1,0),FALSE)),"")</f>
        <v/>
      </c>
      <c r="L35" s="32" t="n"/>
    </row>
    <row r="36" ht="16" customFormat="1" customHeight="1" s="45">
      <c r="B36" s="46">
        <f>IF(ROW(A30)&gt;MAX(订单!$B:$B),"",ROW(A30))</f>
        <v/>
      </c>
      <c r="C36" s="47">
        <f>ROW()-6</f>
        <v/>
      </c>
      <c r="D36" s="50">
        <f>IFERROR(IF($B36="","",VLOOKUP($B36,订单!$B$2:$J$29583,3,FALSE)),"")</f>
        <v/>
      </c>
      <c r="E36" s="83" t="n"/>
      <c r="F36" s="73">
        <f>IFERROR(IF($B36="","",VLOOKUP($B36,订单!$B$2:$J$29589,MATCH(F$6,订单!$B$1:$I$1,0),FALSE)),"")</f>
        <v/>
      </c>
      <c r="G36" s="73">
        <f>IFERROR(IF($B36="","",VLOOKUP($B36,订单!$B$2:$J$29589,MATCH(G$6,订单!$B$1:$I$1,0),FALSE)),"")</f>
        <v/>
      </c>
      <c r="H36" s="82">
        <f>IFERROR(IF($B36="","",VLOOKUP($B36,订单!$B$2:$J$29589,MATCH(H$6,订单!$B$1:$I$1,0),FALSE)),"")</f>
        <v/>
      </c>
      <c r="I36" s="73">
        <f>IFERROR(IF($B36="","",VLOOKUP($B36,订单!$B$2:$J$29589,MATCH(I$6,订单!$B$1:$I$1,0),FALSE)),"")</f>
        <v/>
      </c>
      <c r="J36" s="73">
        <f>IFERROR(IF($B36="","",VLOOKUP($B36,订单!$B$2:$J$29589,MATCH(J$6,订单!$B$1:$I$1,0),FALSE)),"")</f>
        <v/>
      </c>
      <c r="L36" s="32" t="n"/>
    </row>
    <row r="37" ht="16" customFormat="1" customHeight="1" s="45">
      <c r="B37" s="46">
        <f>IF(ROW(A31)&gt;MAX(订单!$B:$B),"",ROW(A31))</f>
        <v/>
      </c>
      <c r="C37" s="47">
        <f>ROW()-6</f>
        <v/>
      </c>
      <c r="D37" s="73">
        <f>IFERROR(IF($B37="","",VLOOKUP($B37,订单!$B$2:$J$29583,3,FALSE)),"")</f>
        <v/>
      </c>
      <c r="E37" s="81" t="n"/>
      <c r="F37" s="73">
        <f>IFERROR(IF($B37="","",VLOOKUP($B37,订单!$B$2:$J$29589,MATCH(F$6,订单!$B$1:$I$1,0),FALSE)),"")</f>
        <v/>
      </c>
      <c r="G37" s="73">
        <f>IFERROR(IF($B37="","",VLOOKUP($B37,订单!$B$2:$J$29589,MATCH(G$6,订单!$B$1:$I$1,0),FALSE)),"")</f>
        <v/>
      </c>
      <c r="H37" s="82">
        <f>IFERROR(IF($B37="","",VLOOKUP($B37,订单!$B$2:$J$29589,MATCH(H$6,订单!$B$1:$I$1,0),FALSE)),"")</f>
        <v/>
      </c>
      <c r="I37" s="73">
        <f>IFERROR(IF($B37="","",VLOOKUP($B37,订单!$B$2:$J$29589,MATCH(I$6,订单!$B$1:$I$1,0),FALSE)),"")</f>
        <v/>
      </c>
      <c r="J37" s="73">
        <f>IFERROR(IF($B37="","",VLOOKUP($B37,订单!$B$2:$J$29589,MATCH(J$6,订单!$B$1:$I$1,0),FALSE)),"")</f>
        <v/>
      </c>
      <c r="L37" s="32" t="n"/>
    </row>
    <row r="38" ht="16" customFormat="1" customHeight="1" s="45">
      <c r="B38" s="46">
        <f>IF(ROW(A32)&gt;MAX(订单!$B:$B),"",ROW(A32))</f>
        <v/>
      </c>
      <c r="C38" s="47">
        <f>ROW()-6</f>
        <v/>
      </c>
      <c r="D38" s="73">
        <f>IFERROR(IF($B38="","",VLOOKUP($B38,订单!$B$2:$J$29583,3,FALSE)),"")</f>
        <v/>
      </c>
      <c r="E38" s="81" t="n"/>
      <c r="F38" s="73">
        <f>IFERROR(IF($B38="","",VLOOKUP($B38,订单!$B$2:$J$29589,MATCH(F$6,订单!$B$1:$I$1,0),FALSE)),"")</f>
        <v/>
      </c>
      <c r="G38" s="73">
        <f>IFERROR(IF($B38="","",VLOOKUP($B38,订单!$B$2:$J$29589,MATCH(G$6,订单!$B$1:$I$1,0),FALSE)),"")</f>
        <v/>
      </c>
      <c r="H38" s="82">
        <f>IFERROR(IF($B38="","",VLOOKUP($B38,订单!$B$2:$J$29589,MATCH(H$6,订单!$B$1:$I$1,0),FALSE)),"")</f>
        <v/>
      </c>
      <c r="I38" s="73">
        <f>IFERROR(IF($B38="","",VLOOKUP($B38,订单!$B$2:$J$29589,MATCH(I$6,订单!$B$1:$I$1,0),FALSE)),"")</f>
        <v/>
      </c>
      <c r="J38" s="73">
        <f>IFERROR(IF($B38="","",VLOOKUP($B38,订单!$B$2:$J$29589,MATCH(J$6,订单!$B$1:$I$1,0),FALSE)),"")</f>
        <v/>
      </c>
      <c r="L38" s="32" t="n"/>
    </row>
    <row r="39" ht="16" customFormat="1" customHeight="1" s="45">
      <c r="B39" s="46">
        <f>IF(ROW(A33)&gt;MAX(订单!$B:$B),"",ROW(A33))</f>
        <v/>
      </c>
      <c r="C39" s="47">
        <f>ROW()-6</f>
        <v/>
      </c>
      <c r="D39" s="73">
        <f>IFERROR(IF($B39="","",VLOOKUP($B39,订单!$B$2:$J$29583,3,FALSE)),"")</f>
        <v/>
      </c>
      <c r="E39" s="81" t="n"/>
      <c r="F39" s="73">
        <f>IFERROR(IF($B39="","",VLOOKUP($B39,订单!$B$2:$J$29589,MATCH(F$6,订单!$B$1:$I$1,0),FALSE)),"")</f>
        <v/>
      </c>
      <c r="G39" s="73">
        <f>IFERROR(IF($B39="","",VLOOKUP($B39,订单!$B$2:$J$29589,MATCH(G$6,订单!$B$1:$I$1,0),FALSE)),"")</f>
        <v/>
      </c>
      <c r="H39" s="82">
        <f>IFERROR(IF($B39="","",VLOOKUP($B39,订单!$B$2:$J$29589,MATCH(H$6,订单!$B$1:$I$1,0),FALSE)),"")</f>
        <v/>
      </c>
      <c r="I39" s="73">
        <f>IFERROR(IF($B39="","",VLOOKUP($B39,订单!$B$2:$J$29589,MATCH(I$6,订单!$B$1:$I$1,0),FALSE)),"")</f>
        <v/>
      </c>
      <c r="J39" s="73">
        <f>IFERROR(IF($B39="","",VLOOKUP($B39,订单!$B$2:$J$29589,MATCH(J$6,订单!$B$1:$I$1,0),FALSE)),"")</f>
        <v/>
      </c>
      <c r="L39" s="32" t="n"/>
    </row>
    <row r="40" ht="16" customFormat="1" customHeight="1" s="45">
      <c r="B40" s="46">
        <f>IF(ROW(A34)&gt;MAX(订单!$B:$B),"",ROW(A34))</f>
        <v/>
      </c>
      <c r="C40" s="47">
        <f>ROW()-6</f>
        <v/>
      </c>
      <c r="D40" s="73">
        <f>IFERROR(IF($B40="","",VLOOKUP($B40,订单!$B$2:$J$29583,3,FALSE)),"")</f>
        <v/>
      </c>
      <c r="E40" s="81" t="n"/>
      <c r="F40" s="73">
        <f>IFERROR(IF($B40="","",VLOOKUP($B40,订单!$B$2:$J$29589,MATCH(F$6,订单!$B$1:$I$1,0),FALSE)),"")</f>
        <v/>
      </c>
      <c r="G40" s="73">
        <f>IFERROR(IF($B40="","",VLOOKUP($B40,订单!$B$2:$J$29589,MATCH(G$6,订单!$B$1:$I$1,0),FALSE)),"")</f>
        <v/>
      </c>
      <c r="H40" s="82">
        <f>IFERROR(IF($B40="","",VLOOKUP($B40,订单!$B$2:$J$29589,MATCH(H$6,订单!$B$1:$I$1,0),FALSE)),"")</f>
        <v/>
      </c>
      <c r="I40" s="73">
        <f>IFERROR(IF($B40="","",VLOOKUP($B40,订单!$B$2:$J$29589,MATCH(I$6,订单!$B$1:$I$1,0),FALSE)),"")</f>
        <v/>
      </c>
      <c r="J40" s="73">
        <f>IFERROR(IF($B40="","",VLOOKUP($B40,订单!$B$2:$J$29589,MATCH(J$6,订单!$B$1:$I$1,0),FALSE)),"")</f>
        <v/>
      </c>
      <c r="L40" s="32" t="n"/>
    </row>
    <row r="41" ht="16" customFormat="1" customHeight="1" s="45">
      <c r="B41" s="46">
        <f>IF(ROW(A35)&gt;MAX(订单!$B:$B),"",ROW(A35))</f>
        <v/>
      </c>
      <c r="C41" s="47">
        <f>ROW()-6</f>
        <v/>
      </c>
      <c r="D41" s="73">
        <f>IFERROR(IF($B41="","",VLOOKUP($B41,订单!$B$2:$J$29583,3,FALSE)),"")</f>
        <v/>
      </c>
      <c r="E41" s="81" t="n"/>
      <c r="F41" s="73">
        <f>IFERROR(IF($B41="","",VLOOKUP($B41,订单!$B$2:$J$29589,MATCH(F$6,订单!$B$1:$I$1,0),FALSE)),"")</f>
        <v/>
      </c>
      <c r="G41" s="73">
        <f>IFERROR(IF($B41="","",VLOOKUP($B41,订单!$B$2:$J$29589,MATCH(G$6,订单!$B$1:$I$1,0),FALSE)),"")</f>
        <v/>
      </c>
      <c r="H41" s="82">
        <f>IFERROR(IF($B41="","",VLOOKUP($B41,订单!$B$2:$J$29589,MATCH(H$6,订单!$B$1:$I$1,0),FALSE)),"")</f>
        <v/>
      </c>
      <c r="I41" s="73">
        <f>IFERROR(IF($B41="","",VLOOKUP($B41,订单!$B$2:$J$29589,MATCH(I$6,订单!$B$1:$I$1,0),FALSE)),"")</f>
        <v/>
      </c>
      <c r="J41" s="73">
        <f>IFERROR(IF($B41="","",VLOOKUP($B41,订单!$B$2:$J$29589,MATCH(J$6,订单!$B$1:$I$1,0),FALSE)),"")</f>
        <v/>
      </c>
      <c r="L41" s="32" t="n"/>
    </row>
    <row r="42" ht="16" customFormat="1" customHeight="1" s="45">
      <c r="B42" s="46">
        <f>IF(ROW(A36)&gt;MAX(订单!$B:$B),"",ROW(A36))</f>
        <v/>
      </c>
      <c r="C42" s="47">
        <f>ROW()-6</f>
        <v/>
      </c>
      <c r="D42" s="50">
        <f>IFERROR(IF($B42="","",VLOOKUP($B42,订单!$B$2:$J$29583,3,FALSE)),"")</f>
        <v/>
      </c>
      <c r="E42" s="83" t="n"/>
      <c r="F42" s="73">
        <f>IFERROR(IF($B42="","",VLOOKUP($B42,订单!$B$2:$J$29589,MATCH(F$6,订单!$B$1:$I$1,0),FALSE)),"")</f>
        <v/>
      </c>
      <c r="G42" s="73">
        <f>IFERROR(IF($B42="","",VLOOKUP($B42,订单!$B$2:$J$29589,MATCH(G$6,订单!$B$1:$I$1,0),FALSE)),"")</f>
        <v/>
      </c>
      <c r="H42" s="82">
        <f>IFERROR(IF($B42="","",VLOOKUP($B42,订单!$B$2:$J$29589,MATCH(H$6,订单!$B$1:$I$1,0),FALSE)),"")</f>
        <v/>
      </c>
      <c r="I42" s="73">
        <f>IFERROR(IF($B42="","",VLOOKUP($B42,订单!$B$2:$J$29589,MATCH(I$6,订单!$B$1:$I$1,0),FALSE)),"")</f>
        <v/>
      </c>
      <c r="J42" s="73">
        <f>IFERROR(IF($B42="","",VLOOKUP($B42,订单!$B$2:$J$29589,MATCH(J$6,订单!$B$1:$I$1,0),FALSE)),"")</f>
        <v/>
      </c>
      <c r="L42" s="32" t="n"/>
    </row>
    <row r="43" ht="16" customFormat="1" customHeight="1" s="45">
      <c r="B43" s="46">
        <f>IF(ROW(A37)&gt;MAX(订单!$B:$B),"",ROW(A37))</f>
        <v/>
      </c>
      <c r="C43" s="47">
        <f>ROW()-6</f>
        <v/>
      </c>
      <c r="D43" s="73">
        <f>IFERROR(IF($B43="","",VLOOKUP($B43,订单!$B$2:$J$29583,3,FALSE)),"")</f>
        <v/>
      </c>
      <c r="E43" s="81" t="n"/>
      <c r="F43" s="73">
        <f>IFERROR(IF($B43="","",VLOOKUP($B43,订单!$B$2:$J$29589,MATCH(F$6,订单!$B$1:$I$1,0),FALSE)),"")</f>
        <v/>
      </c>
      <c r="G43" s="73">
        <f>IFERROR(IF($B43="","",VLOOKUP($B43,订单!$B$2:$J$29589,MATCH(G$6,订单!$B$1:$I$1,0),FALSE)),"")</f>
        <v/>
      </c>
      <c r="H43" s="82">
        <f>IFERROR(IF($B43="","",VLOOKUP($B43,订单!$B$2:$J$29589,MATCH(H$6,订单!$B$1:$I$1,0),FALSE)),"")</f>
        <v/>
      </c>
      <c r="I43" s="73">
        <f>IFERROR(IF($B43="","",VLOOKUP($B43,订单!$B$2:$J$29589,MATCH(I$6,订单!$B$1:$I$1,0),FALSE)),"")</f>
        <v/>
      </c>
      <c r="J43" s="73">
        <f>IFERROR(IF($B43="","",VLOOKUP($B43,订单!$B$2:$J$29589,MATCH(J$6,订单!$B$1:$I$1,0),FALSE)),"")</f>
        <v/>
      </c>
      <c r="L43" s="32" t="n"/>
    </row>
    <row r="44" ht="16" customFormat="1" customHeight="1" s="45">
      <c r="B44" s="46">
        <f>IF(ROW(A38)&gt;MAX(订单!$B:$B),"",ROW(A38))</f>
        <v/>
      </c>
      <c r="C44" s="47">
        <f>ROW()-6</f>
        <v/>
      </c>
      <c r="D44" s="73">
        <f>IFERROR(IF($B44="","",VLOOKUP($B44,订单!$B$2:$J$29583,3,FALSE)),"")</f>
        <v/>
      </c>
      <c r="E44" s="81" t="n"/>
      <c r="F44" s="73">
        <f>IFERROR(IF($B44="","",VLOOKUP($B44,订单!$B$2:$J$29589,MATCH(F$6,订单!$B$1:$I$1,0),FALSE)),"")</f>
        <v/>
      </c>
      <c r="G44" s="73">
        <f>IFERROR(IF($B44="","",VLOOKUP($B44,订单!$B$2:$J$29589,MATCH(G$6,订单!$B$1:$I$1,0),FALSE)),"")</f>
        <v/>
      </c>
      <c r="H44" s="82">
        <f>IFERROR(IF($B44="","",VLOOKUP($B44,订单!$B$2:$J$29589,MATCH(H$6,订单!$B$1:$I$1,0),FALSE)),"")</f>
        <v/>
      </c>
      <c r="I44" s="73">
        <f>IFERROR(IF($B44="","",VLOOKUP($B44,订单!$B$2:$J$29589,MATCH(I$6,订单!$B$1:$I$1,0),FALSE)),"")</f>
        <v/>
      </c>
      <c r="J44" s="73">
        <f>IFERROR(IF($B44="","",VLOOKUP($B44,订单!$B$2:$J$29589,MATCH(J$6,订单!$B$1:$I$1,0),FALSE)),"")</f>
        <v/>
      </c>
      <c r="L44" s="32" t="n"/>
    </row>
    <row r="45" ht="16" customFormat="1" customHeight="1" s="45">
      <c r="B45" s="46">
        <f>IF(ROW(A39)&gt;MAX(订单!$B:$B),"",ROW(A39))</f>
        <v/>
      </c>
      <c r="C45" s="47">
        <f>ROW()-6</f>
        <v/>
      </c>
      <c r="D45" s="73">
        <f>IFERROR(IF($B45="","",VLOOKUP($B45,订单!$B$2:$J$29583,3,FALSE)),"")</f>
        <v/>
      </c>
      <c r="E45" s="81" t="n"/>
      <c r="F45" s="73">
        <f>IFERROR(IF($B45="","",VLOOKUP($B45,订单!$B$2:$J$29589,MATCH(F$6,订单!$B$1:$I$1,0),FALSE)),"")</f>
        <v/>
      </c>
      <c r="G45" s="73">
        <f>IFERROR(IF($B45="","",VLOOKUP($B45,订单!$B$2:$J$29589,MATCH(G$6,订单!$B$1:$I$1,0),FALSE)),"")</f>
        <v/>
      </c>
      <c r="H45" s="82">
        <f>IFERROR(IF($B45="","",VLOOKUP($B45,订单!$B$2:$J$29589,MATCH(H$6,订单!$B$1:$I$1,0),FALSE)),"")</f>
        <v/>
      </c>
      <c r="I45" s="73">
        <f>IFERROR(IF($B45="","",VLOOKUP($B45,订单!$B$2:$J$29589,MATCH(I$6,订单!$B$1:$I$1,0),FALSE)),"")</f>
        <v/>
      </c>
      <c r="J45" s="73">
        <f>IFERROR(IF($B45="","",VLOOKUP($B45,订单!$B$2:$J$29589,MATCH(J$6,订单!$B$1:$I$1,0),FALSE)),"")</f>
        <v/>
      </c>
      <c r="L45" s="32" t="n"/>
    </row>
    <row r="46" ht="16" customFormat="1" customHeight="1" s="45">
      <c r="B46" s="46">
        <f>IF(ROW(A40)&gt;MAX(订单!$B:$B),"",ROW(A40))</f>
        <v/>
      </c>
      <c r="C46" s="47">
        <f>ROW()-6</f>
        <v/>
      </c>
      <c r="D46" s="73">
        <f>IFERROR(IF($B46="","",VLOOKUP($B46,订单!$B$2:$J$29583,3,FALSE)),"")</f>
        <v/>
      </c>
      <c r="E46" s="81" t="n"/>
      <c r="F46" s="73">
        <f>IFERROR(IF($B46="","",VLOOKUP($B46,订单!$B$2:$J$29589,MATCH(F$6,订单!$B$1:$I$1,0),FALSE)),"")</f>
        <v/>
      </c>
      <c r="G46" s="73">
        <f>IFERROR(IF($B46="","",VLOOKUP($B46,订单!$B$2:$J$29589,MATCH(G$6,订单!$B$1:$I$1,0),FALSE)),"")</f>
        <v/>
      </c>
      <c r="H46" s="82">
        <f>IFERROR(IF($B46="","",VLOOKUP($B46,订单!$B$2:$J$29589,MATCH(H$6,订单!$B$1:$I$1,0),FALSE)),"")</f>
        <v/>
      </c>
      <c r="I46" s="73">
        <f>IFERROR(IF($B46="","",VLOOKUP($B46,订单!$B$2:$J$29589,MATCH(I$6,订单!$B$1:$I$1,0),FALSE)),"")</f>
        <v/>
      </c>
      <c r="J46" s="73">
        <f>IFERROR(IF($B46="","",VLOOKUP($B46,订单!$B$2:$J$29589,MATCH(J$6,订单!$B$1:$I$1,0),FALSE)),"")</f>
        <v/>
      </c>
      <c r="L46" s="32" t="n"/>
    </row>
    <row r="47" ht="16" customFormat="1" customHeight="1" s="45">
      <c r="B47" s="46">
        <f>IF(ROW(A41)&gt;MAX(订单!$B:$B),"",ROW(A41))</f>
        <v/>
      </c>
      <c r="C47" s="47">
        <f>ROW()-6</f>
        <v/>
      </c>
      <c r="D47" s="73">
        <f>IFERROR(IF($B47="","",VLOOKUP($B47,订单!$B$2:$J$29583,3,FALSE)),"")</f>
        <v/>
      </c>
      <c r="E47" s="81" t="n"/>
      <c r="F47" s="73">
        <f>IFERROR(IF($B47="","",VLOOKUP($B47,订单!$B$2:$J$29589,MATCH(F$6,订单!$B$1:$I$1,0),FALSE)),"")</f>
        <v/>
      </c>
      <c r="G47" s="73">
        <f>IFERROR(IF($B47="","",VLOOKUP($B47,订单!$B$2:$J$29589,MATCH(G$6,订单!$B$1:$I$1,0),FALSE)),"")</f>
        <v/>
      </c>
      <c r="H47" s="82">
        <f>IFERROR(IF($B47="","",VLOOKUP($B47,订单!$B$2:$J$29589,MATCH(H$6,订单!$B$1:$I$1,0),FALSE)),"")</f>
        <v/>
      </c>
      <c r="I47" s="73">
        <f>IFERROR(IF($B47="","",VLOOKUP($B47,订单!$B$2:$J$29589,MATCH(I$6,订单!$B$1:$I$1,0),FALSE)),"")</f>
        <v/>
      </c>
      <c r="J47" s="73">
        <f>IFERROR(IF($B47="","",VLOOKUP($B47,订单!$B$2:$J$29589,MATCH(J$6,订单!$B$1:$I$1,0),FALSE)),"")</f>
        <v/>
      </c>
      <c r="L47" s="32" t="n"/>
    </row>
    <row r="48" ht="16" customFormat="1" customHeight="1" s="45">
      <c r="B48" s="46">
        <f>IF(ROW(A42)&gt;MAX(订单!$B:$B),"",ROW(A42))</f>
        <v/>
      </c>
      <c r="C48" s="47">
        <f>ROW()-6</f>
        <v/>
      </c>
      <c r="D48" s="50">
        <f>IFERROR(IF($B48="","",VLOOKUP($B48,订单!$B$2:$J$29583,3,FALSE)),"")</f>
        <v/>
      </c>
      <c r="E48" s="83" t="n"/>
      <c r="F48" s="73">
        <f>IFERROR(IF($B48="","",VLOOKUP($B48,订单!$B$2:$J$29589,MATCH(F$6,订单!$B$1:$I$1,0),FALSE)),"")</f>
        <v/>
      </c>
      <c r="G48" s="73">
        <f>IFERROR(IF($B48="","",VLOOKUP($B48,订单!$B$2:$J$29589,MATCH(G$6,订单!$B$1:$I$1,0),FALSE)),"")</f>
        <v/>
      </c>
      <c r="H48" s="82">
        <f>IFERROR(IF($B48="","",VLOOKUP($B48,订单!$B$2:$J$29589,MATCH(H$6,订单!$B$1:$I$1,0),FALSE)),"")</f>
        <v/>
      </c>
      <c r="I48" s="73">
        <f>IFERROR(IF($B48="","",VLOOKUP($B48,订单!$B$2:$J$29589,MATCH(I$6,订单!$B$1:$I$1,0),FALSE)),"")</f>
        <v/>
      </c>
      <c r="J48" s="73">
        <f>IFERROR(IF($B48="","",VLOOKUP($B48,订单!$B$2:$J$29589,MATCH(J$6,订单!$B$1:$I$1,0),FALSE)),"")</f>
        <v/>
      </c>
      <c r="L48" s="32" t="n"/>
    </row>
    <row r="49" ht="16" customFormat="1" customHeight="1" s="45">
      <c r="B49" s="46">
        <f>IF(ROW(A43)&gt;MAX(订单!$B:$B),"",ROW(A43))</f>
        <v/>
      </c>
      <c r="C49" s="47">
        <f>ROW()-6</f>
        <v/>
      </c>
      <c r="D49" s="73">
        <f>IFERROR(IF($B49="","",VLOOKUP($B49,订单!$B$2:$J$29583,3,FALSE)),"")</f>
        <v/>
      </c>
      <c r="E49" s="81" t="n"/>
      <c r="F49" s="73">
        <f>IFERROR(IF($B49="","",VLOOKUP($B49,订单!$B$2:$J$29589,MATCH(F$6,订单!$B$1:$I$1,0),FALSE)),"")</f>
        <v/>
      </c>
      <c r="G49" s="73">
        <f>IFERROR(IF($B49="","",VLOOKUP($B49,订单!$B$2:$J$29589,MATCH(G$6,订单!$B$1:$I$1,0),FALSE)),"")</f>
        <v/>
      </c>
      <c r="H49" s="82">
        <f>IFERROR(IF($B49="","",VLOOKUP($B49,订单!$B$2:$J$29589,MATCH(H$6,订单!$B$1:$I$1,0),FALSE)),"")</f>
        <v/>
      </c>
      <c r="I49" s="73">
        <f>IFERROR(IF($B49="","",VLOOKUP($B49,订单!$B$2:$J$29589,MATCH(I$6,订单!$B$1:$I$1,0),FALSE)),"")</f>
        <v/>
      </c>
      <c r="J49" s="73">
        <f>IFERROR(IF($B49="","",VLOOKUP($B49,订单!$B$2:$J$29589,MATCH(J$6,订单!$B$1:$I$1,0),FALSE)),"")</f>
        <v/>
      </c>
      <c r="L49" s="32" t="n"/>
    </row>
    <row r="50" ht="16" customFormat="1" customHeight="1" s="45">
      <c r="B50" s="46">
        <f>IF(ROW(A44)&gt;MAX(订单!$B:$B),"",ROW(A44))</f>
        <v/>
      </c>
      <c r="C50" s="47">
        <f>ROW()-6</f>
        <v/>
      </c>
      <c r="D50" s="73">
        <f>IFERROR(IF($B50="","",VLOOKUP($B50,订单!$B$2:$J$29583,3,FALSE)),"")</f>
        <v/>
      </c>
      <c r="E50" s="81" t="n"/>
      <c r="F50" s="73">
        <f>IFERROR(IF($B50="","",VLOOKUP($B50,订单!$B$2:$J$29589,MATCH(F$6,订单!$B$1:$I$1,0),FALSE)),"")</f>
        <v/>
      </c>
      <c r="G50" s="73">
        <f>IFERROR(IF($B50="","",VLOOKUP($B50,订单!$B$2:$J$29589,MATCH(G$6,订单!$B$1:$I$1,0),FALSE)),"")</f>
        <v/>
      </c>
      <c r="H50" s="82">
        <f>IFERROR(IF($B50="","",VLOOKUP($B50,订单!$B$2:$J$29589,MATCH(H$6,订单!$B$1:$I$1,0),FALSE)),"")</f>
        <v/>
      </c>
      <c r="I50" s="73">
        <f>IFERROR(IF($B50="","",VLOOKUP($B50,订单!$B$2:$J$29589,MATCH(I$6,订单!$B$1:$I$1,0),FALSE)),"")</f>
        <v/>
      </c>
      <c r="J50" s="73">
        <f>IFERROR(IF($B50="","",VLOOKUP($B50,订单!$B$2:$J$29589,MATCH(J$6,订单!$B$1:$I$1,0),FALSE)),"")</f>
        <v/>
      </c>
      <c r="L50" s="32" t="n"/>
    </row>
    <row r="51" ht="16" customFormat="1" customHeight="1" s="45">
      <c r="B51" s="46">
        <f>IF(ROW(A45)&gt;MAX(订单!$B:$B),"",ROW(A45))</f>
        <v/>
      </c>
      <c r="C51" s="47">
        <f>ROW()-6</f>
        <v/>
      </c>
      <c r="D51" s="73">
        <f>IFERROR(IF($B51="","",VLOOKUP($B51,订单!$B$2:$J$29583,3,FALSE)),"")</f>
        <v/>
      </c>
      <c r="E51" s="81" t="n"/>
      <c r="F51" s="73">
        <f>IFERROR(IF($B51="","",VLOOKUP($B51,订单!$B$2:$J$29589,MATCH(F$6,订单!$B$1:$I$1,0),FALSE)),"")</f>
        <v/>
      </c>
      <c r="G51" s="73">
        <f>IFERROR(IF($B51="","",VLOOKUP($B51,订单!$B$2:$J$29589,MATCH(G$6,订单!$B$1:$I$1,0),FALSE)),"")</f>
        <v/>
      </c>
      <c r="H51" s="82">
        <f>IFERROR(IF($B51="","",VLOOKUP($B51,订单!$B$2:$J$29589,MATCH(H$6,订单!$B$1:$I$1,0),FALSE)),"")</f>
        <v/>
      </c>
      <c r="I51" s="73">
        <f>IFERROR(IF($B51="","",VLOOKUP($B51,订单!$B$2:$J$29589,MATCH(I$6,订单!$B$1:$I$1,0),FALSE)),"")</f>
        <v/>
      </c>
      <c r="J51" s="73">
        <f>IFERROR(IF($B51="","",VLOOKUP($B51,订单!$B$2:$J$29589,MATCH(J$6,订单!$B$1:$I$1,0),FALSE)),"")</f>
        <v/>
      </c>
      <c r="L51" s="32" t="n"/>
    </row>
    <row r="52" ht="16" customFormat="1" customHeight="1" s="45">
      <c r="C52" s="54" t="inlineStr">
        <is>
          <t>合计</t>
        </is>
      </c>
      <c r="D52" s="81" t="n"/>
      <c r="E52" s="54" t="n"/>
      <c r="F52" s="54" t="n"/>
      <c r="G52" s="54">
        <f>SUM(G7:G51)</f>
        <v/>
      </c>
      <c r="H52" s="84" t="n"/>
      <c r="I52" s="85">
        <f>SUM(I7:I51)</f>
        <v/>
      </c>
      <c r="J52" s="54" t="n"/>
    </row>
    <row r="53" ht="16" customFormat="1" customHeight="1" s="45">
      <c r="C53" s="61" t="inlineStr">
        <is>
          <t>总合计（大写）</t>
        </is>
      </c>
      <c r="D53" s="81" t="n"/>
      <c r="E53" s="58">
        <f>IF(I52="","",(IF(I52=0,"零元",TEXT(LEFT(DOLLAR(I52),LEN(DOLLAR(I52))-3),"[&gt;0][dbnum2]G/通用格式元;;;")&amp;TEXT(RIGHT(DOLLAR(I52),2),"[dbnum2]0角0分;;整"))))</f>
        <v/>
      </c>
      <c r="F53" s="86" t="n"/>
      <c r="G53" s="81" t="n"/>
      <c r="H53" s="59" t="inlineStr">
        <is>
          <t>（小写）：</t>
        </is>
      </c>
      <c r="I53" s="87">
        <f>I52</f>
        <v/>
      </c>
      <c r="J53" s="61" t="n"/>
    </row>
    <row r="54" ht="16" customFormat="1" customHeight="1" s="45">
      <c r="C54" s="62" t="inlineStr">
        <is>
          <t>2、交货期：合同生效后且收到订单全额货款后2-7日内发货（特殊情况协商解决）。</t>
        </is>
      </c>
      <c r="J54" s="62" t="n"/>
    </row>
    <row r="55" ht="16" customFormat="1" customHeight="1" s="45">
      <c r="C55" s="62" t="inlineStr">
        <is>
          <t>3、运输方式及地点：物流运输或其他运输方式，地点：需方在本订单中指定的收货地点。</t>
        </is>
      </c>
      <c r="J55" s="62" t="n"/>
    </row>
    <row r="56" ht="16" customFormat="1" customHeight="1" s="45">
      <c r="C56" s="62" t="inlineStr">
        <is>
          <t>收货地址：/</t>
        </is>
      </c>
    </row>
    <row r="57" ht="16" customFormat="1" customHeight="1" s="45">
      <c r="C57" s="63" t="inlineStr">
        <is>
          <t>4、运输方式及费用负担：物流或其他货运方式。运费由需方承担。在需方收货并理货后，若因运输导致产品损毁发生纠纷的，由承运方解决，供方协助解决。</t>
        </is>
      </c>
    </row>
    <row r="58" ht="16" customFormat="1" customHeight="1" s="45">
      <c r="C58" s="62" t="inlineStr">
        <is>
          <t>5、发票：商品完成退货周期后的10个工作日，双方确认订单货款已经结清的情况下，供方需将对应的增值税专用发票或者增值税普通发票开具给需求方。</t>
        </is>
      </c>
    </row>
    <row r="59" ht="16" customFormat="1" customHeight="1" s="45">
      <c r="C59" s="66" t="inlineStr">
        <is>
          <t xml:space="preserve">6、包装标准：按符合产品特性或要求的标准执行                                                 </t>
        </is>
      </c>
    </row>
    <row r="60" ht="16" customFormat="1" customHeight="1" s="45">
      <c r="C60" s="63" t="inlineStr">
        <is>
          <t>7、验收标准：按照商品质量管理条例验收，需方应在收货验货后申请退货/换货，需方收货验货无异议视为全部验收合格。若由于产品质量或物流问题导致需方平台无法按时发货，需协商解决。</t>
        </is>
      </c>
    </row>
    <row r="61" ht="16" customFormat="1" customHeight="1" s="45">
      <c r="C61" s="65" t="inlineStr">
        <is>
          <t>8、违约责任：按《中华人民共和国民法典》处理，有关诉讼问题，向供方注册所在地人民法院提起诉讼。</t>
        </is>
      </c>
      <c r="D61" s="66" t="n"/>
      <c r="E61" s="66" t="n"/>
      <c r="F61" s="66" t="n"/>
      <c r="G61" s="66" t="n"/>
      <c r="H61" s="66" t="n"/>
      <c r="I61" s="66" t="n"/>
      <c r="J61" s="66" t="n"/>
    </row>
    <row r="62" ht="16" customFormat="1" customHeight="1" s="45">
      <c r="C62" s="66" t="inlineStr">
        <is>
          <t>9、关于售后，属于产品质量问题由供方处理。</t>
        </is>
      </c>
      <c r="D62" s="66" t="n"/>
      <c r="E62" s="66" t="n"/>
      <c r="F62" s="66" t="n"/>
      <c r="G62" s="66" t="n"/>
      <c r="H62" s="66" t="n"/>
      <c r="I62" s="66" t="n"/>
      <c r="J62" s="66" t="n"/>
    </row>
    <row r="63" ht="16" customFormat="1" customHeight="1" s="45">
      <c r="C63" s="66" t="inlineStr">
        <is>
          <t>10、本订单一式贰份，供方、需方各执壹份，双方签字（盖章）后生效。</t>
        </is>
      </c>
      <c r="D63" s="66" t="n"/>
      <c r="E63" s="66" t="n"/>
      <c r="F63" s="66" t="n"/>
      <c r="G63" s="66" t="n"/>
      <c r="H63" s="66" t="n"/>
      <c r="I63" s="66" t="n"/>
      <c r="J63" s="66" t="n"/>
    </row>
    <row r="64" ht="16" customFormat="1" customHeight="1" s="45">
      <c r="C64" s="88" t="inlineStr">
        <is>
          <t>需方：</t>
        </is>
      </c>
      <c r="D64" s="86" t="n"/>
      <c r="E64" s="81" t="n"/>
      <c r="F64" s="88" t="inlineStr">
        <is>
          <t>供方：</t>
        </is>
      </c>
      <c r="G64" s="86" t="n"/>
      <c r="H64" s="86" t="n"/>
      <c r="I64" s="86" t="n"/>
      <c r="J64" s="81" t="n"/>
    </row>
    <row r="65" ht="16" customFormat="1" customHeight="1" s="45">
      <c r="C65" s="70" t="inlineStr">
        <is>
          <t>单位名称：</t>
        </is>
      </c>
      <c r="D65" s="81" t="n"/>
      <c r="E65" t="inlineStr">
        <is>
          <t>瑰素生活（专票）</t>
        </is>
      </c>
      <c r="F65" s="72" t="inlineStr">
        <is>
          <t>单位名称：</t>
        </is>
      </c>
      <c r="G65" s="73" t="inlineStr">
        <is>
          <t>广州启航化妆品科技有限公司</t>
        </is>
      </c>
      <c r="H65" s="86" t="n"/>
      <c r="I65" s="86" t="n"/>
      <c r="J65" s="81" t="n"/>
    </row>
    <row r="66" ht="16" customFormat="1" customHeight="1" s="45">
      <c r="C66" s="70" t="inlineStr">
        <is>
          <t>单位地址：</t>
        </is>
      </c>
      <c r="D66" s="81" t="n"/>
      <c r="E66" t="inlineStr"/>
      <c r="F66" s="72" t="inlineStr">
        <is>
          <t>单位地址：</t>
        </is>
      </c>
      <c r="G66" s="73" t="inlineStr">
        <is>
          <t>广州市天河区花城大道20号1301房之五</t>
        </is>
      </c>
      <c r="H66" s="86" t="n"/>
      <c r="I66" s="86" t="n"/>
      <c r="J66" s="81" t="n"/>
    </row>
    <row r="67" ht="16" customFormat="1" customHeight="1" s="45">
      <c r="C67" s="72" t="inlineStr">
        <is>
          <t>代表签字：</t>
        </is>
      </c>
      <c r="D67" s="81" t="n"/>
      <c r="E67" t="inlineStr"/>
      <c r="F67" s="72" t="inlineStr">
        <is>
          <t>代表签字：</t>
        </is>
      </c>
      <c r="G67" s="73" t="n"/>
      <c r="H67" s="86" t="n"/>
      <c r="I67" s="86" t="n"/>
      <c r="J67" s="81" t="n"/>
    </row>
    <row r="68" ht="16" customFormat="1" customHeight="1" s="45">
      <c r="C68" s="72" t="inlineStr">
        <is>
          <t>电    话：</t>
        </is>
      </c>
      <c r="D68" s="81" t="n"/>
      <c r="E68" t="inlineStr"/>
      <c r="F68" s="72" t="inlineStr">
        <is>
          <t>电    话：</t>
        </is>
      </c>
      <c r="G68" s="73" t="inlineStr">
        <is>
          <t>020-85676088</t>
        </is>
      </c>
      <c r="H68" s="86" t="n"/>
      <c r="I68" s="86" t="n"/>
      <c r="J68" s="81" t="n"/>
    </row>
    <row r="69" ht="16" customFormat="1" customHeight="1" s="45">
      <c r="C69" s="72" t="inlineStr">
        <is>
          <t>开户银行：</t>
        </is>
      </c>
      <c r="D69" s="81" t="n"/>
      <c r="E69" t="inlineStr"/>
      <c r="F69" s="72" t="inlineStr">
        <is>
          <t>开户银行：</t>
        </is>
      </c>
      <c r="G69" s="73" t="inlineStr">
        <is>
          <t>广州农业银行五羊新城支行</t>
        </is>
      </c>
      <c r="H69" s="86" t="n"/>
      <c r="I69" s="86" t="n"/>
      <c r="J69" s="81" t="n"/>
    </row>
    <row r="70" ht="16" customFormat="1" customHeight="1" s="45">
      <c r="C70" s="72" t="inlineStr">
        <is>
          <t>账    号：</t>
        </is>
      </c>
      <c r="D70" s="81" t="n"/>
      <c r="E70" t="inlineStr"/>
      <c r="F70" s="72" t="inlineStr">
        <is>
          <t>账   号：</t>
        </is>
      </c>
      <c r="G70" s="75" t="inlineStr">
        <is>
          <t>44031701040024156</t>
        </is>
      </c>
      <c r="H70" s="86" t="n"/>
      <c r="I70" s="86" t="n"/>
      <c r="J70" s="81" t="n"/>
    </row>
    <row r="71" ht="16" customFormat="1" customHeight="1" s="45">
      <c r="C71" s="72" t="inlineStr">
        <is>
          <t>统一社会信用代码：</t>
        </is>
      </c>
      <c r="D71" s="81" t="n"/>
      <c r="E71" t="inlineStr"/>
      <c r="F71" s="72" t="inlineStr">
        <is>
          <t>统一社会信用代码：</t>
        </is>
      </c>
      <c r="G71" s="73" t="inlineStr">
        <is>
          <t>91440101MA5CLE6G92</t>
        </is>
      </c>
      <c r="H71" s="86" t="n"/>
      <c r="I71" s="86" t="n"/>
      <c r="J71" s="81" t="n"/>
    </row>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133:E133"/>
    <mergeCell ref="D14:E14"/>
    <mergeCell ref="D85:E85"/>
    <mergeCell ref="D54:E54"/>
    <mergeCell ref="D94:E94"/>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2026-06-25T05:43:15Z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