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2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Memore（专票）广州好喵(旧）</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B203" s="46">
        <f>IF(ROW(A197)&gt;MAX(订单!$B:$B),"",ROW(A197))</f>
        <v/>
      </c>
      <c r="C203" s="47">
        <f>ROW()-6</f>
        <v/>
      </c>
      <c r="D203" s="73">
        <f>IFERROR(IF($B203="","",VLOOKUP($B203,订单!$B$2:$J$29583,3,FALSE)),"")</f>
        <v/>
      </c>
      <c r="E203" s="81" t="n"/>
      <c r="F203" s="73">
        <f>IFERROR(IF($B203="","",VLOOKUP($B203,订单!$B$2:$J$29589,MATCH(F$6,订单!$B$1:$I$1,0),FALSE)),"")</f>
        <v/>
      </c>
      <c r="G203" s="73">
        <f>IFERROR(IF($B203="","",VLOOKUP($B203,订单!$B$2:$J$29589,MATCH(G$6,订单!$B$1:$I$1,0),FALSE)),"")</f>
        <v/>
      </c>
      <c r="H203" s="82">
        <f>IFERROR(IF($B203="","",VLOOKUP($B203,订单!$B$2:$J$29589,MATCH(H$6,订单!$B$1:$I$1,0),FALSE)),"")</f>
        <v/>
      </c>
      <c r="I203" s="73">
        <f>IFERROR(IF($B203="","",VLOOKUP($B203,订单!$B$2:$J$29589,MATCH(I$6,订单!$B$1:$I$1,0),FALSE)),"")</f>
        <v/>
      </c>
      <c r="J203" s="73">
        <f>IFERROR(IF($B203="","",VLOOKUP($B203,订单!$B$2:$J$29589,MATCH(J$6,订单!$B$1:$I$1,0),FALSE)),"")</f>
        <v/>
      </c>
      <c r="L203" s="32" t="n"/>
    </row>
    <row r="204" ht="16" customFormat="1" customHeight="1" s="45">
      <c r="B204" s="46">
        <f>IF(ROW(A198)&gt;MAX(订单!$B:$B),"",ROW(A198))</f>
        <v/>
      </c>
      <c r="C204" s="47">
        <f>ROW()-6</f>
        <v/>
      </c>
      <c r="D204" s="50">
        <f>IFERROR(IF($B204="","",VLOOKUP($B204,订单!$B$2:$J$29583,3,FALSE)),"")</f>
        <v/>
      </c>
      <c r="E204" s="83" t="n"/>
      <c r="F204" s="73">
        <f>IFERROR(IF($B204="","",VLOOKUP($B204,订单!$B$2:$J$29589,MATCH(F$6,订单!$B$1:$I$1,0),FALSE)),"")</f>
        <v/>
      </c>
      <c r="G204" s="73">
        <f>IFERROR(IF($B204="","",VLOOKUP($B204,订单!$B$2:$J$29589,MATCH(G$6,订单!$B$1:$I$1,0),FALSE)),"")</f>
        <v/>
      </c>
      <c r="H204" s="82">
        <f>IFERROR(IF($B204="","",VLOOKUP($B204,订单!$B$2:$J$29589,MATCH(H$6,订单!$B$1:$I$1,0),FALSE)),"")</f>
        <v/>
      </c>
      <c r="I204" s="73">
        <f>IFERROR(IF($B204="","",VLOOKUP($B204,订单!$B$2:$J$29589,MATCH(I$6,订单!$B$1:$I$1,0),FALSE)),"")</f>
        <v/>
      </c>
      <c r="J204" s="73">
        <f>IFERROR(IF($B204="","",VLOOKUP($B204,订单!$B$2:$J$29589,MATCH(J$6,订单!$B$1:$I$1,0),FALSE)),"")</f>
        <v/>
      </c>
      <c r="L204" s="32" t="n"/>
    </row>
    <row r="205" ht="16" customFormat="1" customHeight="1" s="45">
      <c r="B205" s="46">
        <f>IF(ROW(A199)&gt;MAX(订单!$B:$B),"",ROW(A199))</f>
        <v/>
      </c>
      <c r="C205" s="47">
        <f>ROW()-6</f>
        <v/>
      </c>
      <c r="D205" s="73">
        <f>IFERROR(IF($B205="","",VLOOKUP($B205,订单!$B$2:$J$29583,3,FALSE)),"")</f>
        <v/>
      </c>
      <c r="E205" s="81" t="n"/>
      <c r="F205" s="73">
        <f>IFERROR(IF($B205="","",VLOOKUP($B205,订单!$B$2:$J$29589,MATCH(F$6,订单!$B$1:$I$1,0),FALSE)),"")</f>
        <v/>
      </c>
      <c r="G205" s="73">
        <f>IFERROR(IF($B205="","",VLOOKUP($B205,订单!$B$2:$J$29589,MATCH(G$6,订单!$B$1:$I$1,0),FALSE)),"")</f>
        <v/>
      </c>
      <c r="H205" s="82">
        <f>IFERROR(IF($B205="","",VLOOKUP($B205,订单!$B$2:$J$29589,MATCH(H$6,订单!$B$1:$I$1,0),FALSE)),"")</f>
        <v/>
      </c>
      <c r="I205" s="73">
        <f>IFERROR(IF($B205="","",VLOOKUP($B205,订单!$B$2:$J$29589,MATCH(I$6,订单!$B$1:$I$1,0),FALSE)),"")</f>
        <v/>
      </c>
      <c r="J205" s="73">
        <f>IFERROR(IF($B205="","",VLOOKUP($B205,订单!$B$2:$J$29589,MATCH(J$6,订单!$B$1:$I$1,0),FALSE)),"")</f>
        <v/>
      </c>
      <c r="L205" s="32" t="n"/>
    </row>
    <row r="206" ht="16" customFormat="1" customHeight="1" s="45">
      <c r="B206" s="46">
        <f>IF(ROW(A200)&gt;MAX(订单!$B:$B),"",ROW(A200))</f>
        <v/>
      </c>
      <c r="C206" s="47">
        <f>ROW()-6</f>
        <v/>
      </c>
      <c r="D206" s="50">
        <f>IFERROR(IF($B206="","",VLOOKUP($B206,订单!$B$2:$J$29583,3,FALSE)),"")</f>
        <v/>
      </c>
      <c r="E206" s="83" t="n"/>
      <c r="F206" s="73">
        <f>IFERROR(IF($B206="","",VLOOKUP($B206,订单!$B$2:$J$29589,MATCH(F$6,订单!$B$1:$I$1,0),FALSE)),"")</f>
        <v/>
      </c>
      <c r="G206" s="73">
        <f>IFERROR(IF($B206="","",VLOOKUP($B206,订单!$B$2:$J$29589,MATCH(G$6,订单!$B$1:$I$1,0),FALSE)),"")</f>
        <v/>
      </c>
      <c r="H206" s="82">
        <f>IFERROR(IF($B206="","",VLOOKUP($B206,订单!$B$2:$J$29589,MATCH(H$6,订单!$B$1:$I$1,0),FALSE)),"")</f>
        <v/>
      </c>
      <c r="I206" s="73">
        <f>IFERROR(IF($B206="","",VLOOKUP($B206,订单!$B$2:$J$29589,MATCH(I$6,订单!$B$1:$I$1,0),FALSE)),"")</f>
        <v/>
      </c>
      <c r="J206" s="73">
        <f>IFERROR(IF($B206="","",VLOOKUP($B206,订单!$B$2:$J$29589,MATCH(J$6,订单!$B$1:$I$1,0),FALSE)),"")</f>
        <v/>
      </c>
      <c r="L206" s="32" t="n"/>
    </row>
    <row r="207" ht="19.5" customFormat="1" customHeight="1" s="45">
      <c r="C207" s="54" t="inlineStr">
        <is>
          <t>合计</t>
        </is>
      </c>
      <c r="D207" s="81" t="n"/>
      <c r="E207" s="54" t="n"/>
      <c r="F207" s="54" t="n"/>
      <c r="G207" s="54">
        <f>SUM(G7:G206)</f>
        <v/>
      </c>
      <c r="H207" s="84" t="n"/>
      <c r="I207" s="85">
        <f>SUM(I7:I206)</f>
        <v/>
      </c>
      <c r="J207" s="54" t="n"/>
    </row>
    <row r="208" ht="19.5" customFormat="1" customHeight="1" s="45">
      <c r="C208" s="61" t="inlineStr">
        <is>
          <t>总合计（大写）</t>
        </is>
      </c>
      <c r="D208" s="81" t="n"/>
      <c r="E208" s="58">
        <f>IF(I207="","",(IF(I207=0,"零元",TEXT(LEFT(DOLLAR(I207),LEN(DOLLAR(I207))-3),"[&gt;0][dbnum2]G/通用格式元;;;")&amp;TEXT(RIGHT(DOLLAR(I207),2),"[dbnum2]0角0分;;整"))))</f>
        <v/>
      </c>
      <c r="F208" s="86" t="n"/>
      <c r="G208" s="81" t="n"/>
      <c r="H208" s="59" t="inlineStr">
        <is>
          <t>（小写）：</t>
        </is>
      </c>
      <c r="I208" s="87">
        <f>I207</f>
        <v/>
      </c>
      <c r="J208" s="61" t="n"/>
    </row>
    <row r="209" ht="18.5" customFormat="1" customHeight="1" s="45">
      <c r="C209" s="62" t="inlineStr">
        <is>
          <t>2、交货期：合同生效后且收到订单全额货款后2-7日内发货（特殊情况协商解决）。</t>
        </is>
      </c>
      <c r="J209" s="62" t="n"/>
    </row>
    <row r="210" ht="18.5" customFormat="1" customHeight="1" s="45">
      <c r="C210" s="62" t="inlineStr">
        <is>
          <t>3、运输方式及地点：物流运输或其他运输方式，地点：需方在本订单中指定的收货地点。</t>
        </is>
      </c>
      <c r="J210" s="62" t="n"/>
    </row>
    <row r="211" ht="18.5" customFormat="1" customHeight="1" s="45">
      <c r="C211" s="62" t="inlineStr">
        <is>
          <t>收货地址：/</t>
        </is>
      </c>
    </row>
    <row r="212" ht="30" customFormat="1" customHeight="1" s="45">
      <c r="C212" s="63" t="inlineStr">
        <is>
          <t>4、运输方式及费用负担：物流或其他货运方式。运费由需方承担。在需方收货并理货后，若因运输导致产品损毁发生纠纷的，由承运方解决，供方协助解决。</t>
        </is>
      </c>
    </row>
    <row r="213" ht="30" customFormat="1" customHeight="1" s="45">
      <c r="C213" s="62" t="inlineStr">
        <is>
          <t>5、发票：商品完成退货周期后的10个工作日，双方确认订单货款已经结清的情况下，供方需将对应的增值税专用发票或者增值税普通发票开具给需求方。</t>
        </is>
      </c>
    </row>
    <row r="214" ht="18.5" customFormat="1" customHeight="1" s="45">
      <c r="C214" s="66" t="inlineStr">
        <is>
          <t xml:space="preserve">6、包装标准：按符合产品特性或要求的标准执行                                                 </t>
        </is>
      </c>
    </row>
    <row r="215" ht="32" customFormat="1" customHeight="1" s="45">
      <c r="C215" s="63" t="inlineStr">
        <is>
          <t>7、验收标准：按照商品质量管理条例验收，需方应在收货验货后申请退货/换货，需方收货验货无异议视为全部验收合格。若由于产品质量或物流问题导致需方平台无法按时发货，需协商解决。</t>
        </is>
      </c>
    </row>
    <row r="216" ht="18.5" customFormat="1" customHeight="1" s="45">
      <c r="C216" s="65" t="inlineStr">
        <is>
          <t>8、违约责任：按《中华人民共和国民法典》处理，有关诉讼问题，向供方注册所在地人民法院提起诉讼。</t>
        </is>
      </c>
      <c r="D216" s="66" t="n"/>
      <c r="E216" s="66" t="n"/>
      <c r="F216" s="66" t="n"/>
      <c r="G216" s="66" t="n"/>
      <c r="H216" s="66" t="n"/>
      <c r="I216" s="66" t="n"/>
      <c r="J216" s="66" t="n"/>
    </row>
    <row r="217" ht="18.5" customFormat="1" customHeight="1" s="45">
      <c r="C217" s="66" t="inlineStr">
        <is>
          <t>9、关于售后，属于产品质量问题由供方处理。</t>
        </is>
      </c>
      <c r="D217" s="66" t="n"/>
      <c r="E217" s="66" t="n"/>
      <c r="F217" s="66" t="n"/>
      <c r="G217" s="66" t="n"/>
      <c r="H217" s="66" t="n"/>
      <c r="I217" s="66" t="n"/>
      <c r="J217" s="66" t="n"/>
    </row>
    <row r="218" ht="18.5" customFormat="1" customHeight="1" s="45">
      <c r="C218" s="66" t="inlineStr">
        <is>
          <t>10、本订单一式贰份，供方、需方各执壹份，双方签字（盖章）后生效。</t>
        </is>
      </c>
      <c r="D218" s="66" t="n"/>
      <c r="E218" s="66" t="n"/>
      <c r="F218" s="66" t="n"/>
      <c r="G218" s="66" t="n"/>
      <c r="H218" s="66" t="n"/>
      <c r="I218" s="66" t="n"/>
      <c r="J218" s="66" t="n"/>
    </row>
    <row r="219" ht="15" customFormat="1" customHeight="1" s="45">
      <c r="C219" s="88" t="inlineStr">
        <is>
          <t>需方：</t>
        </is>
      </c>
      <c r="D219" s="86" t="n"/>
      <c r="E219" s="81" t="n"/>
      <c r="F219" s="88" t="inlineStr">
        <is>
          <t>供方：</t>
        </is>
      </c>
      <c r="G219" s="86" t="n"/>
      <c r="H219" s="86" t="n"/>
      <c r="I219" s="86" t="n"/>
      <c r="J219" s="81" t="n"/>
    </row>
    <row r="220" ht="19.5" customFormat="1" customHeight="1" s="45">
      <c r="C220" s="70" t="inlineStr">
        <is>
          <t>单位名称：</t>
        </is>
      </c>
      <c r="E220" t="inlineStr">
        <is>
          <t>Memore（专票）广州好喵(旧）</t>
        </is>
      </c>
      <c r="F220" s="72" t="inlineStr">
        <is>
          <t>单位名称：</t>
        </is>
      </c>
      <c r="G220" s="73" t="inlineStr">
        <is>
          <t>广州启航化妆品科技有限公司</t>
        </is>
      </c>
      <c r="H220" s="86" t="n"/>
      <c r="I220" s="86" t="n"/>
      <c r="J220" s="81" t="n"/>
    </row>
    <row r="221" ht="19.5" customFormat="1" customHeight="1" s="45">
      <c r="C221" s="70" t="inlineStr">
        <is>
          <t>单位地址：</t>
        </is>
      </c>
      <c r="D221" s="81" t="n"/>
      <c r="E221" s="71" t="inlineStr"/>
      <c r="F221" s="72" t="inlineStr">
        <is>
          <t>单位地址：</t>
        </is>
      </c>
      <c r="G221" s="73" t="inlineStr">
        <is>
          <t>广州市天河区花城大道20号1301房之五</t>
        </is>
      </c>
      <c r="H221" s="86" t="n"/>
      <c r="I221" s="86" t="n"/>
      <c r="J221" s="81" t="n"/>
    </row>
    <row r="222" ht="32" customFormat="1" customHeight="1" s="45">
      <c r="C222" s="72" t="inlineStr">
        <is>
          <t>代表签字：</t>
        </is>
      </c>
      <c r="D222" s="81" t="n"/>
      <c r="E222" s="71" t="inlineStr"/>
      <c r="F222" s="72" t="inlineStr">
        <is>
          <t>代表签字：</t>
        </is>
      </c>
      <c r="G222" s="73" t="n"/>
      <c r="H222" s="86" t="n"/>
      <c r="I222" s="86" t="n"/>
      <c r="J222" s="81" t="n"/>
    </row>
    <row r="223" ht="19.5" customFormat="1" customHeight="1" s="45">
      <c r="C223" s="72" t="inlineStr">
        <is>
          <t>电    话：</t>
        </is>
      </c>
      <c r="D223" s="81" t="n"/>
      <c r="E223" s="71" t="inlineStr"/>
      <c r="F223" s="72" t="inlineStr">
        <is>
          <t>电    话：</t>
        </is>
      </c>
      <c r="G223" s="73" t="inlineStr">
        <is>
          <t>020-85676088</t>
        </is>
      </c>
      <c r="H223" s="86" t="n"/>
      <c r="I223" s="86" t="n"/>
      <c r="J223" s="81" t="n"/>
    </row>
    <row r="224" ht="19.5" customFormat="1" customHeight="1" s="45">
      <c r="C224" s="72" t="inlineStr">
        <is>
          <t>开户银行：</t>
        </is>
      </c>
      <c r="D224" s="81" t="n"/>
      <c r="E224" s="71" t="inlineStr"/>
      <c r="F224" s="72" t="inlineStr">
        <is>
          <t>开户银行：</t>
        </is>
      </c>
      <c r="G224" s="73" t="inlineStr">
        <is>
          <t>广州农业银行五羊新城支行</t>
        </is>
      </c>
      <c r="H224" s="86" t="n"/>
      <c r="I224" s="86" t="n"/>
      <c r="J224" s="81" t="n"/>
    </row>
    <row r="225" ht="19.5" customFormat="1" customHeight="1" s="45">
      <c r="C225" s="72" t="inlineStr">
        <is>
          <t>账    号：</t>
        </is>
      </c>
      <c r="D225" s="81" t="n"/>
      <c r="E225" s="74" t="inlineStr"/>
      <c r="F225" s="72" t="inlineStr">
        <is>
          <t>账   号：</t>
        </is>
      </c>
      <c r="G225" s="75" t="inlineStr">
        <is>
          <t>44031701040024156</t>
        </is>
      </c>
      <c r="H225" s="86" t="n"/>
      <c r="I225" s="86" t="n"/>
      <c r="J225" s="81" t="n"/>
    </row>
    <row r="226" ht="19.5" customFormat="1" customHeight="1" s="45">
      <c r="C226" s="72" t="inlineStr">
        <is>
          <t>统一社会信用代码：</t>
        </is>
      </c>
      <c r="D226" s="81" t="n"/>
      <c r="E226" s="71" t="inlineStr"/>
      <c r="F226" s="72" t="inlineStr">
        <is>
          <t>统一社会信用代码：</t>
        </is>
      </c>
      <c r="G226" s="73" t="inlineStr">
        <is>
          <t>91440101MA5CLE6G92</t>
        </is>
      </c>
      <c r="H226" s="86" t="n"/>
      <c r="I226" s="86" t="n"/>
      <c r="J226" s="81" t="n"/>
    </row>
    <row r="227" ht="19.5" customFormat="1" customHeight="1" s="45"/>
    <row r="228" ht="12" customHeight="1" s="80"/>
  </sheetData>
  <mergeCells count="231">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2026-06-25T05:38:05Z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