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121"/>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Sherry卷王</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B71" s="46">
        <f>IF(ROW(A65)&gt;MAX(订单!$B:$B),"",ROW(A65))</f>
        <v/>
      </c>
      <c r="C71" s="47">
        <f>ROW()-6</f>
        <v/>
      </c>
      <c r="D71" s="73">
        <f>IFERROR(IF($B71="","",VLOOKUP($B71,订单!$B$2:$J$29583,3,FALSE)),"")</f>
        <v/>
      </c>
      <c r="E71" s="81" t="n"/>
      <c r="F71" s="73">
        <f>IFERROR(IF($B71="","",VLOOKUP($B71,订单!$B$2:$J$29589,MATCH(F$6,订单!$B$1:$I$1,0),FALSE)),"")</f>
        <v/>
      </c>
      <c r="G71" s="73">
        <f>IFERROR(IF($B71="","",VLOOKUP($B71,订单!$B$2:$J$29589,MATCH(G$6,订单!$B$1:$I$1,0),FALSE)),"")</f>
        <v/>
      </c>
      <c r="H71" s="82">
        <f>IFERROR(IF($B71="","",VLOOKUP($B71,订单!$B$2:$J$29589,MATCH(H$6,订单!$B$1:$I$1,0),FALSE)),"")</f>
        <v/>
      </c>
      <c r="I71" s="73">
        <f>IFERROR(IF($B71="","",VLOOKUP($B71,订单!$B$2:$J$29589,MATCH(I$6,订单!$B$1:$I$1,0),FALSE)),"")</f>
        <v/>
      </c>
      <c r="J71" s="73">
        <f>IFERROR(IF($B71="","",VLOOKUP($B71,订单!$B$2:$J$29589,MATCH(J$6,订单!$B$1:$I$1,0),FALSE)),"")</f>
        <v/>
      </c>
      <c r="L71" s="32" t="n"/>
    </row>
    <row r="72" ht="16" customFormat="1" customHeight="1" s="45">
      <c r="B72" s="46">
        <f>IF(ROW(A66)&gt;MAX(订单!$B:$B),"",ROW(A66))</f>
        <v/>
      </c>
      <c r="C72" s="47">
        <f>ROW()-6</f>
        <v/>
      </c>
      <c r="D72" s="50">
        <f>IFERROR(IF($B72="","",VLOOKUP($B72,订单!$B$2:$J$29583,3,FALSE)),"")</f>
        <v/>
      </c>
      <c r="E72" s="83" t="n"/>
      <c r="F72" s="73">
        <f>IFERROR(IF($B72="","",VLOOKUP($B72,订单!$B$2:$J$29589,MATCH(F$6,订单!$B$1:$I$1,0),FALSE)),"")</f>
        <v/>
      </c>
      <c r="G72" s="73">
        <f>IFERROR(IF($B72="","",VLOOKUP($B72,订单!$B$2:$J$29589,MATCH(G$6,订单!$B$1:$I$1,0),FALSE)),"")</f>
        <v/>
      </c>
      <c r="H72" s="82">
        <f>IFERROR(IF($B72="","",VLOOKUP($B72,订单!$B$2:$J$29589,MATCH(H$6,订单!$B$1:$I$1,0),FALSE)),"")</f>
        <v/>
      </c>
      <c r="I72" s="73">
        <f>IFERROR(IF($B72="","",VLOOKUP($B72,订单!$B$2:$J$29589,MATCH(I$6,订单!$B$1:$I$1,0),FALSE)),"")</f>
        <v/>
      </c>
      <c r="J72" s="73">
        <f>IFERROR(IF($B72="","",VLOOKUP($B72,订单!$B$2:$J$29589,MATCH(J$6,订单!$B$1:$I$1,0),FALSE)),"")</f>
        <v/>
      </c>
      <c r="L72" s="32" t="n"/>
    </row>
    <row r="73" ht="16" customFormat="1" customHeight="1" s="45">
      <c r="B73" s="46">
        <f>IF(ROW(A67)&gt;MAX(订单!$B:$B),"",ROW(A67))</f>
        <v/>
      </c>
      <c r="C73" s="47">
        <f>ROW()-6</f>
        <v/>
      </c>
      <c r="D73" s="73">
        <f>IFERROR(IF($B73="","",VLOOKUP($B73,订单!$B$2:$J$29583,3,FALSE)),"")</f>
        <v/>
      </c>
      <c r="E73" s="81" t="n"/>
      <c r="F73" s="73">
        <f>IFERROR(IF($B73="","",VLOOKUP($B73,订单!$B$2:$J$29589,MATCH(F$6,订单!$B$1:$I$1,0),FALSE)),"")</f>
        <v/>
      </c>
      <c r="G73" s="73">
        <f>IFERROR(IF($B73="","",VLOOKUP($B73,订单!$B$2:$J$29589,MATCH(G$6,订单!$B$1:$I$1,0),FALSE)),"")</f>
        <v/>
      </c>
      <c r="H73" s="82">
        <f>IFERROR(IF($B73="","",VLOOKUP($B73,订单!$B$2:$J$29589,MATCH(H$6,订单!$B$1:$I$1,0),FALSE)),"")</f>
        <v/>
      </c>
      <c r="I73" s="73">
        <f>IFERROR(IF($B73="","",VLOOKUP($B73,订单!$B$2:$J$29589,MATCH(I$6,订单!$B$1:$I$1,0),FALSE)),"")</f>
        <v/>
      </c>
      <c r="J73" s="73">
        <f>IFERROR(IF($B73="","",VLOOKUP($B73,订单!$B$2:$J$29589,MATCH(J$6,订单!$B$1:$I$1,0),FALSE)),"")</f>
        <v/>
      </c>
      <c r="L73" s="32" t="n"/>
    </row>
    <row r="74" ht="16" customFormat="1" customHeight="1" s="45">
      <c r="B74" s="46">
        <f>IF(ROW(A68)&gt;MAX(订单!$B:$B),"",ROW(A68))</f>
        <v/>
      </c>
      <c r="C74" s="47">
        <f>ROW()-6</f>
        <v/>
      </c>
      <c r="D74" s="73">
        <f>IFERROR(IF($B74="","",VLOOKUP($B74,订单!$B$2:$J$29583,3,FALSE)),"")</f>
        <v/>
      </c>
      <c r="E74" s="81" t="n"/>
      <c r="F74" s="73">
        <f>IFERROR(IF($B74="","",VLOOKUP($B74,订单!$B$2:$J$29589,MATCH(F$6,订单!$B$1:$I$1,0),FALSE)),"")</f>
        <v/>
      </c>
      <c r="G74" s="73">
        <f>IFERROR(IF($B74="","",VLOOKUP($B74,订单!$B$2:$J$29589,MATCH(G$6,订单!$B$1:$I$1,0),FALSE)),"")</f>
        <v/>
      </c>
      <c r="H74" s="82">
        <f>IFERROR(IF($B74="","",VLOOKUP($B74,订单!$B$2:$J$29589,MATCH(H$6,订单!$B$1:$I$1,0),FALSE)),"")</f>
        <v/>
      </c>
      <c r="I74" s="73">
        <f>IFERROR(IF($B74="","",VLOOKUP($B74,订单!$B$2:$J$29589,MATCH(I$6,订单!$B$1:$I$1,0),FALSE)),"")</f>
        <v/>
      </c>
      <c r="J74" s="73">
        <f>IFERROR(IF($B74="","",VLOOKUP($B74,订单!$B$2:$J$29589,MATCH(J$6,订单!$B$1:$I$1,0),FALSE)),"")</f>
        <v/>
      </c>
      <c r="L74" s="32" t="n"/>
    </row>
    <row r="75" ht="16" customFormat="1" customHeight="1" s="45">
      <c r="B75" s="46">
        <f>IF(ROW(A69)&gt;MAX(订单!$B:$B),"",ROW(A69))</f>
        <v/>
      </c>
      <c r="C75" s="47">
        <f>ROW()-6</f>
        <v/>
      </c>
      <c r="D75" s="73">
        <f>IFERROR(IF($B75="","",VLOOKUP($B75,订单!$B$2:$J$29583,3,FALSE)),"")</f>
        <v/>
      </c>
      <c r="E75" s="81" t="n"/>
      <c r="F75" s="73">
        <f>IFERROR(IF($B75="","",VLOOKUP($B75,订单!$B$2:$J$29589,MATCH(F$6,订单!$B$1:$I$1,0),FALSE)),"")</f>
        <v/>
      </c>
      <c r="G75" s="73">
        <f>IFERROR(IF($B75="","",VLOOKUP($B75,订单!$B$2:$J$29589,MATCH(G$6,订单!$B$1:$I$1,0),FALSE)),"")</f>
        <v/>
      </c>
      <c r="H75" s="82">
        <f>IFERROR(IF($B75="","",VLOOKUP($B75,订单!$B$2:$J$29589,MATCH(H$6,订单!$B$1:$I$1,0),FALSE)),"")</f>
        <v/>
      </c>
      <c r="I75" s="73">
        <f>IFERROR(IF($B75="","",VLOOKUP($B75,订单!$B$2:$J$29589,MATCH(I$6,订单!$B$1:$I$1,0),FALSE)),"")</f>
        <v/>
      </c>
      <c r="J75" s="73">
        <f>IFERROR(IF($B75="","",VLOOKUP($B75,订单!$B$2:$J$29589,MATCH(J$6,订单!$B$1:$I$1,0),FALSE)),"")</f>
        <v/>
      </c>
      <c r="L75" s="32" t="n"/>
    </row>
    <row r="76" ht="16" customFormat="1" customHeight="1" s="45">
      <c r="B76" s="46">
        <f>IF(ROW(A70)&gt;MAX(订单!$B:$B),"",ROW(A70))</f>
        <v/>
      </c>
      <c r="C76" s="47">
        <f>ROW()-6</f>
        <v/>
      </c>
      <c r="D76" s="73">
        <f>IFERROR(IF($B76="","",VLOOKUP($B76,订单!$B$2:$J$29583,3,FALSE)),"")</f>
        <v/>
      </c>
      <c r="E76" s="81" t="n"/>
      <c r="F76" s="73">
        <f>IFERROR(IF($B76="","",VLOOKUP($B76,订单!$B$2:$J$29589,MATCH(F$6,订单!$B$1:$I$1,0),FALSE)),"")</f>
        <v/>
      </c>
      <c r="G76" s="73">
        <f>IFERROR(IF($B76="","",VLOOKUP($B76,订单!$B$2:$J$29589,MATCH(G$6,订单!$B$1:$I$1,0),FALSE)),"")</f>
        <v/>
      </c>
      <c r="H76" s="82">
        <f>IFERROR(IF($B76="","",VLOOKUP($B76,订单!$B$2:$J$29589,MATCH(H$6,订单!$B$1:$I$1,0),FALSE)),"")</f>
        <v/>
      </c>
      <c r="I76" s="73">
        <f>IFERROR(IF($B76="","",VLOOKUP($B76,订单!$B$2:$J$29589,MATCH(I$6,订单!$B$1:$I$1,0),FALSE)),"")</f>
        <v/>
      </c>
      <c r="J76" s="73">
        <f>IFERROR(IF($B76="","",VLOOKUP($B76,订单!$B$2:$J$29589,MATCH(J$6,订单!$B$1:$I$1,0),FALSE)),"")</f>
        <v/>
      </c>
      <c r="L76" s="32" t="n"/>
    </row>
    <row r="77" ht="16" customFormat="1" customHeight="1" s="45">
      <c r="B77" s="46">
        <f>IF(ROW(A71)&gt;MAX(订单!$B:$B),"",ROW(A71))</f>
        <v/>
      </c>
      <c r="C77" s="47">
        <f>ROW()-6</f>
        <v/>
      </c>
      <c r="D77" s="73">
        <f>IFERROR(IF($B77="","",VLOOKUP($B77,订单!$B$2:$J$29583,3,FALSE)),"")</f>
        <v/>
      </c>
      <c r="E77" s="81" t="n"/>
      <c r="F77" s="73">
        <f>IFERROR(IF($B77="","",VLOOKUP($B77,订单!$B$2:$J$29589,MATCH(F$6,订单!$B$1:$I$1,0),FALSE)),"")</f>
        <v/>
      </c>
      <c r="G77" s="73">
        <f>IFERROR(IF($B77="","",VLOOKUP($B77,订单!$B$2:$J$29589,MATCH(G$6,订单!$B$1:$I$1,0),FALSE)),"")</f>
        <v/>
      </c>
      <c r="H77" s="82">
        <f>IFERROR(IF($B77="","",VLOOKUP($B77,订单!$B$2:$J$29589,MATCH(H$6,订单!$B$1:$I$1,0),FALSE)),"")</f>
        <v/>
      </c>
      <c r="I77" s="73">
        <f>IFERROR(IF($B77="","",VLOOKUP($B77,订单!$B$2:$J$29589,MATCH(I$6,订单!$B$1:$I$1,0),FALSE)),"")</f>
        <v/>
      </c>
      <c r="J77" s="73">
        <f>IFERROR(IF($B77="","",VLOOKUP($B77,订单!$B$2:$J$29589,MATCH(J$6,订单!$B$1:$I$1,0),FALSE)),"")</f>
        <v/>
      </c>
      <c r="L77" s="32" t="n"/>
    </row>
    <row r="78" ht="16" customFormat="1" customHeight="1" s="45">
      <c r="B78" s="46">
        <f>IF(ROW(A72)&gt;MAX(订单!$B:$B),"",ROW(A72))</f>
        <v/>
      </c>
      <c r="C78" s="47">
        <f>ROW()-6</f>
        <v/>
      </c>
      <c r="D78" s="50">
        <f>IFERROR(IF($B78="","",VLOOKUP($B78,订单!$B$2:$J$29583,3,FALSE)),"")</f>
        <v/>
      </c>
      <c r="E78" s="83" t="n"/>
      <c r="F78" s="73">
        <f>IFERROR(IF($B78="","",VLOOKUP($B78,订单!$B$2:$J$29589,MATCH(F$6,订单!$B$1:$I$1,0),FALSE)),"")</f>
        <v/>
      </c>
      <c r="G78" s="73">
        <f>IFERROR(IF($B78="","",VLOOKUP($B78,订单!$B$2:$J$29589,MATCH(G$6,订单!$B$1:$I$1,0),FALSE)),"")</f>
        <v/>
      </c>
      <c r="H78" s="82">
        <f>IFERROR(IF($B78="","",VLOOKUP($B78,订单!$B$2:$J$29589,MATCH(H$6,订单!$B$1:$I$1,0),FALSE)),"")</f>
        <v/>
      </c>
      <c r="I78" s="73">
        <f>IFERROR(IF($B78="","",VLOOKUP($B78,订单!$B$2:$J$29589,MATCH(I$6,订单!$B$1:$I$1,0),FALSE)),"")</f>
        <v/>
      </c>
      <c r="J78" s="73">
        <f>IFERROR(IF($B78="","",VLOOKUP($B78,订单!$B$2:$J$29589,MATCH(J$6,订单!$B$1:$I$1,0),FALSE)),"")</f>
        <v/>
      </c>
      <c r="L78" s="32" t="n"/>
    </row>
    <row r="79" ht="16" customFormat="1" customHeight="1" s="45">
      <c r="B79" s="46">
        <f>IF(ROW(A73)&gt;MAX(订单!$B:$B),"",ROW(A73))</f>
        <v/>
      </c>
      <c r="C79" s="47">
        <f>ROW()-6</f>
        <v/>
      </c>
      <c r="D79" s="73">
        <f>IFERROR(IF($B79="","",VLOOKUP($B79,订单!$B$2:$J$29583,3,FALSE)),"")</f>
        <v/>
      </c>
      <c r="E79" s="81" t="n"/>
      <c r="F79" s="73">
        <f>IFERROR(IF($B79="","",VLOOKUP($B79,订单!$B$2:$J$29589,MATCH(F$6,订单!$B$1:$I$1,0),FALSE)),"")</f>
        <v/>
      </c>
      <c r="G79" s="73">
        <f>IFERROR(IF($B79="","",VLOOKUP($B79,订单!$B$2:$J$29589,MATCH(G$6,订单!$B$1:$I$1,0),FALSE)),"")</f>
        <v/>
      </c>
      <c r="H79" s="82">
        <f>IFERROR(IF($B79="","",VLOOKUP($B79,订单!$B$2:$J$29589,MATCH(H$6,订单!$B$1:$I$1,0),FALSE)),"")</f>
        <v/>
      </c>
      <c r="I79" s="73">
        <f>IFERROR(IF($B79="","",VLOOKUP($B79,订单!$B$2:$J$29589,MATCH(I$6,订单!$B$1:$I$1,0),FALSE)),"")</f>
        <v/>
      </c>
      <c r="J79" s="73">
        <f>IFERROR(IF($B79="","",VLOOKUP($B79,订单!$B$2:$J$29589,MATCH(J$6,订单!$B$1:$I$1,0),FALSE)),"")</f>
        <v/>
      </c>
      <c r="L79" s="32" t="n"/>
    </row>
    <row r="80" ht="16" customFormat="1" customHeight="1" s="45">
      <c r="B80" s="46">
        <f>IF(ROW(A74)&gt;MAX(订单!$B:$B),"",ROW(A74))</f>
        <v/>
      </c>
      <c r="C80" s="47">
        <f>ROW()-6</f>
        <v/>
      </c>
      <c r="D80" s="73">
        <f>IFERROR(IF($B80="","",VLOOKUP($B80,订单!$B$2:$J$29583,3,FALSE)),"")</f>
        <v/>
      </c>
      <c r="E80" s="81" t="n"/>
      <c r="F80" s="73">
        <f>IFERROR(IF($B80="","",VLOOKUP($B80,订单!$B$2:$J$29589,MATCH(F$6,订单!$B$1:$I$1,0),FALSE)),"")</f>
        <v/>
      </c>
      <c r="G80" s="73">
        <f>IFERROR(IF($B80="","",VLOOKUP($B80,订单!$B$2:$J$29589,MATCH(G$6,订单!$B$1:$I$1,0),FALSE)),"")</f>
        <v/>
      </c>
      <c r="H80" s="82">
        <f>IFERROR(IF($B80="","",VLOOKUP($B80,订单!$B$2:$J$29589,MATCH(H$6,订单!$B$1:$I$1,0),FALSE)),"")</f>
        <v/>
      </c>
      <c r="I80" s="73">
        <f>IFERROR(IF($B80="","",VLOOKUP($B80,订单!$B$2:$J$29589,MATCH(I$6,订单!$B$1:$I$1,0),FALSE)),"")</f>
        <v/>
      </c>
      <c r="J80" s="73">
        <f>IFERROR(IF($B80="","",VLOOKUP($B80,订单!$B$2:$J$29589,MATCH(J$6,订单!$B$1:$I$1,0),FALSE)),"")</f>
        <v/>
      </c>
      <c r="L80" s="32" t="n"/>
    </row>
    <row r="81" ht="16" customFormat="1" customHeight="1" s="45">
      <c r="B81" s="46">
        <f>IF(ROW(A75)&gt;MAX(订单!$B:$B),"",ROW(A75))</f>
        <v/>
      </c>
      <c r="C81" s="47">
        <f>ROW()-6</f>
        <v/>
      </c>
      <c r="D81" s="73">
        <f>IFERROR(IF($B81="","",VLOOKUP($B81,订单!$B$2:$J$29583,3,FALSE)),"")</f>
        <v/>
      </c>
      <c r="E81" s="81" t="n"/>
      <c r="F81" s="73">
        <f>IFERROR(IF($B81="","",VLOOKUP($B81,订单!$B$2:$J$29589,MATCH(F$6,订单!$B$1:$I$1,0),FALSE)),"")</f>
        <v/>
      </c>
      <c r="G81" s="73">
        <f>IFERROR(IF($B81="","",VLOOKUP($B81,订单!$B$2:$J$29589,MATCH(G$6,订单!$B$1:$I$1,0),FALSE)),"")</f>
        <v/>
      </c>
      <c r="H81" s="82">
        <f>IFERROR(IF($B81="","",VLOOKUP($B81,订单!$B$2:$J$29589,MATCH(H$6,订单!$B$1:$I$1,0),FALSE)),"")</f>
        <v/>
      </c>
      <c r="I81" s="73">
        <f>IFERROR(IF($B81="","",VLOOKUP($B81,订单!$B$2:$J$29589,MATCH(I$6,订单!$B$1:$I$1,0),FALSE)),"")</f>
        <v/>
      </c>
      <c r="J81" s="73">
        <f>IFERROR(IF($B81="","",VLOOKUP($B81,订单!$B$2:$J$29589,MATCH(J$6,订单!$B$1:$I$1,0),FALSE)),"")</f>
        <v/>
      </c>
      <c r="L81" s="32" t="n"/>
    </row>
    <row r="82" ht="16" customFormat="1" customHeight="1" s="45">
      <c r="B82" s="46">
        <f>IF(ROW(A76)&gt;MAX(订单!$B:$B),"",ROW(A76))</f>
        <v/>
      </c>
      <c r="C82" s="47">
        <f>ROW()-6</f>
        <v/>
      </c>
      <c r="D82" s="73">
        <f>IFERROR(IF($B82="","",VLOOKUP($B82,订单!$B$2:$J$29583,3,FALSE)),"")</f>
        <v/>
      </c>
      <c r="E82" s="81" t="n"/>
      <c r="F82" s="73">
        <f>IFERROR(IF($B82="","",VLOOKUP($B82,订单!$B$2:$J$29589,MATCH(F$6,订单!$B$1:$I$1,0),FALSE)),"")</f>
        <v/>
      </c>
      <c r="G82" s="73">
        <f>IFERROR(IF($B82="","",VLOOKUP($B82,订单!$B$2:$J$29589,MATCH(G$6,订单!$B$1:$I$1,0),FALSE)),"")</f>
        <v/>
      </c>
      <c r="H82" s="82">
        <f>IFERROR(IF($B82="","",VLOOKUP($B82,订单!$B$2:$J$29589,MATCH(H$6,订单!$B$1:$I$1,0),FALSE)),"")</f>
        <v/>
      </c>
      <c r="I82" s="73">
        <f>IFERROR(IF($B82="","",VLOOKUP($B82,订单!$B$2:$J$29589,MATCH(I$6,订单!$B$1:$I$1,0),FALSE)),"")</f>
        <v/>
      </c>
      <c r="J82" s="73">
        <f>IFERROR(IF($B82="","",VLOOKUP($B82,订单!$B$2:$J$29589,MATCH(J$6,订单!$B$1:$I$1,0),FALSE)),"")</f>
        <v/>
      </c>
      <c r="L82" s="32" t="n"/>
    </row>
    <row r="83" ht="16" customFormat="1" customHeight="1" s="45">
      <c r="B83" s="46">
        <f>IF(ROW(A77)&gt;MAX(订单!$B:$B),"",ROW(A77))</f>
        <v/>
      </c>
      <c r="C83" s="47">
        <f>ROW()-6</f>
        <v/>
      </c>
      <c r="D83" s="73">
        <f>IFERROR(IF($B83="","",VLOOKUP($B83,订单!$B$2:$J$29583,3,FALSE)),"")</f>
        <v/>
      </c>
      <c r="E83" s="81" t="n"/>
      <c r="F83" s="73">
        <f>IFERROR(IF($B83="","",VLOOKUP($B83,订单!$B$2:$J$29589,MATCH(F$6,订单!$B$1:$I$1,0),FALSE)),"")</f>
        <v/>
      </c>
      <c r="G83" s="73">
        <f>IFERROR(IF($B83="","",VLOOKUP($B83,订单!$B$2:$J$29589,MATCH(G$6,订单!$B$1:$I$1,0),FALSE)),"")</f>
        <v/>
      </c>
      <c r="H83" s="82">
        <f>IFERROR(IF($B83="","",VLOOKUP($B83,订单!$B$2:$J$29589,MATCH(H$6,订单!$B$1:$I$1,0),FALSE)),"")</f>
        <v/>
      </c>
      <c r="I83" s="73">
        <f>IFERROR(IF($B83="","",VLOOKUP($B83,订单!$B$2:$J$29589,MATCH(I$6,订单!$B$1:$I$1,0),FALSE)),"")</f>
        <v/>
      </c>
      <c r="J83" s="73">
        <f>IFERROR(IF($B83="","",VLOOKUP($B83,订单!$B$2:$J$29589,MATCH(J$6,订单!$B$1:$I$1,0),FALSE)),"")</f>
        <v/>
      </c>
      <c r="L83" s="32" t="n"/>
    </row>
    <row r="84" ht="16" customFormat="1" customHeight="1" s="45">
      <c r="B84" s="46">
        <f>IF(ROW(A78)&gt;MAX(订单!$B:$B),"",ROW(A78))</f>
        <v/>
      </c>
      <c r="C84" s="47">
        <f>ROW()-6</f>
        <v/>
      </c>
      <c r="D84" s="50">
        <f>IFERROR(IF($B84="","",VLOOKUP($B84,订单!$B$2:$J$29583,3,FALSE)),"")</f>
        <v/>
      </c>
      <c r="E84" s="83" t="n"/>
      <c r="F84" s="73">
        <f>IFERROR(IF($B84="","",VLOOKUP($B84,订单!$B$2:$J$29589,MATCH(F$6,订单!$B$1:$I$1,0),FALSE)),"")</f>
        <v/>
      </c>
      <c r="G84" s="73">
        <f>IFERROR(IF($B84="","",VLOOKUP($B84,订单!$B$2:$J$29589,MATCH(G$6,订单!$B$1:$I$1,0),FALSE)),"")</f>
        <v/>
      </c>
      <c r="H84" s="82">
        <f>IFERROR(IF($B84="","",VLOOKUP($B84,订单!$B$2:$J$29589,MATCH(H$6,订单!$B$1:$I$1,0),FALSE)),"")</f>
        <v/>
      </c>
      <c r="I84" s="73">
        <f>IFERROR(IF($B84="","",VLOOKUP($B84,订单!$B$2:$J$29589,MATCH(I$6,订单!$B$1:$I$1,0),FALSE)),"")</f>
        <v/>
      </c>
      <c r="J84" s="73">
        <f>IFERROR(IF($B84="","",VLOOKUP($B84,订单!$B$2:$J$29589,MATCH(J$6,订单!$B$1:$I$1,0),FALSE)),"")</f>
        <v/>
      </c>
      <c r="L84" s="32" t="n"/>
    </row>
    <row r="85" ht="16" customFormat="1" customHeight="1" s="45">
      <c r="B85" s="46">
        <f>IF(ROW(A79)&gt;MAX(订单!$B:$B),"",ROW(A79))</f>
        <v/>
      </c>
      <c r="C85" s="47">
        <f>ROW()-6</f>
        <v/>
      </c>
      <c r="D85" s="73">
        <f>IFERROR(IF($B85="","",VLOOKUP($B85,订单!$B$2:$J$29583,3,FALSE)),"")</f>
        <v/>
      </c>
      <c r="E85" s="81" t="n"/>
      <c r="F85" s="73">
        <f>IFERROR(IF($B85="","",VLOOKUP($B85,订单!$B$2:$J$29589,MATCH(F$6,订单!$B$1:$I$1,0),FALSE)),"")</f>
        <v/>
      </c>
      <c r="G85" s="73">
        <f>IFERROR(IF($B85="","",VLOOKUP($B85,订单!$B$2:$J$29589,MATCH(G$6,订单!$B$1:$I$1,0),FALSE)),"")</f>
        <v/>
      </c>
      <c r="H85" s="82">
        <f>IFERROR(IF($B85="","",VLOOKUP($B85,订单!$B$2:$J$29589,MATCH(H$6,订单!$B$1:$I$1,0),FALSE)),"")</f>
        <v/>
      </c>
      <c r="I85" s="73">
        <f>IFERROR(IF($B85="","",VLOOKUP($B85,订单!$B$2:$J$29589,MATCH(I$6,订单!$B$1:$I$1,0),FALSE)),"")</f>
        <v/>
      </c>
      <c r="J85" s="73">
        <f>IFERROR(IF($B85="","",VLOOKUP($B85,订单!$B$2:$J$29589,MATCH(J$6,订单!$B$1:$I$1,0),FALSE)),"")</f>
        <v/>
      </c>
      <c r="L85" s="32" t="n"/>
    </row>
    <row r="86" ht="16" customFormat="1" customHeight="1" s="45">
      <c r="B86" s="46">
        <f>IF(ROW(A80)&gt;MAX(订单!$B:$B),"",ROW(A80))</f>
        <v/>
      </c>
      <c r="C86" s="47">
        <f>ROW()-6</f>
        <v/>
      </c>
      <c r="D86" s="73">
        <f>IFERROR(IF($B86="","",VLOOKUP($B86,订单!$B$2:$J$29583,3,FALSE)),"")</f>
        <v/>
      </c>
      <c r="E86" s="81" t="n"/>
      <c r="F86" s="73">
        <f>IFERROR(IF($B86="","",VLOOKUP($B86,订单!$B$2:$J$29589,MATCH(F$6,订单!$B$1:$I$1,0),FALSE)),"")</f>
        <v/>
      </c>
      <c r="G86" s="73">
        <f>IFERROR(IF($B86="","",VLOOKUP($B86,订单!$B$2:$J$29589,MATCH(G$6,订单!$B$1:$I$1,0),FALSE)),"")</f>
        <v/>
      </c>
      <c r="H86" s="82">
        <f>IFERROR(IF($B86="","",VLOOKUP($B86,订单!$B$2:$J$29589,MATCH(H$6,订单!$B$1:$I$1,0),FALSE)),"")</f>
        <v/>
      </c>
      <c r="I86" s="73">
        <f>IFERROR(IF($B86="","",VLOOKUP($B86,订单!$B$2:$J$29589,MATCH(I$6,订单!$B$1:$I$1,0),FALSE)),"")</f>
        <v/>
      </c>
      <c r="J86" s="73">
        <f>IFERROR(IF($B86="","",VLOOKUP($B86,订单!$B$2:$J$29589,MATCH(J$6,订单!$B$1:$I$1,0),FALSE)),"")</f>
        <v/>
      </c>
      <c r="L86" s="32" t="n"/>
    </row>
    <row r="87" ht="16" customFormat="1" customHeight="1" s="45">
      <c r="B87" s="46">
        <f>IF(ROW(A81)&gt;MAX(订单!$B:$B),"",ROW(A81))</f>
        <v/>
      </c>
      <c r="C87" s="47">
        <f>ROW()-6</f>
        <v/>
      </c>
      <c r="D87" s="73">
        <f>IFERROR(IF($B87="","",VLOOKUP($B87,订单!$B$2:$J$29583,3,FALSE)),"")</f>
        <v/>
      </c>
      <c r="E87" s="81" t="n"/>
      <c r="F87" s="73">
        <f>IFERROR(IF($B87="","",VLOOKUP($B87,订单!$B$2:$J$29589,MATCH(F$6,订单!$B$1:$I$1,0),FALSE)),"")</f>
        <v/>
      </c>
      <c r="G87" s="73">
        <f>IFERROR(IF($B87="","",VLOOKUP($B87,订单!$B$2:$J$29589,MATCH(G$6,订单!$B$1:$I$1,0),FALSE)),"")</f>
        <v/>
      </c>
      <c r="H87" s="82">
        <f>IFERROR(IF($B87="","",VLOOKUP($B87,订单!$B$2:$J$29589,MATCH(H$6,订单!$B$1:$I$1,0),FALSE)),"")</f>
        <v/>
      </c>
      <c r="I87" s="73">
        <f>IFERROR(IF($B87="","",VLOOKUP($B87,订单!$B$2:$J$29589,MATCH(I$6,订单!$B$1:$I$1,0),FALSE)),"")</f>
        <v/>
      </c>
      <c r="J87" s="73">
        <f>IFERROR(IF($B87="","",VLOOKUP($B87,订单!$B$2:$J$29589,MATCH(J$6,订单!$B$1:$I$1,0),FALSE)),"")</f>
        <v/>
      </c>
      <c r="L87" s="32" t="n"/>
    </row>
    <row r="88" ht="16" customFormat="1" customHeight="1" s="45">
      <c r="B88" s="46">
        <f>IF(ROW(A82)&gt;MAX(订单!$B:$B),"",ROW(A82))</f>
        <v/>
      </c>
      <c r="C88" s="47">
        <f>ROW()-6</f>
        <v/>
      </c>
      <c r="D88" s="73">
        <f>IFERROR(IF($B88="","",VLOOKUP($B88,订单!$B$2:$J$29583,3,FALSE)),"")</f>
        <v/>
      </c>
      <c r="E88" s="81" t="n"/>
      <c r="F88" s="73">
        <f>IFERROR(IF($B88="","",VLOOKUP($B88,订单!$B$2:$J$29589,MATCH(F$6,订单!$B$1:$I$1,0),FALSE)),"")</f>
        <v/>
      </c>
      <c r="G88" s="73">
        <f>IFERROR(IF($B88="","",VLOOKUP($B88,订单!$B$2:$J$29589,MATCH(G$6,订单!$B$1:$I$1,0),FALSE)),"")</f>
        <v/>
      </c>
      <c r="H88" s="82">
        <f>IFERROR(IF($B88="","",VLOOKUP($B88,订单!$B$2:$J$29589,MATCH(H$6,订单!$B$1:$I$1,0),FALSE)),"")</f>
        <v/>
      </c>
      <c r="I88" s="73">
        <f>IFERROR(IF($B88="","",VLOOKUP($B88,订单!$B$2:$J$29589,MATCH(I$6,订单!$B$1:$I$1,0),FALSE)),"")</f>
        <v/>
      </c>
      <c r="J88" s="73">
        <f>IFERROR(IF($B88="","",VLOOKUP($B88,订单!$B$2:$J$29589,MATCH(J$6,订单!$B$1:$I$1,0),FALSE)),"")</f>
        <v/>
      </c>
      <c r="L88" s="32" t="n"/>
    </row>
    <row r="89" ht="16" customFormat="1" customHeight="1" s="45">
      <c r="B89" s="46">
        <f>IF(ROW(A83)&gt;MAX(订单!$B:$B),"",ROW(A83))</f>
        <v/>
      </c>
      <c r="C89" s="47">
        <f>ROW()-6</f>
        <v/>
      </c>
      <c r="D89" s="73">
        <f>IFERROR(IF($B89="","",VLOOKUP($B89,订单!$B$2:$J$29583,3,FALSE)),"")</f>
        <v/>
      </c>
      <c r="E89" s="81" t="n"/>
      <c r="F89" s="73">
        <f>IFERROR(IF($B89="","",VLOOKUP($B89,订单!$B$2:$J$29589,MATCH(F$6,订单!$B$1:$I$1,0),FALSE)),"")</f>
        <v/>
      </c>
      <c r="G89" s="73">
        <f>IFERROR(IF($B89="","",VLOOKUP($B89,订单!$B$2:$J$29589,MATCH(G$6,订单!$B$1:$I$1,0),FALSE)),"")</f>
        <v/>
      </c>
      <c r="H89" s="82">
        <f>IFERROR(IF($B89="","",VLOOKUP($B89,订单!$B$2:$J$29589,MATCH(H$6,订单!$B$1:$I$1,0),FALSE)),"")</f>
        <v/>
      </c>
      <c r="I89" s="73">
        <f>IFERROR(IF($B89="","",VLOOKUP($B89,订单!$B$2:$J$29589,MATCH(I$6,订单!$B$1:$I$1,0),FALSE)),"")</f>
        <v/>
      </c>
      <c r="J89" s="73">
        <f>IFERROR(IF($B89="","",VLOOKUP($B89,订单!$B$2:$J$29589,MATCH(J$6,订单!$B$1:$I$1,0),FALSE)),"")</f>
        <v/>
      </c>
      <c r="L89" s="32" t="n"/>
    </row>
    <row r="90" ht="16" customFormat="1" customHeight="1" s="45">
      <c r="B90" s="46">
        <f>IF(ROW(A84)&gt;MAX(订单!$B:$B),"",ROW(A84))</f>
        <v/>
      </c>
      <c r="C90" s="47">
        <f>ROW()-6</f>
        <v/>
      </c>
      <c r="D90" s="50">
        <f>IFERROR(IF($B90="","",VLOOKUP($B90,订单!$B$2:$J$29583,3,FALSE)),"")</f>
        <v/>
      </c>
      <c r="E90" s="83" t="n"/>
      <c r="F90" s="73">
        <f>IFERROR(IF($B90="","",VLOOKUP($B90,订单!$B$2:$J$29589,MATCH(F$6,订单!$B$1:$I$1,0),FALSE)),"")</f>
        <v/>
      </c>
      <c r="G90" s="73">
        <f>IFERROR(IF($B90="","",VLOOKUP($B90,订单!$B$2:$J$29589,MATCH(G$6,订单!$B$1:$I$1,0),FALSE)),"")</f>
        <v/>
      </c>
      <c r="H90" s="82">
        <f>IFERROR(IF($B90="","",VLOOKUP($B90,订单!$B$2:$J$29589,MATCH(H$6,订单!$B$1:$I$1,0),FALSE)),"")</f>
        <v/>
      </c>
      <c r="I90" s="73">
        <f>IFERROR(IF($B90="","",VLOOKUP($B90,订单!$B$2:$J$29589,MATCH(I$6,订单!$B$1:$I$1,0),FALSE)),"")</f>
        <v/>
      </c>
      <c r="J90" s="73">
        <f>IFERROR(IF($B90="","",VLOOKUP($B90,订单!$B$2:$J$29589,MATCH(J$6,订单!$B$1:$I$1,0),FALSE)),"")</f>
        <v/>
      </c>
      <c r="L90" s="32" t="n"/>
    </row>
    <row r="91" ht="16" customFormat="1" customHeight="1" s="45">
      <c r="B91" s="46">
        <f>IF(ROW(A85)&gt;MAX(订单!$B:$B),"",ROW(A85))</f>
        <v/>
      </c>
      <c r="C91" s="47">
        <f>ROW()-6</f>
        <v/>
      </c>
      <c r="D91" s="73">
        <f>IFERROR(IF($B91="","",VLOOKUP($B91,订单!$B$2:$J$29583,3,FALSE)),"")</f>
        <v/>
      </c>
      <c r="E91" s="81" t="n"/>
      <c r="F91" s="73">
        <f>IFERROR(IF($B91="","",VLOOKUP($B91,订单!$B$2:$J$29589,MATCH(F$6,订单!$B$1:$I$1,0),FALSE)),"")</f>
        <v/>
      </c>
      <c r="G91" s="73">
        <f>IFERROR(IF($B91="","",VLOOKUP($B91,订单!$B$2:$J$29589,MATCH(G$6,订单!$B$1:$I$1,0),FALSE)),"")</f>
        <v/>
      </c>
      <c r="H91" s="82">
        <f>IFERROR(IF($B91="","",VLOOKUP($B91,订单!$B$2:$J$29589,MATCH(H$6,订单!$B$1:$I$1,0),FALSE)),"")</f>
        <v/>
      </c>
      <c r="I91" s="73">
        <f>IFERROR(IF($B91="","",VLOOKUP($B91,订单!$B$2:$J$29589,MATCH(I$6,订单!$B$1:$I$1,0),FALSE)),"")</f>
        <v/>
      </c>
      <c r="J91" s="73">
        <f>IFERROR(IF($B91="","",VLOOKUP($B91,订单!$B$2:$J$29589,MATCH(J$6,订单!$B$1:$I$1,0),FALSE)),"")</f>
        <v/>
      </c>
      <c r="L91" s="32" t="n"/>
    </row>
    <row r="92" ht="16" customFormat="1" customHeight="1" s="45">
      <c r="B92" s="46">
        <f>IF(ROW(A86)&gt;MAX(订单!$B:$B),"",ROW(A86))</f>
        <v/>
      </c>
      <c r="C92" s="47">
        <f>ROW()-6</f>
        <v/>
      </c>
      <c r="D92" s="73">
        <f>IFERROR(IF($B92="","",VLOOKUP($B92,订单!$B$2:$J$29583,3,FALSE)),"")</f>
        <v/>
      </c>
      <c r="E92" s="81" t="n"/>
      <c r="F92" s="73">
        <f>IFERROR(IF($B92="","",VLOOKUP($B92,订单!$B$2:$J$29589,MATCH(F$6,订单!$B$1:$I$1,0),FALSE)),"")</f>
        <v/>
      </c>
      <c r="G92" s="73">
        <f>IFERROR(IF($B92="","",VLOOKUP($B92,订单!$B$2:$J$29589,MATCH(G$6,订单!$B$1:$I$1,0),FALSE)),"")</f>
        <v/>
      </c>
      <c r="H92" s="82">
        <f>IFERROR(IF($B92="","",VLOOKUP($B92,订单!$B$2:$J$29589,MATCH(H$6,订单!$B$1:$I$1,0),FALSE)),"")</f>
        <v/>
      </c>
      <c r="I92" s="73">
        <f>IFERROR(IF($B92="","",VLOOKUP($B92,订单!$B$2:$J$29589,MATCH(I$6,订单!$B$1:$I$1,0),FALSE)),"")</f>
        <v/>
      </c>
      <c r="J92" s="73">
        <f>IFERROR(IF($B92="","",VLOOKUP($B92,订单!$B$2:$J$29589,MATCH(J$6,订单!$B$1:$I$1,0),FALSE)),"")</f>
        <v/>
      </c>
      <c r="L92" s="32" t="n"/>
    </row>
    <row r="93" ht="16" customFormat="1" customHeight="1" s="45">
      <c r="B93" s="46">
        <f>IF(ROW(A87)&gt;MAX(订单!$B:$B),"",ROW(A87))</f>
        <v/>
      </c>
      <c r="C93" s="47">
        <f>ROW()-6</f>
        <v/>
      </c>
      <c r="D93" s="73">
        <f>IFERROR(IF($B93="","",VLOOKUP($B93,订单!$B$2:$J$29583,3,FALSE)),"")</f>
        <v/>
      </c>
      <c r="E93" s="81" t="n"/>
      <c r="F93" s="73">
        <f>IFERROR(IF($B93="","",VLOOKUP($B93,订单!$B$2:$J$29589,MATCH(F$6,订单!$B$1:$I$1,0),FALSE)),"")</f>
        <v/>
      </c>
      <c r="G93" s="73">
        <f>IFERROR(IF($B93="","",VLOOKUP($B93,订单!$B$2:$J$29589,MATCH(G$6,订单!$B$1:$I$1,0),FALSE)),"")</f>
        <v/>
      </c>
      <c r="H93" s="82">
        <f>IFERROR(IF($B93="","",VLOOKUP($B93,订单!$B$2:$J$29589,MATCH(H$6,订单!$B$1:$I$1,0),FALSE)),"")</f>
        <v/>
      </c>
      <c r="I93" s="73">
        <f>IFERROR(IF($B93="","",VLOOKUP($B93,订单!$B$2:$J$29589,MATCH(I$6,订单!$B$1:$I$1,0),FALSE)),"")</f>
        <v/>
      </c>
      <c r="J93" s="73">
        <f>IFERROR(IF($B93="","",VLOOKUP($B93,订单!$B$2:$J$29589,MATCH(J$6,订单!$B$1:$I$1,0),FALSE)),"")</f>
        <v/>
      </c>
      <c r="L93" s="32" t="n"/>
    </row>
    <row r="94" ht="16" customFormat="1" customHeight="1" s="45">
      <c r="B94" s="46">
        <f>IF(ROW(A88)&gt;MAX(订单!$B:$B),"",ROW(A88))</f>
        <v/>
      </c>
      <c r="C94" s="47">
        <f>ROW()-6</f>
        <v/>
      </c>
      <c r="D94" s="73">
        <f>IFERROR(IF($B94="","",VLOOKUP($B94,订单!$B$2:$J$29583,3,FALSE)),"")</f>
        <v/>
      </c>
      <c r="E94" s="81" t="n"/>
      <c r="F94" s="73">
        <f>IFERROR(IF($B94="","",VLOOKUP($B94,订单!$B$2:$J$29589,MATCH(F$6,订单!$B$1:$I$1,0),FALSE)),"")</f>
        <v/>
      </c>
      <c r="G94" s="73">
        <f>IFERROR(IF($B94="","",VLOOKUP($B94,订单!$B$2:$J$29589,MATCH(G$6,订单!$B$1:$I$1,0),FALSE)),"")</f>
        <v/>
      </c>
      <c r="H94" s="82">
        <f>IFERROR(IF($B94="","",VLOOKUP($B94,订单!$B$2:$J$29589,MATCH(H$6,订单!$B$1:$I$1,0),FALSE)),"")</f>
        <v/>
      </c>
      <c r="I94" s="73">
        <f>IFERROR(IF($B94="","",VLOOKUP($B94,订单!$B$2:$J$29589,MATCH(I$6,订单!$B$1:$I$1,0),FALSE)),"")</f>
        <v/>
      </c>
      <c r="J94" s="73">
        <f>IFERROR(IF($B94="","",VLOOKUP($B94,订单!$B$2:$J$29589,MATCH(J$6,订单!$B$1:$I$1,0),FALSE)),"")</f>
        <v/>
      </c>
      <c r="L94" s="32" t="n"/>
    </row>
    <row r="95" ht="16" customFormat="1" customHeight="1" s="45">
      <c r="B95" s="46">
        <f>IF(ROW(A89)&gt;MAX(订单!$B:$B),"",ROW(A89))</f>
        <v/>
      </c>
      <c r="C95" s="47">
        <f>ROW()-6</f>
        <v/>
      </c>
      <c r="D95" s="73">
        <f>IFERROR(IF($B95="","",VLOOKUP($B95,订单!$B$2:$J$29583,3,FALSE)),"")</f>
        <v/>
      </c>
      <c r="E95" s="81" t="n"/>
      <c r="F95" s="73">
        <f>IFERROR(IF($B95="","",VLOOKUP($B95,订单!$B$2:$J$29589,MATCH(F$6,订单!$B$1:$I$1,0),FALSE)),"")</f>
        <v/>
      </c>
      <c r="G95" s="73">
        <f>IFERROR(IF($B95="","",VLOOKUP($B95,订单!$B$2:$J$29589,MATCH(G$6,订单!$B$1:$I$1,0),FALSE)),"")</f>
        <v/>
      </c>
      <c r="H95" s="82">
        <f>IFERROR(IF($B95="","",VLOOKUP($B95,订单!$B$2:$J$29589,MATCH(H$6,订单!$B$1:$I$1,0),FALSE)),"")</f>
        <v/>
      </c>
      <c r="I95" s="73">
        <f>IFERROR(IF($B95="","",VLOOKUP($B95,订单!$B$2:$J$29589,MATCH(I$6,订单!$B$1:$I$1,0),FALSE)),"")</f>
        <v/>
      </c>
      <c r="J95" s="73">
        <f>IFERROR(IF($B95="","",VLOOKUP($B95,订单!$B$2:$J$29589,MATCH(J$6,订单!$B$1:$I$1,0),FALSE)),"")</f>
        <v/>
      </c>
      <c r="L95" s="32" t="n"/>
    </row>
    <row r="96" ht="16" customFormat="1" customHeight="1" s="45">
      <c r="B96" s="46">
        <f>IF(ROW(A90)&gt;MAX(订单!$B:$B),"",ROW(A90))</f>
        <v/>
      </c>
      <c r="C96" s="47">
        <f>ROW()-6</f>
        <v/>
      </c>
      <c r="D96" s="50">
        <f>IFERROR(IF($B96="","",VLOOKUP($B96,订单!$B$2:$J$29583,3,FALSE)),"")</f>
        <v/>
      </c>
      <c r="E96" s="83" t="n"/>
      <c r="F96" s="73">
        <f>IFERROR(IF($B96="","",VLOOKUP($B96,订单!$B$2:$J$29589,MATCH(F$6,订单!$B$1:$I$1,0),FALSE)),"")</f>
        <v/>
      </c>
      <c r="G96" s="73">
        <f>IFERROR(IF($B96="","",VLOOKUP($B96,订单!$B$2:$J$29589,MATCH(G$6,订单!$B$1:$I$1,0),FALSE)),"")</f>
        <v/>
      </c>
      <c r="H96" s="82">
        <f>IFERROR(IF($B96="","",VLOOKUP($B96,订单!$B$2:$J$29589,MATCH(H$6,订单!$B$1:$I$1,0),FALSE)),"")</f>
        <v/>
      </c>
      <c r="I96" s="73">
        <f>IFERROR(IF($B96="","",VLOOKUP($B96,订单!$B$2:$J$29589,MATCH(I$6,订单!$B$1:$I$1,0),FALSE)),"")</f>
        <v/>
      </c>
      <c r="J96" s="73">
        <f>IFERROR(IF($B96="","",VLOOKUP($B96,订单!$B$2:$J$29589,MATCH(J$6,订单!$B$1:$I$1,0),FALSE)),"")</f>
        <v/>
      </c>
      <c r="L96" s="32" t="n"/>
    </row>
    <row r="97" ht="16" customFormat="1" customHeight="1" s="45">
      <c r="B97" s="46">
        <f>IF(ROW(A91)&gt;MAX(订单!$B:$B),"",ROW(A91))</f>
        <v/>
      </c>
      <c r="C97" s="47">
        <f>ROW()-6</f>
        <v/>
      </c>
      <c r="D97" s="73">
        <f>IFERROR(IF($B97="","",VLOOKUP($B97,订单!$B$2:$J$29583,3,FALSE)),"")</f>
        <v/>
      </c>
      <c r="E97" s="81" t="n"/>
      <c r="F97" s="73">
        <f>IFERROR(IF($B97="","",VLOOKUP($B97,订单!$B$2:$J$29589,MATCH(F$6,订单!$B$1:$I$1,0),FALSE)),"")</f>
        <v/>
      </c>
      <c r="G97" s="73">
        <f>IFERROR(IF($B97="","",VLOOKUP($B97,订单!$B$2:$J$29589,MATCH(G$6,订单!$B$1:$I$1,0),FALSE)),"")</f>
        <v/>
      </c>
      <c r="H97" s="82">
        <f>IFERROR(IF($B97="","",VLOOKUP($B97,订单!$B$2:$J$29589,MATCH(H$6,订单!$B$1:$I$1,0),FALSE)),"")</f>
        <v/>
      </c>
      <c r="I97" s="73">
        <f>IFERROR(IF($B97="","",VLOOKUP($B97,订单!$B$2:$J$29589,MATCH(I$6,订单!$B$1:$I$1,0),FALSE)),"")</f>
        <v/>
      </c>
      <c r="J97" s="73">
        <f>IFERROR(IF($B97="","",VLOOKUP($B97,订单!$B$2:$J$29589,MATCH(J$6,订单!$B$1:$I$1,0),FALSE)),"")</f>
        <v/>
      </c>
      <c r="L97" s="32" t="n"/>
    </row>
    <row r="98" ht="16" customFormat="1" customHeight="1" s="45">
      <c r="B98" s="46">
        <f>IF(ROW(A92)&gt;MAX(订单!$B:$B),"",ROW(A92))</f>
        <v/>
      </c>
      <c r="C98" s="47">
        <f>ROW()-6</f>
        <v/>
      </c>
      <c r="D98" s="73">
        <f>IFERROR(IF($B98="","",VLOOKUP($B98,订单!$B$2:$J$29583,3,FALSE)),"")</f>
        <v/>
      </c>
      <c r="E98" s="81" t="n"/>
      <c r="F98" s="73">
        <f>IFERROR(IF($B98="","",VLOOKUP($B98,订单!$B$2:$J$29589,MATCH(F$6,订单!$B$1:$I$1,0),FALSE)),"")</f>
        <v/>
      </c>
      <c r="G98" s="73">
        <f>IFERROR(IF($B98="","",VLOOKUP($B98,订单!$B$2:$J$29589,MATCH(G$6,订单!$B$1:$I$1,0),FALSE)),"")</f>
        <v/>
      </c>
      <c r="H98" s="82">
        <f>IFERROR(IF($B98="","",VLOOKUP($B98,订单!$B$2:$J$29589,MATCH(H$6,订单!$B$1:$I$1,0),FALSE)),"")</f>
        <v/>
      </c>
      <c r="I98" s="73">
        <f>IFERROR(IF($B98="","",VLOOKUP($B98,订单!$B$2:$J$29589,MATCH(I$6,订单!$B$1:$I$1,0),FALSE)),"")</f>
        <v/>
      </c>
      <c r="J98" s="73">
        <f>IFERROR(IF($B98="","",VLOOKUP($B98,订单!$B$2:$J$29589,MATCH(J$6,订单!$B$1:$I$1,0),FALSE)),"")</f>
        <v/>
      </c>
      <c r="L98" s="32" t="n"/>
    </row>
    <row r="99" ht="16" customFormat="1" customHeight="1" s="45">
      <c r="B99" s="46">
        <f>IF(ROW(A93)&gt;MAX(订单!$B:$B),"",ROW(A93))</f>
        <v/>
      </c>
      <c r="C99" s="47">
        <f>ROW()-6</f>
        <v/>
      </c>
      <c r="D99" s="73">
        <f>IFERROR(IF($B99="","",VLOOKUP($B99,订单!$B$2:$J$29583,3,FALSE)),"")</f>
        <v/>
      </c>
      <c r="E99" s="81" t="n"/>
      <c r="F99" s="73">
        <f>IFERROR(IF($B99="","",VLOOKUP($B99,订单!$B$2:$J$29589,MATCH(F$6,订单!$B$1:$I$1,0),FALSE)),"")</f>
        <v/>
      </c>
      <c r="G99" s="73">
        <f>IFERROR(IF($B99="","",VLOOKUP($B99,订单!$B$2:$J$29589,MATCH(G$6,订单!$B$1:$I$1,0),FALSE)),"")</f>
        <v/>
      </c>
      <c r="H99" s="82">
        <f>IFERROR(IF($B99="","",VLOOKUP($B99,订单!$B$2:$J$29589,MATCH(H$6,订单!$B$1:$I$1,0),FALSE)),"")</f>
        <v/>
      </c>
      <c r="I99" s="73">
        <f>IFERROR(IF($B99="","",VLOOKUP($B99,订单!$B$2:$J$29589,MATCH(I$6,订单!$B$1:$I$1,0),FALSE)),"")</f>
        <v/>
      </c>
      <c r="J99" s="73">
        <f>IFERROR(IF($B99="","",VLOOKUP($B99,订单!$B$2:$J$29589,MATCH(J$6,订单!$B$1:$I$1,0),FALSE)),"")</f>
        <v/>
      </c>
      <c r="L99" s="32" t="n"/>
    </row>
    <row r="100" ht="16" customFormat="1" customHeight="1" s="45">
      <c r="B100" s="46">
        <f>IF(ROW(A94)&gt;MAX(订单!$B:$B),"",ROW(A94))</f>
        <v/>
      </c>
      <c r="C100" s="47">
        <f>ROW()-6</f>
        <v/>
      </c>
      <c r="D100" s="73">
        <f>IFERROR(IF($B100="","",VLOOKUP($B100,订单!$B$2:$J$29583,3,FALSE)),"")</f>
        <v/>
      </c>
      <c r="E100" s="81" t="n"/>
      <c r="F100" s="73">
        <f>IFERROR(IF($B100="","",VLOOKUP($B100,订单!$B$2:$J$29589,MATCH(F$6,订单!$B$1:$I$1,0),FALSE)),"")</f>
        <v/>
      </c>
      <c r="G100" s="73">
        <f>IFERROR(IF($B100="","",VLOOKUP($B100,订单!$B$2:$J$29589,MATCH(G$6,订单!$B$1:$I$1,0),FALSE)),"")</f>
        <v/>
      </c>
      <c r="H100" s="82">
        <f>IFERROR(IF($B100="","",VLOOKUP($B100,订单!$B$2:$J$29589,MATCH(H$6,订单!$B$1:$I$1,0),FALSE)),"")</f>
        <v/>
      </c>
      <c r="I100" s="73">
        <f>IFERROR(IF($B100="","",VLOOKUP($B100,订单!$B$2:$J$29589,MATCH(I$6,订单!$B$1:$I$1,0),FALSE)),"")</f>
        <v/>
      </c>
      <c r="J100" s="73">
        <f>IFERROR(IF($B100="","",VLOOKUP($B100,订单!$B$2:$J$29589,MATCH(J$6,订单!$B$1:$I$1,0),FALSE)),"")</f>
        <v/>
      </c>
      <c r="L100" s="32" t="n"/>
    </row>
    <row r="101" ht="16" customFormat="1" customHeight="1" s="45">
      <c r="B101" s="46">
        <f>IF(ROW(A95)&gt;MAX(订单!$B:$B),"",ROW(A95))</f>
        <v/>
      </c>
      <c r="C101" s="47">
        <f>ROW()-6</f>
        <v/>
      </c>
      <c r="D101" s="73">
        <f>IFERROR(IF($B101="","",VLOOKUP($B101,订单!$B$2:$J$29583,3,FALSE)),"")</f>
        <v/>
      </c>
      <c r="E101" s="81" t="n"/>
      <c r="F101" s="73">
        <f>IFERROR(IF($B101="","",VLOOKUP($B101,订单!$B$2:$J$29589,MATCH(F$6,订单!$B$1:$I$1,0),FALSE)),"")</f>
        <v/>
      </c>
      <c r="G101" s="73">
        <f>IFERROR(IF($B101="","",VLOOKUP($B101,订单!$B$2:$J$29589,MATCH(G$6,订单!$B$1:$I$1,0),FALSE)),"")</f>
        <v/>
      </c>
      <c r="H101" s="82">
        <f>IFERROR(IF($B101="","",VLOOKUP($B101,订单!$B$2:$J$29589,MATCH(H$6,订单!$B$1:$I$1,0),FALSE)),"")</f>
        <v/>
      </c>
      <c r="I101" s="73">
        <f>IFERROR(IF($B101="","",VLOOKUP($B101,订单!$B$2:$J$29589,MATCH(I$6,订单!$B$1:$I$1,0),FALSE)),"")</f>
        <v/>
      </c>
      <c r="J101" s="73">
        <f>IFERROR(IF($B101="","",VLOOKUP($B101,订单!$B$2:$J$29589,MATCH(J$6,订单!$B$1:$I$1,0),FALSE)),"")</f>
        <v/>
      </c>
      <c r="L101" s="32" t="n"/>
    </row>
    <row r="102" ht="16" customFormat="1" customHeight="1" s="45">
      <c r="C102" s="54" t="inlineStr">
        <is>
          <t>合计</t>
        </is>
      </c>
      <c r="D102" s="81" t="n"/>
      <c r="E102" s="54" t="n"/>
      <c r="F102" s="54" t="n"/>
      <c r="G102" s="54">
        <f>SUM(G7:G101)</f>
        <v/>
      </c>
      <c r="H102" s="84" t="n"/>
      <c r="I102" s="85">
        <f>SUM(I7:I101)</f>
        <v/>
      </c>
      <c r="J102" s="54" t="n"/>
    </row>
    <row r="103" ht="16" customFormat="1" customHeight="1" s="45">
      <c r="C103" s="61" t="inlineStr">
        <is>
          <t>总合计（大写）</t>
        </is>
      </c>
      <c r="D103" s="81" t="n"/>
      <c r="E103" s="58">
        <f>IF(I102="","",(IF(I102=0,"零元",TEXT(LEFT(DOLLAR(I102),LEN(DOLLAR(I102))-3),"[&gt;0][dbnum2]G/通用格式元;;;")&amp;TEXT(RIGHT(DOLLAR(I102),2),"[dbnum2]0角0分;;整"))))</f>
        <v/>
      </c>
      <c r="F103" s="86" t="n"/>
      <c r="G103" s="81" t="n"/>
      <c r="H103" s="59" t="inlineStr">
        <is>
          <t>（小写）：</t>
        </is>
      </c>
      <c r="I103" s="87">
        <f>I102</f>
        <v/>
      </c>
      <c r="J103" s="61" t="n"/>
    </row>
    <row r="104" ht="16" customFormat="1" customHeight="1" s="45">
      <c r="C104" s="62" t="inlineStr">
        <is>
          <t>2、交货期：合同生效后且收到订单全额货款后2-7日内发货（特殊情况协商解决）。</t>
        </is>
      </c>
      <c r="J104" s="62" t="n"/>
    </row>
    <row r="105" ht="16" customFormat="1" customHeight="1" s="45">
      <c r="C105" s="62" t="inlineStr">
        <is>
          <t>3、运输方式及地点：物流运输或其他运输方式，地点：需方在本订单中指定的收货地点。</t>
        </is>
      </c>
      <c r="J105" s="62" t="n"/>
    </row>
    <row r="106" ht="16" customFormat="1" customHeight="1" s="45">
      <c r="C106" s="62" t="inlineStr">
        <is>
          <t>收货地址：/</t>
        </is>
      </c>
    </row>
    <row r="107" ht="16" customFormat="1" customHeight="1" s="45">
      <c r="C107" s="63" t="inlineStr">
        <is>
          <t>4、运输方式及费用负担：物流或其他货运方式。运费由需方承担。在需方收货并理货后，若因运输导致产品损毁发生纠纷的，由承运方解决，供方协助解决。</t>
        </is>
      </c>
    </row>
    <row r="108" ht="16" customFormat="1" customHeight="1" s="45">
      <c r="C108" s="62" t="inlineStr">
        <is>
          <t>5、发票：商品完成退货周期后的10个工作日，双方确认订单货款已经结清的情况下，供方需将对应的增值税专用发票或者增值税普通发票开具给需求方。</t>
        </is>
      </c>
    </row>
    <row r="109" ht="16" customFormat="1" customHeight="1" s="45">
      <c r="C109" s="66" t="inlineStr">
        <is>
          <t xml:space="preserve">6、包装标准：按符合产品特性或要求的标准执行                                                 </t>
        </is>
      </c>
    </row>
    <row r="110" ht="16" customFormat="1" customHeight="1" s="45">
      <c r="C110" s="63" t="inlineStr">
        <is>
          <t>7、验收标准：按照商品质量管理条例验收，需方应在收货验货后申请退货/换货，需方收货验货无异议视为全部验收合格。若由于产品质量或物流问题导致需方平台无法按时发货，需协商解决。</t>
        </is>
      </c>
    </row>
    <row r="111" ht="16" customFormat="1" customHeight="1" s="45">
      <c r="C111" s="65" t="inlineStr">
        <is>
          <t>8、违约责任：按《中华人民共和国民法典》处理，有关诉讼问题，向供方注册所在地人民法院提起诉讼。</t>
        </is>
      </c>
      <c r="D111" s="66" t="n"/>
      <c r="E111" s="66" t="n"/>
      <c r="F111" s="66" t="n"/>
      <c r="G111" s="66" t="n"/>
      <c r="H111" s="66" t="n"/>
      <c r="I111" s="66" t="n"/>
      <c r="J111" s="66" t="n"/>
    </row>
    <row r="112" ht="16" customFormat="1" customHeight="1" s="45">
      <c r="C112" s="66" t="inlineStr">
        <is>
          <t>9、关于售后，属于产品质量问题由供方处理。</t>
        </is>
      </c>
      <c r="D112" s="66" t="n"/>
      <c r="E112" s="66" t="n"/>
      <c r="F112" s="66" t="n"/>
      <c r="G112" s="66" t="n"/>
      <c r="H112" s="66" t="n"/>
      <c r="I112" s="66" t="n"/>
      <c r="J112" s="66" t="n"/>
    </row>
    <row r="113" ht="16" customFormat="1" customHeight="1" s="45">
      <c r="C113" s="66" t="inlineStr">
        <is>
          <t>10、本订单一式贰份，供方、需方各执壹份，双方签字（盖章）后生效。</t>
        </is>
      </c>
      <c r="D113" s="66" t="n"/>
      <c r="E113" s="66" t="n"/>
      <c r="F113" s="66" t="n"/>
      <c r="G113" s="66" t="n"/>
      <c r="H113" s="66" t="n"/>
      <c r="I113" s="66" t="n"/>
      <c r="J113" s="66" t="n"/>
    </row>
    <row r="114" ht="16" customFormat="1" customHeight="1" s="45">
      <c r="C114" s="88" t="inlineStr">
        <is>
          <t>需方：</t>
        </is>
      </c>
      <c r="D114" s="86" t="n"/>
      <c r="E114" s="81" t="n"/>
      <c r="F114" s="88" t="inlineStr">
        <is>
          <t>供方：</t>
        </is>
      </c>
      <c r="G114" s="86" t="n"/>
      <c r="H114" s="86" t="n"/>
      <c r="I114" s="86" t="n"/>
      <c r="J114" s="81" t="n"/>
    </row>
    <row r="115" ht="16" customFormat="1" customHeight="1" s="45">
      <c r="C115" s="70" t="inlineStr">
        <is>
          <t>单位名称：</t>
        </is>
      </c>
      <c r="D115" s="81" t="n"/>
      <c r="E115" t="inlineStr">
        <is>
          <t>Sherry卷王</t>
        </is>
      </c>
      <c r="F115" s="72" t="inlineStr">
        <is>
          <t>单位名称：</t>
        </is>
      </c>
      <c r="G115" s="73" t="inlineStr">
        <is>
          <t>广州启航化妆品科技有限公司</t>
        </is>
      </c>
      <c r="H115" s="86" t="n"/>
      <c r="I115" s="86" t="n"/>
      <c r="J115" s="81" t="n"/>
    </row>
    <row r="116" ht="16" customFormat="1" customHeight="1" s="45">
      <c r="C116" s="70" t="inlineStr">
        <is>
          <t>单位地址：</t>
        </is>
      </c>
      <c r="D116" s="81" t="n"/>
      <c r="E116" t="inlineStr"/>
      <c r="F116" s="72" t="inlineStr">
        <is>
          <t>单位地址：</t>
        </is>
      </c>
      <c r="G116" s="73" t="inlineStr">
        <is>
          <t>广州市天河区花城大道20号1301房之五</t>
        </is>
      </c>
      <c r="H116" s="86" t="n"/>
      <c r="I116" s="86" t="n"/>
      <c r="J116" s="81" t="n"/>
    </row>
    <row r="117" ht="16" customFormat="1" customHeight="1" s="45">
      <c r="C117" s="72" t="inlineStr">
        <is>
          <t>代表签字：</t>
        </is>
      </c>
      <c r="D117" s="81" t="n"/>
      <c r="E117" t="inlineStr"/>
      <c r="F117" s="72" t="inlineStr">
        <is>
          <t>代表签字：</t>
        </is>
      </c>
      <c r="G117" s="73" t="n"/>
      <c r="H117" s="86" t="n"/>
      <c r="I117" s="86" t="n"/>
      <c r="J117" s="81" t="n"/>
    </row>
    <row r="118" ht="16" customFormat="1" customHeight="1" s="45">
      <c r="C118" s="72" t="inlineStr">
        <is>
          <t>电    话：</t>
        </is>
      </c>
      <c r="D118" s="81" t="n"/>
      <c r="E118" t="inlineStr"/>
      <c r="F118" s="72" t="inlineStr">
        <is>
          <t>电    话：</t>
        </is>
      </c>
      <c r="G118" s="73" t="inlineStr">
        <is>
          <t>020-85676088</t>
        </is>
      </c>
      <c r="H118" s="86" t="n"/>
      <c r="I118" s="86" t="n"/>
      <c r="J118" s="81" t="n"/>
    </row>
    <row r="119" ht="16" customFormat="1" customHeight="1" s="45">
      <c r="C119" s="72" t="inlineStr">
        <is>
          <t>开户银行：</t>
        </is>
      </c>
      <c r="D119" s="81" t="n"/>
      <c r="E119" t="inlineStr"/>
      <c r="F119" s="72" t="inlineStr">
        <is>
          <t>开户银行：</t>
        </is>
      </c>
      <c r="G119" s="73" t="inlineStr">
        <is>
          <t>广州农业银行五羊新城支行</t>
        </is>
      </c>
      <c r="H119" s="86" t="n"/>
      <c r="I119" s="86" t="n"/>
      <c r="J119" s="81" t="n"/>
    </row>
    <row r="120" ht="16" customFormat="1" customHeight="1" s="45">
      <c r="C120" s="72" t="inlineStr">
        <is>
          <t>账    号：</t>
        </is>
      </c>
      <c r="D120" s="81" t="n"/>
      <c r="E120" t="inlineStr"/>
      <c r="F120" s="72" t="inlineStr">
        <is>
          <t>账   号：</t>
        </is>
      </c>
      <c r="G120" s="75" t="inlineStr">
        <is>
          <t>44031701040024156</t>
        </is>
      </c>
      <c r="H120" s="86" t="n"/>
      <c r="I120" s="86" t="n"/>
      <c r="J120" s="81" t="n"/>
    </row>
    <row r="121" ht="16" customFormat="1" customHeight="1" s="45">
      <c r="C121" s="72" t="inlineStr">
        <is>
          <t>统一社会信用代码：</t>
        </is>
      </c>
      <c r="D121" s="81" t="n"/>
      <c r="E121" t="inlineStr"/>
      <c r="F121" s="72" t="inlineStr">
        <is>
          <t>统一社会信用代码：</t>
        </is>
      </c>
      <c r="G121" s="73" t="inlineStr">
        <is>
          <t>91440101MA5CLE6G92</t>
        </is>
      </c>
      <c r="H121" s="86" t="n"/>
      <c r="I121" s="86" t="n"/>
      <c r="J121" s="81" t="n"/>
    </row>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94:E194"/>
    <mergeCell ref="D107:E107"/>
    <mergeCell ref="D163:E163"/>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2026-06-25T05:38:26Z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