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bb\Desktop\Utah\Projects\Pose Tracking\Dunk\"/>
    </mc:Choice>
  </mc:AlternateContent>
  <xr:revisionPtr revIDLastSave="0" documentId="13_ncr:1_{C4E593F5-1A96-4DB4-895D-1A11094B90EC}" xr6:coauthVersionLast="45" xr6:coauthVersionMax="45" xr10:uidLastSave="{00000000-0000-0000-0000-000000000000}"/>
  <bookViews>
    <workbookView xWindow="-110" yWindow="-110" windowWidth="19420" windowHeight="10420" firstSheet="1" activeTab="2" xr2:uid="{50CDE29D-2A30-4A87-AEE7-E318405A6472}"/>
  </bookViews>
  <sheets>
    <sheet name="ImageMatch Accuracy Check" sheetId="1" r:id="rId1"/>
    <sheet name="Pixel Calculation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3" l="1"/>
  <c r="G15" i="3"/>
  <c r="H17" i="3"/>
  <c r="G17" i="3"/>
  <c r="H19" i="3"/>
  <c r="G19" i="3"/>
  <c r="C5" i="3" l="1"/>
  <c r="C11" i="3" s="1"/>
  <c r="C9" i="3" l="1"/>
  <c r="C10" i="3"/>
  <c r="C8" i="3"/>
  <c r="AA6" i="2"/>
  <c r="Z6" i="2"/>
  <c r="L6" i="2"/>
  <c r="K6" i="2"/>
  <c r="I6" i="2"/>
  <c r="H6" i="2"/>
  <c r="X6" i="2"/>
  <c r="W6" i="2"/>
  <c r="U6" i="2"/>
  <c r="T6" i="2"/>
  <c r="R6" i="2"/>
  <c r="Q6" i="2"/>
  <c r="O6" i="2"/>
  <c r="N6" i="2"/>
  <c r="F6" i="2"/>
  <c r="E6" i="2"/>
  <c r="C6" i="2"/>
  <c r="B6" i="2"/>
  <c r="T6" i="1"/>
  <c r="U6" i="1"/>
  <c r="U4" i="1" l="1"/>
  <c r="T4" i="1"/>
  <c r="S6" i="1"/>
  <c r="R6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<sst xmlns="http://schemas.openxmlformats.org/spreadsheetml/2006/main" count="78" uniqueCount="49">
  <si>
    <t>Ymin</t>
  </si>
  <si>
    <t>Ymax</t>
  </si>
  <si>
    <t>Nmin</t>
  </si>
  <si>
    <t>Nmax</t>
  </si>
  <si>
    <t>LFT</t>
  </si>
  <si>
    <t>LArc</t>
  </si>
  <si>
    <t>E</t>
  </si>
  <si>
    <t>LBox</t>
  </si>
  <si>
    <t>n/a</t>
  </si>
  <si>
    <t>LB from RFT</t>
  </si>
  <si>
    <t>RB from RFT</t>
  </si>
  <si>
    <t>RB</t>
  </si>
  <si>
    <t>LB</t>
  </si>
  <si>
    <t>x</t>
  </si>
  <si>
    <t>y</t>
  </si>
  <si>
    <t>Original</t>
  </si>
  <si>
    <t>New</t>
  </si>
  <si>
    <t>RFT</t>
  </si>
  <si>
    <t>R3</t>
  </si>
  <si>
    <t>L3</t>
  </si>
  <si>
    <t>TC</t>
  </si>
  <si>
    <t>BC</t>
  </si>
  <si>
    <t>RFT from RB</t>
  </si>
  <si>
    <t>R3 from RFT</t>
  </si>
  <si>
    <t>L3 from RFT</t>
  </si>
  <si>
    <t>C3</t>
  </si>
  <si>
    <t>T3 from RFT</t>
  </si>
  <si>
    <t>TC from RFT</t>
  </si>
  <si>
    <t>BC from RFT</t>
  </si>
  <si>
    <t>LFT from LB</t>
  </si>
  <si>
    <t>What coordinates do I want to calculate?</t>
  </si>
  <si>
    <t>Court W</t>
  </si>
  <si>
    <t>Court H</t>
  </si>
  <si>
    <t>Ft/Pixel</t>
  </si>
  <si>
    <t>Xmax</t>
  </si>
  <si>
    <t>Xmin</t>
  </si>
  <si>
    <t>Define Ext for Scatterplot:</t>
  </si>
  <si>
    <t>court.jpg dimensions</t>
  </si>
  <si>
    <t>RFTx</t>
  </si>
  <si>
    <t>RFTy</t>
  </si>
  <si>
    <t>Diffx</t>
  </si>
  <si>
    <t>Diffy</t>
  </si>
  <si>
    <t>TCx</t>
  </si>
  <si>
    <t>Tcy</t>
  </si>
  <si>
    <t>BRx</t>
  </si>
  <si>
    <t>BRy</t>
  </si>
  <si>
    <t>BCx</t>
  </si>
  <si>
    <t>BCy</t>
  </si>
  <si>
    <t>Pixels from right FT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</si>
</sst>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86E9-74E4-4CE6-B1D0-CB570F541D04}">
  <dimension ref="A2:U12"/>
  <sheetViews>
    <sheetView showGridLines="0" workbookViewId="0"/>
  </sheetViews>
  <sheetFormatPr defaultRowHeight="14.5" x14ac:dyDescent="0.35"/>
  <cols>
    <col min="1" max="1" width="4.81640625" style="1" customWidth="1"/>
    <col min="2" max="2" width="8.7265625" style="1"/>
    <col min="3" max="16" width="8.26953125" style="1" customWidth="1"/>
    <col min="17" max="17" width="2.54296875" style="1" customWidth="1"/>
    <col min="18" max="21" width="6.90625" style="1" customWidth="1"/>
    <col min="22" max="16384" width="8.7265625" style="1"/>
  </cols>
  <sheetData>
    <row r="2" spans="1:21" x14ac:dyDescent="0.35">
      <c r="C2" s="2">
        <v>0.1</v>
      </c>
      <c r="D2" s="2">
        <f>C2+0.5</f>
        <v>0.6</v>
      </c>
      <c r="E2" s="2">
        <f t="shared" ref="E2:P2" si="0">D2+0.5</f>
        <v>1.1000000000000001</v>
      </c>
      <c r="F2" s="2">
        <f t="shared" si="0"/>
        <v>1.6</v>
      </c>
      <c r="G2" s="2">
        <f t="shared" si="0"/>
        <v>2.1</v>
      </c>
      <c r="H2" s="2">
        <f t="shared" si="0"/>
        <v>2.6</v>
      </c>
      <c r="I2" s="2">
        <f t="shared" si="0"/>
        <v>3.1</v>
      </c>
      <c r="J2" s="2">
        <f t="shared" si="0"/>
        <v>3.6</v>
      </c>
      <c r="K2" s="2">
        <f t="shared" si="0"/>
        <v>4.0999999999999996</v>
      </c>
      <c r="L2" s="2">
        <f t="shared" si="0"/>
        <v>4.5999999999999996</v>
      </c>
      <c r="M2" s="2">
        <f t="shared" si="0"/>
        <v>5.0999999999999996</v>
      </c>
      <c r="N2" s="2">
        <f t="shared" si="0"/>
        <v>5.6</v>
      </c>
      <c r="O2" s="2">
        <f t="shared" si="0"/>
        <v>6.1</v>
      </c>
      <c r="P2" s="2">
        <f t="shared" si="0"/>
        <v>6.6</v>
      </c>
      <c r="R2" s="2" t="s">
        <v>0</v>
      </c>
      <c r="S2" s="2" t="s">
        <v>1</v>
      </c>
      <c r="T2" s="2" t="s">
        <v>2</v>
      </c>
      <c r="U2" s="2" t="s">
        <v>3</v>
      </c>
    </row>
    <row r="3" spans="1:21" x14ac:dyDescent="0.35">
      <c r="B3" s="1" t="s">
        <v>4</v>
      </c>
      <c r="C3" s="3">
        <v>0.82489999999999997</v>
      </c>
      <c r="D3" s="3">
        <v>0.80310000000000004</v>
      </c>
      <c r="E3" s="3">
        <v>0.8125</v>
      </c>
      <c r="F3" s="3">
        <v>0.88349999999999995</v>
      </c>
      <c r="G3" s="3">
        <v>0.86460000000000004</v>
      </c>
      <c r="H3" s="4">
        <v>0.60289999999999999</v>
      </c>
      <c r="I3" s="3">
        <v>0.74629999999999996</v>
      </c>
      <c r="J3" s="3">
        <v>0.70879999999999999</v>
      </c>
      <c r="K3" s="3">
        <v>0.85399999999999998</v>
      </c>
      <c r="L3" s="3">
        <v>0.86250000000000004</v>
      </c>
      <c r="M3" s="3">
        <v>0.78720000000000001</v>
      </c>
      <c r="N3" s="3">
        <v>0.78300000000000003</v>
      </c>
      <c r="O3" s="3">
        <v>0.82240000000000002</v>
      </c>
      <c r="P3" s="3">
        <v>0.84660000000000002</v>
      </c>
      <c r="R3" s="3">
        <v>0.70879999999999999</v>
      </c>
      <c r="S3" s="3">
        <v>0.86460000000000004</v>
      </c>
      <c r="T3" s="4">
        <v>0.60289999999999999</v>
      </c>
      <c r="U3" s="4">
        <v>0.60289999999999999</v>
      </c>
    </row>
    <row r="4" spans="1:21" x14ac:dyDescent="0.35">
      <c r="B4" s="1" t="s">
        <v>7</v>
      </c>
      <c r="C4" s="4">
        <v>0.37680000000000002</v>
      </c>
      <c r="D4" s="4">
        <v>0.4219</v>
      </c>
      <c r="E4" s="4">
        <v>0.43109999999999998</v>
      </c>
      <c r="F4" s="4">
        <v>0.43559999999999999</v>
      </c>
      <c r="G4" s="4">
        <v>0.39579999999999999</v>
      </c>
      <c r="H4" s="3">
        <v>0.50327999999999995</v>
      </c>
      <c r="I4" s="3">
        <v>0.47360000000000002</v>
      </c>
      <c r="J4" s="3">
        <v>0.4541</v>
      </c>
      <c r="K4" s="3">
        <v>0.46779999999999999</v>
      </c>
      <c r="L4" s="3">
        <v>0.44740000000000002</v>
      </c>
      <c r="M4" s="3">
        <v>0.49220000000000003</v>
      </c>
      <c r="N4" s="3">
        <v>0.48809999999999998</v>
      </c>
      <c r="O4" s="3">
        <v>0.49419999999999997</v>
      </c>
      <c r="P4" s="3">
        <v>0.49980000000000002</v>
      </c>
      <c r="R4" s="5" t="s">
        <v>8</v>
      </c>
      <c r="S4" s="5" t="s">
        <v>8</v>
      </c>
      <c r="T4" s="4">
        <f>MIN(C4:P4)</f>
        <v>0.37680000000000002</v>
      </c>
      <c r="U4" s="4">
        <f>MAX(C4:P4)</f>
        <v>0.50327999999999995</v>
      </c>
    </row>
    <row r="5" spans="1:21" x14ac:dyDescent="0.35">
      <c r="B5" s="1" t="s">
        <v>5</v>
      </c>
      <c r="C5" s="4">
        <v>0.41449999999999998</v>
      </c>
      <c r="D5" s="4">
        <v>0.42059999999999997</v>
      </c>
      <c r="E5" s="4">
        <v>0.39929999999999999</v>
      </c>
      <c r="F5" s="4">
        <v>0.36930000000000002</v>
      </c>
      <c r="G5" s="8">
        <v>0.5111</v>
      </c>
      <c r="H5" s="8">
        <v>0.54469999999999996</v>
      </c>
      <c r="I5" s="8">
        <v>0.57979999999999998</v>
      </c>
      <c r="J5" s="3">
        <v>0.624</v>
      </c>
      <c r="K5" s="3">
        <v>0.66279999999999994</v>
      </c>
      <c r="L5" s="3">
        <v>0.70030000000000003</v>
      </c>
      <c r="M5" s="3">
        <v>0.67359999999999998</v>
      </c>
      <c r="N5" s="3">
        <v>0.61109999999999998</v>
      </c>
      <c r="O5" s="3">
        <v>0.60929999999999995</v>
      </c>
      <c r="P5" s="3">
        <v>0.65880000000000005</v>
      </c>
      <c r="R5" s="3">
        <v>0.60929999999999995</v>
      </c>
      <c r="S5" s="3">
        <v>0.70030000000000003</v>
      </c>
      <c r="T5" s="4">
        <v>0.36930000000000002</v>
      </c>
      <c r="U5" s="4">
        <v>0.54469999999999996</v>
      </c>
    </row>
    <row r="6" spans="1:21" x14ac:dyDescent="0.35">
      <c r="B6" s="1" t="s">
        <v>6</v>
      </c>
      <c r="C6" s="3">
        <v>0.51200000000000001</v>
      </c>
      <c r="D6" s="3">
        <v>0.46429999999999999</v>
      </c>
      <c r="E6" s="3">
        <v>0.54200000000000004</v>
      </c>
      <c r="F6" s="3">
        <v>0.52600000000000002</v>
      </c>
      <c r="G6" s="3">
        <v>0.45069999999999999</v>
      </c>
      <c r="H6" s="4">
        <v>0.3155</v>
      </c>
      <c r="I6" s="4">
        <v>0.2833</v>
      </c>
      <c r="J6" s="4">
        <v>0.34410000000000002</v>
      </c>
      <c r="K6" s="4">
        <v>0.32429999999999998</v>
      </c>
      <c r="L6" s="4">
        <v>0.35859999999999997</v>
      </c>
      <c r="M6" s="4">
        <v>0.2994</v>
      </c>
      <c r="N6" s="4">
        <v>0.3468</v>
      </c>
      <c r="O6" s="4">
        <v>0.32600000000000001</v>
      </c>
      <c r="P6" s="4">
        <v>0.30649999999999999</v>
      </c>
      <c r="R6" s="3">
        <f>D6</f>
        <v>0.46429999999999999</v>
      </c>
      <c r="S6" s="3">
        <f>C6</f>
        <v>0.51200000000000001</v>
      </c>
      <c r="T6" s="4">
        <f>MIN(H6:P6)</f>
        <v>0.2833</v>
      </c>
      <c r="U6" s="4">
        <f>MAX(H6:P6)</f>
        <v>0.35859999999999997</v>
      </c>
    </row>
    <row r="9" spans="1:21" x14ac:dyDescent="0.35">
      <c r="A9" s="7"/>
      <c r="B9" s="6"/>
    </row>
    <row r="10" spans="1:21" x14ac:dyDescent="0.35">
      <c r="A10" s="7"/>
      <c r="B10" s="6"/>
    </row>
    <row r="11" spans="1:21" x14ac:dyDescent="0.35">
      <c r="A11" s="7"/>
      <c r="B11" s="6"/>
    </row>
    <row r="12" spans="1:21" x14ac:dyDescent="0.35">
      <c r="A12" s="7"/>
      <c r="B1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C29A-3EBB-43F2-984E-AA06E16D0D5E}">
  <dimension ref="A2:AA9"/>
  <sheetViews>
    <sheetView showGridLines="0" workbookViewId="0">
      <selection sqref="A1:B1"/>
    </sheetView>
  </sheetViews>
  <sheetFormatPr defaultRowHeight="14.5" x14ac:dyDescent="0.35"/>
  <cols>
    <col min="1" max="1" width="8.7265625" customWidth="1"/>
    <col min="2" max="3" width="6.54296875" customWidth="1"/>
    <col min="4" max="4" width="4.81640625" customWidth="1"/>
    <col min="5" max="6" width="6.54296875" customWidth="1"/>
    <col min="7" max="7" width="4.81640625" customWidth="1"/>
    <col min="8" max="9" width="6.54296875" customWidth="1"/>
    <col min="10" max="10" width="4.81640625" customWidth="1"/>
    <col min="11" max="12" width="6.54296875" customWidth="1"/>
    <col min="13" max="13" width="4.81640625" customWidth="1"/>
    <col min="14" max="15" width="6.54296875" customWidth="1"/>
    <col min="16" max="16" width="4.81640625" customWidth="1"/>
    <col min="17" max="18" width="6.54296875" customWidth="1"/>
    <col min="19" max="19" width="4.81640625" customWidth="1"/>
    <col min="20" max="21" width="6.54296875" customWidth="1"/>
    <col min="22" max="22" width="4.81640625" customWidth="1"/>
    <col min="23" max="24" width="6.54296875" customWidth="1"/>
    <col min="25" max="25" width="4.81640625" customWidth="1"/>
    <col min="26" max="27" width="6.54296875" customWidth="1"/>
  </cols>
  <sheetData>
    <row r="2" spans="1:27" x14ac:dyDescent="0.35">
      <c r="A2" s="1"/>
      <c r="B2" s="16" t="s">
        <v>10</v>
      </c>
      <c r="C2" s="16"/>
      <c r="D2" s="9"/>
      <c r="E2" s="16" t="s">
        <v>9</v>
      </c>
      <c r="F2" s="16"/>
      <c r="G2" s="9"/>
      <c r="H2" s="16" t="s">
        <v>29</v>
      </c>
      <c r="I2" s="16"/>
      <c r="J2" s="9"/>
      <c r="K2" s="16" t="s">
        <v>22</v>
      </c>
      <c r="L2" s="16"/>
      <c r="M2" s="9"/>
      <c r="N2" s="15" t="s">
        <v>23</v>
      </c>
      <c r="O2" s="15"/>
      <c r="P2" s="9"/>
      <c r="Q2" s="15" t="s">
        <v>24</v>
      </c>
      <c r="R2" s="15"/>
      <c r="S2" s="9"/>
      <c r="T2" s="15" t="s">
        <v>26</v>
      </c>
      <c r="U2" s="15"/>
      <c r="V2" s="9"/>
      <c r="W2" s="15" t="s">
        <v>27</v>
      </c>
      <c r="X2" s="15"/>
      <c r="Y2" s="9"/>
      <c r="Z2" s="15" t="s">
        <v>28</v>
      </c>
      <c r="AA2" s="15"/>
    </row>
    <row r="3" spans="1:27" x14ac:dyDescent="0.35">
      <c r="A3" s="1"/>
      <c r="B3" s="10" t="s">
        <v>13</v>
      </c>
      <c r="C3" s="10" t="s">
        <v>14</v>
      </c>
      <c r="D3" s="9"/>
      <c r="E3" s="10" t="s">
        <v>13</v>
      </c>
      <c r="F3" s="10" t="s">
        <v>14</v>
      </c>
      <c r="G3" s="9"/>
      <c r="H3" s="10" t="s">
        <v>13</v>
      </c>
      <c r="I3" s="10" t="s">
        <v>14</v>
      </c>
      <c r="J3" s="9"/>
      <c r="K3" s="10" t="s">
        <v>13</v>
      </c>
      <c r="L3" s="10" t="s">
        <v>14</v>
      </c>
      <c r="M3" s="9"/>
      <c r="N3" s="11" t="s">
        <v>13</v>
      </c>
      <c r="O3" s="11" t="s">
        <v>14</v>
      </c>
      <c r="P3" s="9"/>
      <c r="Q3" s="11" t="s">
        <v>13</v>
      </c>
      <c r="R3" s="11" t="s">
        <v>14</v>
      </c>
      <c r="S3" s="9"/>
      <c r="T3" s="11" t="s">
        <v>13</v>
      </c>
      <c r="U3" s="11" t="s">
        <v>14</v>
      </c>
      <c r="V3" s="9"/>
      <c r="W3" s="11" t="s">
        <v>13</v>
      </c>
      <c r="X3" s="11" t="s">
        <v>14</v>
      </c>
      <c r="Y3" s="9"/>
      <c r="Z3" s="11" t="s">
        <v>13</v>
      </c>
      <c r="AA3" s="11" t="s">
        <v>14</v>
      </c>
    </row>
    <row r="4" spans="1:27" x14ac:dyDescent="0.35">
      <c r="A4" s="1" t="s">
        <v>15</v>
      </c>
      <c r="B4" s="3">
        <v>708</v>
      </c>
      <c r="C4" s="3">
        <v>436</v>
      </c>
      <c r="D4" s="1"/>
      <c r="E4" s="3">
        <v>708</v>
      </c>
      <c r="F4" s="3">
        <v>436</v>
      </c>
      <c r="G4" s="1"/>
      <c r="H4" s="3">
        <v>357</v>
      </c>
      <c r="I4" s="3">
        <v>410</v>
      </c>
      <c r="J4" s="1"/>
      <c r="K4" s="3">
        <v>357</v>
      </c>
      <c r="L4" s="3">
        <v>410</v>
      </c>
      <c r="M4" s="1"/>
      <c r="N4" s="5">
        <v>708</v>
      </c>
      <c r="O4" s="5">
        <v>436</v>
      </c>
      <c r="P4" s="1"/>
      <c r="Q4" s="5">
        <v>708</v>
      </c>
      <c r="R4" s="5">
        <v>436</v>
      </c>
      <c r="S4" s="1"/>
      <c r="T4" s="5">
        <v>708</v>
      </c>
      <c r="U4" s="5">
        <v>436</v>
      </c>
      <c r="V4" s="1"/>
      <c r="W4" s="5">
        <v>708</v>
      </c>
      <c r="X4" s="5">
        <v>436</v>
      </c>
      <c r="Y4" s="1"/>
      <c r="Z4" s="5">
        <v>708</v>
      </c>
      <c r="AA4" s="5">
        <v>436</v>
      </c>
    </row>
    <row r="5" spans="1:27" x14ac:dyDescent="0.35">
      <c r="A5" s="1" t="s">
        <v>16</v>
      </c>
      <c r="B5" s="3">
        <v>357</v>
      </c>
      <c r="C5" s="3">
        <v>410</v>
      </c>
      <c r="D5" s="1"/>
      <c r="E5" s="3">
        <v>234</v>
      </c>
      <c r="F5" s="3">
        <v>463</v>
      </c>
      <c r="G5" s="1"/>
      <c r="H5" s="3">
        <v>634</v>
      </c>
      <c r="I5" s="3">
        <v>497</v>
      </c>
      <c r="J5" s="1"/>
      <c r="K5" s="3">
        <v>708</v>
      </c>
      <c r="L5" s="3">
        <v>436</v>
      </c>
      <c r="M5" s="1"/>
      <c r="N5" s="5"/>
      <c r="O5" s="5"/>
      <c r="P5" s="1"/>
      <c r="Q5" s="5"/>
      <c r="R5" s="5"/>
      <c r="S5" s="1"/>
      <c r="T5" s="5"/>
      <c r="U5" s="5"/>
      <c r="V5" s="1"/>
      <c r="W5" s="5"/>
      <c r="X5" s="5"/>
      <c r="Y5" s="1"/>
      <c r="Z5" s="5"/>
      <c r="AA5" s="5"/>
    </row>
    <row r="6" spans="1:27" x14ac:dyDescent="0.35">
      <c r="A6" s="1"/>
      <c r="B6" s="3">
        <f>B5-B4</f>
        <v>-351</v>
      </c>
      <c r="C6" s="3">
        <f>C5-C4</f>
        <v>-26</v>
      </c>
      <c r="D6" s="1"/>
      <c r="E6" s="3">
        <f>E5-E4</f>
        <v>-474</v>
      </c>
      <c r="F6" s="3">
        <f>F5-F4</f>
        <v>27</v>
      </c>
      <c r="G6" s="1"/>
      <c r="H6" s="3">
        <f>H5-H4</f>
        <v>277</v>
      </c>
      <c r="I6" s="3">
        <f>I5-I4</f>
        <v>87</v>
      </c>
      <c r="J6" s="1"/>
      <c r="K6" s="3">
        <f>K5-K4</f>
        <v>351</v>
      </c>
      <c r="L6" s="3">
        <f>L5-L4</f>
        <v>26</v>
      </c>
      <c r="M6" s="1"/>
      <c r="N6" s="5">
        <f>N5-N4</f>
        <v>-708</v>
      </c>
      <c r="O6" s="5">
        <f>O5-O4</f>
        <v>-436</v>
      </c>
      <c r="P6" s="1"/>
      <c r="Q6" s="5">
        <f>Q5-Q4</f>
        <v>-708</v>
      </c>
      <c r="R6" s="5">
        <f>R5-R4</f>
        <v>-436</v>
      </c>
      <c r="S6" s="1"/>
      <c r="T6" s="5">
        <f>T5-T4</f>
        <v>-708</v>
      </c>
      <c r="U6" s="5">
        <f>U5-U4</f>
        <v>-436</v>
      </c>
      <c r="V6" s="1"/>
      <c r="W6" s="5">
        <f>W5-W4</f>
        <v>-708</v>
      </c>
      <c r="X6" s="5">
        <f>X5-X4</f>
        <v>-436</v>
      </c>
      <c r="Y6" s="1"/>
      <c r="Z6" s="5">
        <f>Z5-Z4</f>
        <v>-708</v>
      </c>
      <c r="AA6" s="5">
        <f>AA5-AA4</f>
        <v>-436</v>
      </c>
    </row>
    <row r="8" spans="1:27" x14ac:dyDescent="0.35">
      <c r="C8" s="12" t="s">
        <v>30</v>
      </c>
    </row>
    <row r="9" spans="1:27" x14ac:dyDescent="0.35">
      <c r="C9" t="s">
        <v>11</v>
      </c>
      <c r="D9" t="s">
        <v>12</v>
      </c>
      <c r="E9" t="s">
        <v>17</v>
      </c>
      <c r="F9" t="s">
        <v>4</v>
      </c>
      <c r="G9" t="s">
        <v>18</v>
      </c>
      <c r="H9" t="s">
        <v>19</v>
      </c>
      <c r="I9" t="s">
        <v>25</v>
      </c>
      <c r="J9" t="s">
        <v>6</v>
      </c>
      <c r="K9" t="s">
        <v>20</v>
      </c>
      <c r="L9" t="s">
        <v>21</v>
      </c>
    </row>
  </sheetData>
  <mergeCells count="9">
    <mergeCell ref="Z2:AA2"/>
    <mergeCell ref="H2:I2"/>
    <mergeCell ref="K2:L2"/>
    <mergeCell ref="B2:C2"/>
    <mergeCell ref="E2:F2"/>
    <mergeCell ref="N2:O2"/>
    <mergeCell ref="Q2:R2"/>
    <mergeCell ref="T2:U2"/>
    <mergeCell ref="W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E376-BAC1-4C28-A561-69C17CEC10C7}">
  <dimension ref="B2:I19"/>
  <sheetViews>
    <sheetView showGridLines="0" tabSelected="1" topLeftCell="C2" zoomScale="80" zoomScaleNormal="80" workbookViewId="0">
      <selection activeCell="I16" sqref="I16"/>
    </sheetView>
  </sheetViews>
  <sheetFormatPr defaultRowHeight="14.5" x14ac:dyDescent="0.35"/>
  <sheetData>
    <row r="2" spans="2:9" x14ac:dyDescent="0.35">
      <c r="B2" s="14" t="s">
        <v>37</v>
      </c>
    </row>
    <row r="3" spans="2:9" x14ac:dyDescent="0.35">
      <c r="B3" s="2" t="s">
        <v>31</v>
      </c>
      <c r="C3" s="2">
        <v>464</v>
      </c>
    </row>
    <row r="4" spans="2:9" x14ac:dyDescent="0.35">
      <c r="B4" s="2" t="s">
        <v>32</v>
      </c>
      <c r="C4" s="2">
        <v>254</v>
      </c>
    </row>
    <row r="5" spans="2:9" x14ac:dyDescent="0.35">
      <c r="B5" s="2" t="s">
        <v>33</v>
      </c>
      <c r="C5" s="2">
        <f>94/(453-37)</f>
        <v>0.22596153846153846</v>
      </c>
    </row>
    <row r="7" spans="2:9" x14ac:dyDescent="0.35">
      <c r="B7" s="14" t="s">
        <v>36</v>
      </c>
    </row>
    <row r="8" spans="2:9" x14ac:dyDescent="0.35">
      <c r="B8" s="2" t="s">
        <v>34</v>
      </c>
      <c r="C8" s="13">
        <f>(C3-245)*$C$5</f>
        <v>49.485576923076927</v>
      </c>
    </row>
    <row r="9" spans="2:9" x14ac:dyDescent="0.35">
      <c r="B9" s="2" t="s">
        <v>35</v>
      </c>
      <c r="C9" s="13">
        <f>-245*$C$5</f>
        <v>-55.360576923076927</v>
      </c>
    </row>
    <row r="10" spans="2:9" x14ac:dyDescent="0.35">
      <c r="B10" s="2" t="s">
        <v>1</v>
      </c>
      <c r="C10" s="13">
        <f>118*$C$5</f>
        <v>26.66346153846154</v>
      </c>
    </row>
    <row r="11" spans="2:9" x14ac:dyDescent="0.35">
      <c r="B11" s="2" t="s">
        <v>0</v>
      </c>
      <c r="C11" s="13">
        <f>-(C4-118)*$C$5</f>
        <v>-30.73076923076923</v>
      </c>
    </row>
    <row r="14" spans="2:9" x14ac:dyDescent="0.35">
      <c r="C14" s="17" t="s">
        <v>38</v>
      </c>
      <c r="D14" s="17" t="s">
        <v>39</v>
      </c>
      <c r="E14" s="17" t="s">
        <v>42</v>
      </c>
      <c r="F14" s="17" t="s">
        <v>43</v>
      </c>
      <c r="G14" s="17" t="s">
        <v>40</v>
      </c>
      <c r="H14" s="17" t="s">
        <v>41</v>
      </c>
      <c r="I14" t="s">
        <v>48</v>
      </c>
    </row>
    <row r="15" spans="2:9" x14ac:dyDescent="0.35">
      <c r="C15" s="1">
        <v>230</v>
      </c>
      <c r="D15" s="1">
        <v>436</v>
      </c>
      <c r="E15" s="1">
        <v>803</v>
      </c>
      <c r="F15" s="1">
        <v>358</v>
      </c>
      <c r="G15" s="18">
        <f>E15-$C15</f>
        <v>573</v>
      </c>
      <c r="H15" s="18">
        <f>F15-$D15</f>
        <v>-78</v>
      </c>
    </row>
    <row r="16" spans="2:9" x14ac:dyDescent="0.35">
      <c r="C16" s="17" t="s">
        <v>38</v>
      </c>
      <c r="D16" s="17" t="s">
        <v>39</v>
      </c>
      <c r="E16" s="17" t="s">
        <v>46</v>
      </c>
      <c r="F16" s="17" t="s">
        <v>47</v>
      </c>
      <c r="G16" s="17" t="s">
        <v>40</v>
      </c>
      <c r="H16" s="17" t="s">
        <v>41</v>
      </c>
    </row>
    <row r="17" spans="3:8" x14ac:dyDescent="0.35">
      <c r="C17" s="1">
        <v>230</v>
      </c>
      <c r="D17" s="1">
        <v>436</v>
      </c>
      <c r="E17" s="1">
        <v>908</v>
      </c>
      <c r="F17" s="1">
        <v>689</v>
      </c>
      <c r="G17" s="18">
        <f>E17-$C17</f>
        <v>678</v>
      </c>
      <c r="H17" s="18">
        <f>F17-$D17</f>
        <v>253</v>
      </c>
    </row>
    <row r="18" spans="3:8" x14ac:dyDescent="0.35">
      <c r="C18" s="17" t="s">
        <v>38</v>
      </c>
      <c r="D18" s="17" t="s">
        <v>39</v>
      </c>
      <c r="E18" s="17" t="s">
        <v>44</v>
      </c>
      <c r="F18" s="17" t="s">
        <v>45</v>
      </c>
      <c r="G18" s="17" t="s">
        <v>40</v>
      </c>
      <c r="H18" s="17" t="s">
        <v>41</v>
      </c>
    </row>
    <row r="19" spans="3:8" x14ac:dyDescent="0.35">
      <c r="C19" s="1">
        <v>703</v>
      </c>
      <c r="D19" s="1">
        <v>435</v>
      </c>
      <c r="E19" s="1">
        <v>492</v>
      </c>
      <c r="F19" s="1">
        <v>345</v>
      </c>
      <c r="G19" s="18">
        <f>E19-$C19</f>
        <v>-211</v>
      </c>
      <c r="H19" s="18">
        <f>F19-$D19</f>
        <v>-90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ImageMatch Accuracy Check</vt:lpstr>
      <vt:lpstr>Pixel Calculations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Hubbard</dc:creator>
  <cp:lastModifiedBy>Ben Hubbard</cp:lastModifiedBy>
  <dcterms:created xsi:type="dcterms:W3CDTF">2020-04-02T20:24:57Z</dcterms:created>
  <dcterms:modified xsi:type="dcterms:W3CDTF">2020-04-08T06:36:56Z</dcterms:modified>
</cp:coreProperties>
</file>