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5840"/>
  </bookViews>
  <sheets>
    <sheet sheetId="1" name="Arkusz1" state="visible" r:id="rId4"/>
  </sheets>
  <calcPr calcId="171027"/>
</workbook>
</file>

<file path=xl/sharedStrings.xml><?xml version="1.0" encoding="utf-8"?>
<sst xmlns="http://schemas.openxmlformats.org/spreadsheetml/2006/main" count="1277" uniqueCount="57">
  <si>
    <t>Dane wejściowe:</t>
  </si>
  <si>
    <t>g</t>
  </si>
  <si>
    <t>kg/m3=g/cm3</t>
  </si>
  <si>
    <t>I komparacja 100 g ref kontra 100 g badany</t>
  </si>
  <si>
    <t>cykl 1</t>
  </si>
  <si>
    <t>warunki środowiskowe</t>
  </si>
  <si>
    <t>Komparacja wyniki w g</t>
  </si>
  <si>
    <t>Δm [mg]</t>
  </si>
  <si>
    <t>Δm' [mg]</t>
  </si>
  <si>
    <t>początkowe</t>
  </si>
  <si>
    <t>A</t>
  </si>
  <si>
    <t>B</t>
  </si>
  <si>
    <t>końcowe</t>
  </si>
  <si>
    <t>temperatura</t>
  </si>
  <si>
    <t>wilgotność</t>
  </si>
  <si>
    <t>ciśnienie</t>
  </si>
  <si>
    <t>gęstość powietrza</t>
  </si>
  <si>
    <t>cykl 2</t>
  </si>
  <si>
    <t>Komparacja</t>
  </si>
  <si>
    <t>cykl 3</t>
  </si>
  <si>
    <t>cykl 4</t>
  </si>
  <si>
    <t>cykl 5</t>
  </si>
  <si>
    <t>cykl 6</t>
  </si>
  <si>
    <t>mg</t>
  </si>
  <si>
    <t>II komparacja 100 g ref kontra 50 g badany+ 50 g dodany</t>
  </si>
  <si>
    <t>III komparacja 100 g badany kontra 50 g badany+ 50 g dodany</t>
  </si>
  <si>
    <t>IV komparacja 50 g badany kontra 50 g dodany</t>
  </si>
  <si>
    <t>V komparacja 50 g badany kontra 20 g, 20 g*, 10 g badane</t>
  </si>
  <si>
    <t>VI komparacja 50 g dodany kontra 20 g, 20 g* badane, 10 g dodany</t>
  </si>
  <si>
    <t>VII komparacja 20 g badany kontra 20 g* badany</t>
  </si>
  <si>
    <t>VIII komparacja 20 g badany kontra 10 g badany, 10 g dodany</t>
  </si>
  <si>
    <t>IX komparacja 20 g* badany kontra 10 g badany, 10 g dodany</t>
  </si>
  <si>
    <t>X komparacja 10 g badany kontra 10 g dodany</t>
  </si>
  <si>
    <t>Wyniki</t>
  </si>
  <si>
    <t>Obliczenia:</t>
  </si>
  <si>
    <t>1. Budujemy macierz</t>
  </si>
  <si>
    <t>REF</t>
  </si>
  <si>
    <t>Badany(2)</t>
  </si>
  <si>
    <t>Badany (2)</t>
  </si>
  <si>
    <t>Dodany (3)</t>
  </si>
  <si>
    <t>100 g</t>
  </si>
  <si>
    <t>50 g</t>
  </si>
  <si>
    <t>20 g</t>
  </si>
  <si>
    <t>20 * g</t>
  </si>
  <si>
    <t>10 g</t>
  </si>
  <si>
    <t>X=</t>
  </si>
  <si>
    <t>(10x8)</t>
  </si>
  <si>
    <t>Należy do nich dopisać jeden wiersz z wartością masy wzorca odniesienia w mg</t>
  </si>
  <si>
    <t>y=</t>
  </si>
  <si>
    <t>=masa wzorca 100 g w g podzielona na 1000</t>
  </si>
  <si>
    <t>formuła macierz.iloczyn</t>
  </si>
  <si>
    <t>dlatego macierz dostaje symbol e</t>
  </si>
  <si>
    <t>niepotrzebna dana</t>
  </si>
  <si>
    <t>10. Wyznaczamy masy wzorców</t>
  </si>
  <si>
    <t>REF 100 g</t>
  </si>
  <si>
    <t>50 g dod.</t>
  </si>
  <si>
    <t>10 g dod.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</si>
</sst>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000"/>
  </numFmts>
  <fonts count="9">
    <font>
      <color theme="1"/>
      <family val="2"/>
      <scheme val="minor"/>
      <sz val="11"/>
      <name val="Calibri"/>
    </font>
    <font>
      <b/>
      <charset val="238"/>
      <color theme="1"/>
      <family val="2"/>
      <scheme val="minor"/>
      <sz val="11"/>
      <name val="Calibri"/>
    </font>
    <font>
      <i/>
      <charset val="238"/>
      <color theme="1"/>
      <family val="2"/>
      <scheme val="minor"/>
      <sz val="11"/>
      <name val="Calibri"/>
    </font>
    <font>
      <charset val="238"/>
      <family val="2"/>
      <sz val="10"/>
      <name val="Arial Cyr"/>
    </font>
    <font>
      <charset val="238"/>
      <color theme="1"/>
      <family val="2"/>
      <sz val="11"/>
      <name val="Calibri"/>
    </font>
    <font>
      <charset val="204"/>
      <sz val="10"/>
      <name val="Arial Cyr"/>
    </font>
    <font>
      <b/>
      <charset val="204"/>
      <sz val="10"/>
      <name val="Arial Cyr"/>
    </font>
    <font>
      <charset val="238"/>
      <color theme="1"/>
      <family val="2"/>
      <scheme val="minor"/>
      <sz val="10"/>
      <name val="Calibri"/>
    </font>
    <font>
      <b/>
      <charset val="238"/>
      <sz val="10"/>
      <name val="Arial Cy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3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/>
      <right style="double"/>
      <top style="double"/>
      <bottom style="double"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1" xfId="0" applyNumberFormat="1" applyBorder="1"/>
    <xf numFmtId="165" fontId="0" fillId="2" borderId="1" xfId="0" applyNumberFormat="1" applyFill="1" applyBorder="1"/>
    <xf numFmtId="0" fontId="0" fillId="4" borderId="0" xfId="0" applyFill="1"/>
    <xf numFmtId="166" fontId="0" fillId="4" borderId="0" xfId="0" applyNumberFormat="1" applyFill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/>
    <xf numFmtId="166" fontId="0" fillId="6" borderId="0" xfId="0" applyNumberFormat="1" applyFill="1" applyAlignment="1">
      <alignment horizontal="center"/>
    </xf>
    <xf numFmtId="0" fontId="5" fillId="7" borderId="0" xfId="0" applyFont="1" applyFill="1" applyAlignment="1">
      <alignment horizontal="left"/>
    </xf>
    <xf numFmtId="0" fontId="0" fillId="8" borderId="0" xfId="0" applyFill="1"/>
    <xf numFmtId="166" fontId="0" fillId="8" borderId="0" xfId="0" applyNumberFormat="1" applyFill="1" applyAlignment="1">
      <alignment horizontal="center"/>
    </xf>
    <xf numFmtId="0" fontId="5" fillId="8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1" fillId="0" borderId="3" xfId="0" applyFont="1" applyBorder="1"/>
    <xf numFmtId="0" fontId="0" fillId="0" borderId="3" xfId="0" applyBorder="1"/>
    <xf numFmtId="0" fontId="0" fillId="7" borderId="0" xfId="0" applyFill="1"/>
    <xf numFmtId="0" fontId="0" fillId="9" borderId="0" xfId="0" applyFill="1"/>
    <xf numFmtId="1" fontId="0" fillId="10" borderId="10" xfId="0" applyNumberFormat="1" applyFill="1" applyBorder="1"/>
    <xf numFmtId="1" fontId="0" fillId="11" borderId="11" xfId="0" applyNumberFormat="1" applyFill="1" applyBorder="1"/>
    <xf numFmtId="1" fontId="0" fillId="0" borderId="11" xfId="0" applyNumberFormat="1" applyBorder="1"/>
    <xf numFmtId="1" fontId="0" fillId="0" borderId="12" xfId="0" applyNumberFormat="1" applyBorder="1"/>
    <xf numFmtId="1" fontId="0" fillId="12" borderId="13" xfId="0" applyNumberFormat="1" applyFill="1" applyBorder="1"/>
    <xf numFmtId="1" fontId="0" fillId="0" borderId="0" xfId="0" applyNumberFormat="1"/>
    <xf numFmtId="1" fontId="0" fillId="13" borderId="0" xfId="0" applyNumberFormat="1" applyFill="1"/>
    <xf numFmtId="1" fontId="0" fillId="11" borderId="0" xfId="0" applyNumberFormat="1" applyFill="1"/>
    <xf numFmtId="1" fontId="0" fillId="0" borderId="14" xfId="0" applyNumberFormat="1" applyBorder="1"/>
    <xf numFmtId="1" fontId="0" fillId="0" borderId="13" xfId="0" applyNumberFormat="1" applyBorder="1"/>
    <xf numFmtId="1" fontId="0" fillId="10" borderId="0" xfId="0" applyNumberFormat="1" applyFill="1"/>
    <xf numFmtId="0" fontId="6" fillId="0" borderId="0" xfId="0" applyFont="1" applyAlignment="1">
      <alignment horizontal="right"/>
    </xf>
    <xf numFmtId="1" fontId="0" fillId="11" borderId="14" xfId="0" applyNumberFormat="1" applyFill="1" applyBorder="1"/>
    <xf numFmtId="1" fontId="0" fillId="0" borderId="15" xfId="0" applyNumberFormat="1" applyBorder="1"/>
    <xf numFmtId="1" fontId="0" fillId="0" borderId="16" xfId="0" applyNumberFormat="1" applyBorder="1"/>
    <xf numFmtId="1" fontId="0" fillId="10" borderId="16" xfId="0" applyNumberFormat="1" applyFill="1" applyBorder="1"/>
    <xf numFmtId="1" fontId="0" fillId="11" borderId="17" xfId="0" applyNumberFormat="1" applyFill="1" applyBorder="1"/>
    <xf numFmtId="164" fontId="0" fillId="14" borderId="18" xfId="0" applyNumberFormat="1" applyFill="1" applyBorder="1"/>
    <xf numFmtId="0" fontId="7" fillId="0" borderId="0" xfId="0" applyFont="1"/>
    <xf numFmtId="164" fontId="0" fillId="14" borderId="19" xfId="0" applyNumberFormat="1" applyFill="1" applyBorder="1"/>
    <xf numFmtId="0" fontId="1" fillId="0" borderId="0" xfId="0" applyFont="1" applyAlignment="1">
      <alignment horizontal="right"/>
    </xf>
    <xf numFmtId="164" fontId="0" fillId="14" borderId="20" xfId="0" applyNumberFormat="1" applyFill="1" applyBorder="1"/>
    <xf numFmtId="0" fontId="0" fillId="4" borderId="21" xfId="0" applyFill="1" applyBorder="1"/>
    <xf numFmtId="0" fontId="0" fillId="14" borderId="22" xfId="0" applyFill="1" applyBorder="1"/>
    <xf numFmtId="0" fontId="0" fillId="14" borderId="23" xfId="0" applyFill="1" applyBorder="1"/>
    <xf numFmtId="0" fontId="0" fillId="14" borderId="24" xfId="0" applyFill="1" applyBorder="1"/>
    <xf numFmtId="0" fontId="0" fillId="14" borderId="25" xfId="0" applyFill="1" applyBorder="1"/>
    <xf numFmtId="0" fontId="0" fillId="14" borderId="0" xfId="0" applyFill="1"/>
    <xf numFmtId="0" fontId="0" fillId="14" borderId="26" xfId="0" applyFill="1" applyBorder="1"/>
    <xf numFmtId="0" fontId="0" fillId="14" borderId="27" xfId="0" applyFill="1" applyBorder="1"/>
    <xf numFmtId="0" fontId="0" fillId="14" borderId="28" xfId="0" applyFill="1" applyBorder="1"/>
    <xf numFmtId="0" fontId="0" fillId="14" borderId="29" xfId="0" applyFill="1" applyBorder="1"/>
    <xf numFmtId="0" fontId="8" fillId="0" borderId="0" xfId="0" applyFont="1" applyAlignment="1">
      <alignment horizontal="right"/>
    </xf>
    <xf numFmtId="0" fontId="0" fillId="13" borderId="24" xfId="0" applyFill="1" applyBorder="1"/>
    <xf numFmtId="0" fontId="0" fillId="13" borderId="26" xfId="0" applyFill="1" applyBorder="1"/>
    <xf numFmtId="0" fontId="0" fillId="13" borderId="27" xfId="0" applyFill="1" applyBorder="1"/>
    <xf numFmtId="0" fontId="0" fillId="13" borderId="28" xfId="0" applyFill="1" applyBorder="1"/>
    <xf numFmtId="0" fontId="0" fillId="13" borderId="29" xfId="0" applyFill="1" applyBorder="1"/>
    <xf numFmtId="0" fontId="0" fillId="14" borderId="30" xfId="0" applyFill="1" applyBorder="1"/>
    <xf numFmtId="0" fontId="0" fillId="14" borderId="31" xfId="0" applyFill="1" applyBorder="1"/>
    <xf numFmtId="0" fontId="0" fillId="14" borderId="32" xfId="0" applyFill="1" applyBorder="1"/>
    <xf numFmtId="0" fontId="0" fillId="13" borderId="3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03"/>
  <sheetViews>
    <sheetView workbookViewId="0" zoomScale="100" zoomScaleNormal="100">
      <selection activeCell="L78" sqref="L78"/>
    </sheetView>
  </sheetViews>
  <sheetFormatPr defaultRowHeight="15" outlineLevelRow="0" outlineLevelCol="0" x14ac:dyDescent="0"/>
  <sheetData>
    <row r="2" spans="1:1" x14ac:dyDescent="0.25">
      <c r="A2" t="s">
        <v>0</v>
      </c>
    </row>
    <row r="4" ht="18" customHeight="1" spans="1:7" x14ac:dyDescent="0.25">
      <c r="A4"/>
      <c r="F4" s="1"/>
      <c r="G4" t="s">
        <v>1</v>
      </c>
    </row>
    <row r="5" ht="18.75" customHeight="1" spans="1:7" x14ac:dyDescent="0.25">
      <c r="A5"/>
      <c r="F5" s="2"/>
      <c r="G5" t="s">
        <v>2</v>
      </c>
    </row>
    <row r="8" spans="1:1" x14ac:dyDescent="0.25">
      <c r="A8" s="3" t="s">
        <v>3</v>
      </c>
    </row>
    <row r="9" ht="17.25" customHeight="1" spans="1:7" x14ac:dyDescent="0.25">
      <c r="A9"/>
      <c r="F9" s="1"/>
      <c r="G9"/>
    </row>
    <row r="10" ht="17.25" customHeight="1" spans="1:7" x14ac:dyDescent="0.25">
      <c r="A10"/>
      <c r="F10" s="1"/>
      <c r="G10"/>
    </row>
    <row r="12" ht="15.75" customHeight="1" spans="1:12" x14ac:dyDescent="0.25">
      <c r="A12" s="4" t="s">
        <v>4</v>
      </c>
      <c r="L12" s="5"/>
    </row>
    <row r="13" spans="1:12" x14ac:dyDescent="0.25">
      <c r="A13" s="6" t="s">
        <v>5</v>
      </c>
      <c r="B13" s="7"/>
      <c r="C13" s="8"/>
      <c r="D13" s="9" t="s">
        <v>6</v>
      </c>
      <c r="E13" s="9"/>
      <c r="F13" s="9"/>
      <c r="G13" s="9"/>
      <c r="H13" s="6" t="s">
        <v>5</v>
      </c>
      <c r="I13" s="7"/>
      <c r="J13" s="8"/>
      <c r="K13" s="10" t="s">
        <v>7</v>
      </c>
      <c r="L13" s="10" t="s">
        <v>8</v>
      </c>
    </row>
    <row r="14" spans="1:12" x14ac:dyDescent="0.25">
      <c r="A14" s="11" t="s">
        <v>9</v>
      </c>
      <c r="B14" s="12"/>
      <c r="C14" s="13"/>
      <c r="D14" s="9" t="s">
        <v>10</v>
      </c>
      <c r="E14" s="9" t="s">
        <v>11</v>
      </c>
      <c r="F14" s="9" t="s">
        <v>11</v>
      </c>
      <c r="G14" s="9" t="s">
        <v>10</v>
      </c>
      <c r="H14" s="11" t="s">
        <v>12</v>
      </c>
      <c r="I14" s="12"/>
      <c r="J14" s="13"/>
      <c r="K14" s="10"/>
      <c r="L14" s="10"/>
    </row>
    <row r="15" spans="1:12" x14ac:dyDescent="0.25">
      <c r="A15" s="14" t="s">
        <v>13</v>
      </c>
      <c r="B15" s="15"/>
      <c r="C15" s="1">
        <v>23.31999969482422</v>
      </c>
      <c r="D15" s="16"/>
      <c r="E15" s="16"/>
      <c r="F15" s="16"/>
      <c r="G15" s="16"/>
      <c r="H15" s="14" t="s">
        <v>13</v>
      </c>
      <c r="I15" s="15"/>
      <c r="J15" s="1"/>
      <c r="K15" s="17" t="e">
        <f>(AVERAGE(E15:F18)-AVERAGE(D15,G15))/1000</f>
        <v>#DIV/0!</v>
      </c>
      <c r="L15" s="17" t="e">
        <f>K15+((AVERAGE(C18,J18)-$F5)*($F9-$F10))</f>
        <v>#DIV/0!</v>
      </c>
    </row>
    <row r="16" spans="1:12" x14ac:dyDescent="0.25">
      <c r="A16" s="14" t="s">
        <v>14</v>
      </c>
      <c r="B16" s="15"/>
      <c r="C16" s="1"/>
      <c r="D16" s="16"/>
      <c r="E16" s="16"/>
      <c r="F16" s="16"/>
      <c r="G16" s="16"/>
      <c r="H16" s="14" t="s">
        <v>14</v>
      </c>
      <c r="I16" s="15"/>
      <c r="J16" s="1"/>
      <c r="K16" s="17"/>
      <c r="L16" s="17"/>
    </row>
    <row r="17" spans="1:12" x14ac:dyDescent="0.25">
      <c r="A17" s="14" t="s">
        <v>15</v>
      </c>
      <c r="B17" s="15"/>
      <c r="C17" s="1"/>
      <c r="D17" s="16"/>
      <c r="E17" s="16"/>
      <c r="F17" s="16"/>
      <c r="G17" s="16"/>
      <c r="H17" s="14" t="s">
        <v>15</v>
      </c>
      <c r="I17" s="15"/>
      <c r="J17" s="1"/>
      <c r="K17" s="17"/>
      <c r="L17" s="17"/>
    </row>
    <row r="18" spans="1:12" x14ac:dyDescent="0.25">
      <c r="A18" s="14" t="s">
        <v>16</v>
      </c>
      <c r="B18" s="15"/>
      <c r="C18" s="18">
        <f>(0.34848*C17-(0.009*C16)*(EXP(0.061*C15)))/(273.15+C15)</f>
        <v>0</v>
      </c>
      <c r="D18" s="16"/>
      <c r="E18" s="16"/>
      <c r="F18" s="16"/>
      <c r="G18" s="16"/>
      <c r="H18" s="14" t="s">
        <v>16</v>
      </c>
      <c r="I18" s="15"/>
      <c r="J18" s="18">
        <f>(0.34848*J17-(0.009*J16)*(EXP(0.061*J15)))/(273.15+J15)</f>
        <v>0</v>
      </c>
      <c r="K18" s="17"/>
      <c r="L18" s="17"/>
    </row>
    <row r="19" spans="1:11" x14ac:dyDescent="0.25">
      <c r="K19" s="19"/>
    </row>
    <row r="20" spans="1:12" x14ac:dyDescent="0.25">
      <c r="A20" s="4" t="s">
        <v>17</v>
      </c>
      <c r="L20" s="5"/>
    </row>
    <row r="21" spans="1:12" x14ac:dyDescent="0.25">
      <c r="A21" s="6" t="s">
        <v>5</v>
      </c>
      <c r="B21" s="7"/>
      <c r="C21" s="8"/>
      <c r="D21" s="9" t="s">
        <v>18</v>
      </c>
      <c r="E21" s="9"/>
      <c r="F21" s="9"/>
      <c r="G21" s="9"/>
      <c r="H21" s="6" t="s">
        <v>5</v>
      </c>
      <c r="I21" s="7"/>
      <c r="J21" s="8"/>
      <c r="K21" s="10" t="s">
        <v>7</v>
      </c>
      <c r="L21" s="10" t="s">
        <v>8</v>
      </c>
    </row>
    <row r="22" spans="1:12" x14ac:dyDescent="0.25">
      <c r="A22" s="11" t="s">
        <v>9</v>
      </c>
      <c r="B22" s="12"/>
      <c r="C22" s="13"/>
      <c r="D22" s="9" t="s">
        <v>10</v>
      </c>
      <c r="E22" s="9" t="s">
        <v>11</v>
      </c>
      <c r="F22" s="9" t="s">
        <v>11</v>
      </c>
      <c r="G22" s="9" t="s">
        <v>10</v>
      </c>
      <c r="H22" s="11" t="s">
        <v>12</v>
      </c>
      <c r="I22" s="12"/>
      <c r="J22" s="13"/>
      <c r="K22" s="10"/>
      <c r="L22" s="10"/>
    </row>
    <row r="23" spans="1:12" x14ac:dyDescent="0.25">
      <c r="A23" s="14" t="s">
        <v>13</v>
      </c>
      <c r="B23" s="15"/>
      <c r="C23" s="1">
        <v>23.31999969482422</v>
      </c>
      <c r="D23" s="16"/>
      <c r="E23" s="16"/>
      <c r="F23" s="16"/>
      <c r="G23" s="16"/>
      <c r="H23" s="14" t="s">
        <v>13</v>
      </c>
      <c r="I23" s="15"/>
      <c r="J23" s="1"/>
      <c r="K23" s="17" t="e">
        <f>(AVERAGE(E23:F26)-AVERAGE(D23,G23))/1000</f>
        <v>#DIV/0!</v>
      </c>
      <c r="L23" s="17" t="e">
        <f>K23+((AVERAGE(C26,J26)-$F5)*($F9-$F10))</f>
        <v>#DIV/0!</v>
      </c>
    </row>
    <row r="24" spans="1:12" x14ac:dyDescent="0.25">
      <c r="A24" s="14" t="s">
        <v>14</v>
      </c>
      <c r="B24" s="15"/>
      <c r="C24" s="1"/>
      <c r="D24" s="16"/>
      <c r="E24" s="16"/>
      <c r="F24" s="16"/>
      <c r="G24" s="16"/>
      <c r="H24" s="14" t="s">
        <v>14</v>
      </c>
      <c r="I24" s="15"/>
      <c r="J24" s="1"/>
      <c r="K24" s="17"/>
      <c r="L24" s="17"/>
    </row>
    <row r="25" spans="1:12" x14ac:dyDescent="0.25">
      <c r="A25" s="14" t="s">
        <v>15</v>
      </c>
      <c r="B25" s="15"/>
      <c r="C25" s="1"/>
      <c r="D25" s="16"/>
      <c r="E25" s="16"/>
      <c r="F25" s="16"/>
      <c r="G25" s="16"/>
      <c r="H25" s="14" t="s">
        <v>15</v>
      </c>
      <c r="I25" s="15"/>
      <c r="J25" s="1"/>
      <c r="K25" s="17"/>
      <c r="L25" s="17"/>
    </row>
    <row r="26" spans="1:12" x14ac:dyDescent="0.25">
      <c r="A26" s="14" t="s">
        <v>16</v>
      </c>
      <c r="B26" s="15"/>
      <c r="C26" s="18">
        <f>(0.34848*C25-(0.009*C24)*(EXP(0.061*C23)))/(273.15+C23)</f>
        <v>0</v>
      </c>
      <c r="D26" s="16"/>
      <c r="E26" s="16"/>
      <c r="F26" s="16"/>
      <c r="G26" s="16"/>
      <c r="H26" s="14" t="s">
        <v>16</v>
      </c>
      <c r="I26" s="15"/>
      <c r="J26" s="18">
        <f>(0.34848*J25-(0.009*J24)*(EXP(0.061*J23)))/(273.15+J23)</f>
        <v>0</v>
      </c>
      <c r="K26" s="17"/>
      <c r="L26" s="17"/>
    </row>
    <row r="27" spans="1:11" x14ac:dyDescent="0.25">
      <c r="K27" s="19"/>
    </row>
    <row r="28" spans="1:12" x14ac:dyDescent="0.25">
      <c r="A28" s="4" t="s">
        <v>19</v>
      </c>
      <c r="L28" s="5"/>
    </row>
    <row r="29" spans="1:12" x14ac:dyDescent="0.25">
      <c r="A29" s="6" t="s">
        <v>5</v>
      </c>
      <c r="B29" s="7"/>
      <c r="C29" s="8"/>
      <c r="D29" s="9" t="s">
        <v>18</v>
      </c>
      <c r="E29" s="9"/>
      <c r="F29" s="9"/>
      <c r="G29" s="9"/>
      <c r="H29" s="6" t="s">
        <v>5</v>
      </c>
      <c r="I29" s="7"/>
      <c r="J29" s="8"/>
      <c r="K29" s="10" t="s">
        <v>7</v>
      </c>
      <c r="L29" s="10" t="s">
        <v>8</v>
      </c>
    </row>
    <row r="30" spans="1:12" x14ac:dyDescent="0.25">
      <c r="A30" s="11" t="s">
        <v>9</v>
      </c>
      <c r="B30" s="12"/>
      <c r="C30" s="13"/>
      <c r="D30" s="9" t="s">
        <v>10</v>
      </c>
      <c r="E30" s="9" t="s">
        <v>11</v>
      </c>
      <c r="F30" s="9" t="s">
        <v>11</v>
      </c>
      <c r="G30" s="9" t="s">
        <v>10</v>
      </c>
      <c r="H30" s="11" t="s">
        <v>12</v>
      </c>
      <c r="I30" s="12"/>
      <c r="J30" s="13"/>
      <c r="K30" s="10"/>
      <c r="L30" s="10"/>
    </row>
    <row r="31" spans="1:12" x14ac:dyDescent="0.25">
      <c r="A31" s="14" t="s">
        <v>13</v>
      </c>
      <c r="B31" s="15"/>
      <c r="C31" s="1">
        <v>23.31999969482422</v>
      </c>
      <c r="D31" s="16"/>
      <c r="E31" s="16"/>
      <c r="F31" s="16"/>
      <c r="G31" s="16"/>
      <c r="H31" s="14" t="s">
        <v>13</v>
      </c>
      <c r="I31" s="15"/>
      <c r="J31" s="1"/>
      <c r="K31" s="17" t="e">
        <f>(AVERAGE(E31:F34)-AVERAGE(D31,G31))/1000</f>
        <v>#DIV/0!</v>
      </c>
      <c r="L31" s="17" t="e">
        <f>K31+((AVERAGE(C34,J34)-$F5)*($F9-$F10))</f>
        <v>#DIV/0!</v>
      </c>
    </row>
    <row r="32" spans="1:12" x14ac:dyDescent="0.25">
      <c r="A32" s="14" t="s">
        <v>14</v>
      </c>
      <c r="B32" s="15"/>
      <c r="C32" s="1"/>
      <c r="D32" s="16"/>
      <c r="E32" s="16"/>
      <c r="F32" s="16"/>
      <c r="G32" s="16"/>
      <c r="H32" s="14" t="s">
        <v>14</v>
      </c>
      <c r="I32" s="15"/>
      <c r="J32" s="1"/>
      <c r="K32" s="17"/>
      <c r="L32" s="17"/>
    </row>
    <row r="33" spans="1:12" x14ac:dyDescent="0.25">
      <c r="A33" s="14" t="s">
        <v>15</v>
      </c>
      <c r="B33" s="15"/>
      <c r="C33" s="1"/>
      <c r="D33" s="16"/>
      <c r="E33" s="16"/>
      <c r="F33" s="16"/>
      <c r="G33" s="16"/>
      <c r="H33" s="14" t="s">
        <v>15</v>
      </c>
      <c r="I33" s="15"/>
      <c r="J33" s="1"/>
      <c r="K33" s="17"/>
      <c r="L33" s="17"/>
    </row>
    <row r="34" spans="1:12" x14ac:dyDescent="0.25">
      <c r="A34" s="14" t="s">
        <v>16</v>
      </c>
      <c r="B34" s="15"/>
      <c r="C34" s="18">
        <f>(0.34848*C33-(0.009*C32)*(EXP(0.061*C31)))/(273.15+C31)</f>
        <v>0</v>
      </c>
      <c r="D34" s="16"/>
      <c r="E34" s="16"/>
      <c r="F34" s="16"/>
      <c r="G34" s="16"/>
      <c r="H34" s="14" t="s">
        <v>16</v>
      </c>
      <c r="I34" s="15"/>
      <c r="J34" s="18">
        <f>(0.34848*J33-(0.009*J32)*(EXP(0.061*J31)))/(273.15+J31)</f>
        <v>0</v>
      </c>
      <c r="K34" s="17"/>
      <c r="L34" s="17"/>
    </row>
    <row r="35" spans="1:11" x14ac:dyDescent="0.25">
      <c r="K35" s="19"/>
    </row>
    <row r="36" spans="1:12" x14ac:dyDescent="0.25">
      <c r="A36" s="4" t="s">
        <v>20</v>
      </c>
      <c r="L36" s="5"/>
    </row>
    <row r="37" spans="1:12" x14ac:dyDescent="0.25">
      <c r="A37" s="6" t="s">
        <v>5</v>
      </c>
      <c r="B37" s="7"/>
      <c r="C37" s="8"/>
      <c r="D37" s="9" t="s">
        <v>18</v>
      </c>
      <c r="E37" s="9"/>
      <c r="F37" s="9"/>
      <c r="G37" s="9"/>
      <c r="H37" s="6" t="s">
        <v>5</v>
      </c>
      <c r="I37" s="7"/>
      <c r="J37" s="8"/>
      <c r="K37" s="10" t="s">
        <v>7</v>
      </c>
      <c r="L37" s="10" t="s">
        <v>8</v>
      </c>
    </row>
    <row r="38" spans="1:12" x14ac:dyDescent="0.25">
      <c r="A38" s="11" t="s">
        <v>9</v>
      </c>
      <c r="B38" s="12"/>
      <c r="C38" s="13"/>
      <c r="D38" s="9" t="s">
        <v>10</v>
      </c>
      <c r="E38" s="9" t="s">
        <v>11</v>
      </c>
      <c r="F38" s="9" t="s">
        <v>11</v>
      </c>
      <c r="G38" s="9" t="s">
        <v>10</v>
      </c>
      <c r="H38" s="11" t="s">
        <v>12</v>
      </c>
      <c r="I38" s="12"/>
      <c r="J38" s="13"/>
      <c r="K38" s="10"/>
      <c r="L38" s="10"/>
    </row>
    <row r="39" spans="1:12" x14ac:dyDescent="0.25">
      <c r="A39" s="14" t="s">
        <v>13</v>
      </c>
      <c r="B39" s="15"/>
      <c r="C39" s="1">
        <v>23.309999465942383</v>
      </c>
      <c r="D39" s="16"/>
      <c r="E39" s="16"/>
      <c r="F39" s="16"/>
      <c r="G39" s="16"/>
      <c r="H39" s="14" t="s">
        <v>13</v>
      </c>
      <c r="I39" s="15"/>
      <c r="J39" s="1"/>
      <c r="K39" s="17" t="e">
        <f>(AVERAGE(E39:F42)-AVERAGE(D39,G39))/1000</f>
        <v>#DIV/0!</v>
      </c>
      <c r="L39" s="17" t="e">
        <f>K39+((AVERAGE(C42,J42)-$F5)*($F9-$F10))</f>
        <v>#DIV/0!</v>
      </c>
    </row>
    <row r="40" spans="1:12" x14ac:dyDescent="0.25">
      <c r="A40" s="14" t="s">
        <v>14</v>
      </c>
      <c r="B40" s="15"/>
      <c r="C40" s="1"/>
      <c r="D40" s="16"/>
      <c r="E40" s="16"/>
      <c r="F40" s="16"/>
      <c r="G40" s="16"/>
      <c r="H40" s="14" t="s">
        <v>14</v>
      </c>
      <c r="I40" s="15"/>
      <c r="J40" s="1"/>
      <c r="K40" s="17"/>
      <c r="L40" s="17"/>
    </row>
    <row r="41" spans="1:12" x14ac:dyDescent="0.25">
      <c r="A41" s="14" t="s">
        <v>15</v>
      </c>
      <c r="B41" s="15"/>
      <c r="C41" s="1"/>
      <c r="D41" s="16"/>
      <c r="E41" s="16"/>
      <c r="F41" s="16"/>
      <c r="G41" s="16"/>
      <c r="H41" s="14" t="s">
        <v>15</v>
      </c>
      <c r="I41" s="15"/>
      <c r="J41" s="1"/>
      <c r="K41" s="17"/>
      <c r="L41" s="17"/>
    </row>
    <row r="42" spans="1:12" x14ac:dyDescent="0.25">
      <c r="A42" s="14" t="s">
        <v>16</v>
      </c>
      <c r="B42" s="15"/>
      <c r="C42" s="18">
        <f>(0.34848*C41-(0.009*C40)*(EXP(0.061*C39)))/(273.15+C39)</f>
        <v>0</v>
      </c>
      <c r="D42" s="16"/>
      <c r="E42" s="16"/>
      <c r="F42" s="16"/>
      <c r="G42" s="16"/>
      <c r="H42" s="14" t="s">
        <v>16</v>
      </c>
      <c r="I42" s="15"/>
      <c r="J42" s="18">
        <f>(0.34848*J41-(0.009*J40)*(EXP(0.061*J39)))/(273.15+J39)</f>
        <v>0</v>
      </c>
      <c r="K42" s="17"/>
      <c r="L42" s="17"/>
    </row>
    <row r="43" spans="1:11" x14ac:dyDescent="0.25">
      <c r="K43" s="19"/>
    </row>
    <row r="44" spans="1:12" x14ac:dyDescent="0.25">
      <c r="A44" s="4" t="s">
        <v>21</v>
      </c>
      <c r="L44" s="5"/>
    </row>
    <row r="45" spans="1:12" x14ac:dyDescent="0.25">
      <c r="A45" s="6" t="s">
        <v>5</v>
      </c>
      <c r="B45" s="7"/>
      <c r="C45" s="8"/>
      <c r="D45" s="9" t="s">
        <v>18</v>
      </c>
      <c r="E45" s="9"/>
      <c r="F45" s="9"/>
      <c r="G45" s="9"/>
      <c r="H45" s="6" t="s">
        <v>5</v>
      </c>
      <c r="I45" s="7"/>
      <c r="J45" s="8"/>
      <c r="K45" s="10" t="s">
        <v>7</v>
      </c>
      <c r="L45" s="10" t="s">
        <v>8</v>
      </c>
    </row>
    <row r="46" spans="1:12" x14ac:dyDescent="0.25">
      <c r="A46" s="11" t="s">
        <v>9</v>
      </c>
      <c r="B46" s="12"/>
      <c r="C46" s="13"/>
      <c r="D46" s="9" t="s">
        <v>10</v>
      </c>
      <c r="E46" s="9" t="s">
        <v>11</v>
      </c>
      <c r="F46" s="9" t="s">
        <v>11</v>
      </c>
      <c r="G46" s="9" t="s">
        <v>10</v>
      </c>
      <c r="H46" s="11" t="s">
        <v>12</v>
      </c>
      <c r="I46" s="12"/>
      <c r="J46" s="13"/>
      <c r="K46" s="10"/>
      <c r="L46" s="10"/>
    </row>
    <row r="47" spans="1:12" x14ac:dyDescent="0.25">
      <c r="A47" s="14" t="s">
        <v>13</v>
      </c>
      <c r="B47" s="15"/>
      <c r="C47" s="1">
        <v>23.31999969482422</v>
      </c>
      <c r="D47" s="16"/>
      <c r="E47" s="16"/>
      <c r="F47" s="16"/>
      <c r="G47" s="16"/>
      <c r="H47" s="14" t="s">
        <v>13</v>
      </c>
      <c r="I47" s="15"/>
      <c r="J47" s="1"/>
      <c r="K47" s="17" t="e">
        <f>(AVERAGE(E47:F50)-AVERAGE(D47,G47))/1000</f>
        <v>#DIV/0!</v>
      </c>
      <c r="L47" s="17" t="e">
        <f>K47+((AVERAGE(C50,J50)-$F5)*($F9-$F10))</f>
        <v>#DIV/0!</v>
      </c>
    </row>
    <row r="48" spans="1:12" x14ac:dyDescent="0.25">
      <c r="A48" s="14" t="s">
        <v>14</v>
      </c>
      <c r="B48" s="15"/>
      <c r="C48" s="1"/>
      <c r="D48" s="16"/>
      <c r="E48" s="16"/>
      <c r="F48" s="16"/>
      <c r="G48" s="16"/>
      <c r="H48" s="14" t="s">
        <v>14</v>
      </c>
      <c r="I48" s="15"/>
      <c r="J48" s="1"/>
      <c r="K48" s="17"/>
      <c r="L48" s="17"/>
    </row>
    <row r="49" spans="1:12" x14ac:dyDescent="0.25">
      <c r="A49" s="14" t="s">
        <v>15</v>
      </c>
      <c r="B49" s="15"/>
      <c r="C49" s="1"/>
      <c r="D49" s="16"/>
      <c r="E49" s="16"/>
      <c r="F49" s="16"/>
      <c r="G49" s="16"/>
      <c r="H49" s="14" t="s">
        <v>15</v>
      </c>
      <c r="I49" s="15"/>
      <c r="J49" s="1"/>
      <c r="K49" s="17"/>
      <c r="L49" s="17"/>
    </row>
    <row r="50" spans="1:12" x14ac:dyDescent="0.25">
      <c r="A50" s="14" t="s">
        <v>16</v>
      </c>
      <c r="B50" s="15"/>
      <c r="C50" s="18">
        <f>(0.34848*C49-(0.009*C48)*(EXP(0.061*C47)))/(273.15+C47)</f>
        <v>0</v>
      </c>
      <c r="D50" s="16"/>
      <c r="E50" s="16"/>
      <c r="F50" s="16"/>
      <c r="G50" s="16"/>
      <c r="H50" s="14" t="s">
        <v>16</v>
      </c>
      <c r="I50" s="15"/>
      <c r="J50" s="18">
        <f>(0.34848*J49-(0.009*J48)*(EXP(0.061*J47)))/(273.15+J47)</f>
        <v>0</v>
      </c>
      <c r="K50" s="17"/>
      <c r="L50" s="17"/>
    </row>
    <row r="51" spans="1:11" x14ac:dyDescent="0.25">
      <c r="K51" s="19"/>
    </row>
    <row r="52" spans="1:12" x14ac:dyDescent="0.25">
      <c r="A52" s="4" t="s">
        <v>22</v>
      </c>
      <c r="L52" s="5"/>
    </row>
    <row r="53" spans="1:12" x14ac:dyDescent="0.25">
      <c r="A53" s="6" t="s">
        <v>5</v>
      </c>
      <c r="B53" s="7"/>
      <c r="C53" s="8"/>
      <c r="D53" s="9" t="s">
        <v>18</v>
      </c>
      <c r="E53" s="9"/>
      <c r="F53" s="9"/>
      <c r="G53" s="9"/>
      <c r="H53" s="6" t="s">
        <v>5</v>
      </c>
      <c r="I53" s="7"/>
      <c r="J53" s="8"/>
      <c r="K53" s="10" t="s">
        <v>7</v>
      </c>
      <c r="L53" s="10" t="s">
        <v>8</v>
      </c>
    </row>
    <row r="54" spans="1:12" x14ac:dyDescent="0.25">
      <c r="A54" s="11" t="s">
        <v>9</v>
      </c>
      <c r="B54" s="12"/>
      <c r="C54" s="13"/>
      <c r="D54" s="9" t="s">
        <v>10</v>
      </c>
      <c r="E54" s="9" t="s">
        <v>11</v>
      </c>
      <c r="F54" s="9" t="s">
        <v>11</v>
      </c>
      <c r="G54" s="9" t="s">
        <v>10</v>
      </c>
      <c r="H54" s="11" t="s">
        <v>12</v>
      </c>
      <c r="I54" s="12"/>
      <c r="J54" s="13"/>
      <c r="K54" s="10"/>
      <c r="L54" s="10"/>
    </row>
    <row r="55" spans="1:12" x14ac:dyDescent="0.25">
      <c r="A55" s="14" t="s">
        <v>13</v>
      </c>
      <c r="B55" s="15"/>
      <c r="C55" s="1">
        <v>23.329999923706055</v>
      </c>
      <c r="D55" s="16"/>
      <c r="E55" s="16"/>
      <c r="F55" s="16"/>
      <c r="G55" s="16"/>
      <c r="H55" s="14" t="s">
        <v>13</v>
      </c>
      <c r="I55" s="15"/>
      <c r="J55" s="1"/>
      <c r="K55" s="17" t="e">
        <f>(AVERAGE(E55:F58)-AVERAGE(D55,G55))/1000</f>
        <v>#DIV/0!</v>
      </c>
      <c r="L55" s="17" t="e">
        <f>K55+((AVERAGE(C58,J58)-$F5)*($F9-$F10))</f>
        <v>#DIV/0!</v>
      </c>
    </row>
    <row r="56" spans="1:12" x14ac:dyDescent="0.25">
      <c r="A56" s="14" t="s">
        <v>14</v>
      </c>
      <c r="B56" s="15"/>
      <c r="C56" s="1"/>
      <c r="D56" s="16"/>
      <c r="E56" s="16"/>
      <c r="F56" s="16"/>
      <c r="G56" s="16"/>
      <c r="H56" s="14" t="s">
        <v>14</v>
      </c>
      <c r="I56" s="15"/>
      <c r="J56" s="1"/>
      <c r="K56" s="17"/>
      <c r="L56" s="17"/>
    </row>
    <row r="57" spans="1:12" x14ac:dyDescent="0.25">
      <c r="A57" s="14" t="s">
        <v>15</v>
      </c>
      <c r="B57" s="15"/>
      <c r="C57" s="1"/>
      <c r="D57" s="16"/>
      <c r="E57" s="16"/>
      <c r="F57" s="16"/>
      <c r="G57" s="16"/>
      <c r="H57" s="14" t="s">
        <v>15</v>
      </c>
      <c r="I57" s="15"/>
      <c r="J57" s="1"/>
      <c r="K57" s="17"/>
      <c r="L57" s="17"/>
    </row>
    <row r="58" spans="1:12" x14ac:dyDescent="0.25">
      <c r="A58" s="14" t="s">
        <v>16</v>
      </c>
      <c r="B58" s="15"/>
      <c r="C58" s="18">
        <f>(0.34848*C57-(0.009*C56)*(EXP(0.061*C55)))/(273.15+C55)</f>
        <v>0</v>
      </c>
      <c r="D58" s="16"/>
      <c r="E58" s="16"/>
      <c r="F58" s="16"/>
      <c r="G58" s="16"/>
      <c r="H58" s="14" t="s">
        <v>16</v>
      </c>
      <c r="I58" s="15"/>
      <c r="J58" s="18">
        <f>(0.34848*J57-(0.009*J56)*(EXP(0.061*J55)))/(273.15+J55)</f>
        <v>0</v>
      </c>
      <c r="K58" s="17"/>
      <c r="L58" s="17"/>
    </row>
    <row r="59" spans="1:11" x14ac:dyDescent="0.25">
      <c r="K59" s="19"/>
    </row>
    <row r="60" ht="18" customHeight="1" spans="1:11" x14ac:dyDescent="0.25">
      <c r="D60" s="20"/>
      <c r="E60" s="21" t="e">
        <f>AVERAGE(L15,L23,L31,L39,L47,L55)</f>
        <v>#DIV/0!</v>
      </c>
      <c r="F60" t="s">
        <v>23</v>
      </c>
      <c r="K60" s="19"/>
    </row>
    <row r="61" spans="1:11" x14ac:dyDescent="0.25">
      <c r="K61" s="19"/>
    </row>
    <row r="62" spans="1:11" x14ac:dyDescent="0.25">
      <c r="K62" s="19"/>
    </row>
    <row r="63" spans="1:1" x14ac:dyDescent="0.25">
      <c r="A63" s="3" t="s">
        <v>24</v>
      </c>
    </row>
    <row r="64" ht="17.25" customHeight="1" spans="1:7" x14ac:dyDescent="0.25">
      <c r="A64"/>
      <c r="F64" s="1"/>
      <c r="G64"/>
    </row>
    <row r="65" ht="17.25" customHeight="1" spans="1:7" x14ac:dyDescent="0.25">
      <c r="A65"/>
      <c r="F65" s="1"/>
      <c r="G65"/>
    </row>
    <row r="67" ht="15.75" customHeight="1" spans="1:12" x14ac:dyDescent="0.25">
      <c r="A67" s="4" t="s">
        <v>4</v>
      </c>
      <c r="L67" s="5"/>
    </row>
    <row r="68" spans="1:12" x14ac:dyDescent="0.25">
      <c r="A68" s="6" t="s">
        <v>5</v>
      </c>
      <c r="B68" s="7"/>
      <c r="C68" s="8"/>
      <c r="D68" s="9" t="s">
        <v>6</v>
      </c>
      <c r="E68" s="9"/>
      <c r="F68" s="9"/>
      <c r="G68" s="9"/>
      <c r="H68" s="6" t="s">
        <v>5</v>
      </c>
      <c r="I68" s="7"/>
      <c r="J68" s="8"/>
      <c r="K68" s="10" t="s">
        <v>7</v>
      </c>
      <c r="L68" s="10" t="s">
        <v>8</v>
      </c>
    </row>
    <row r="69" spans="1:12" x14ac:dyDescent="0.25">
      <c r="A69" s="11" t="s">
        <v>9</v>
      </c>
      <c r="B69" s="12"/>
      <c r="C69" s="13"/>
      <c r="D69" s="9" t="s">
        <v>10</v>
      </c>
      <c r="E69" s="9" t="s">
        <v>11</v>
      </c>
      <c r="F69" s="9" t="s">
        <v>11</v>
      </c>
      <c r="G69" s="9" t="s">
        <v>10</v>
      </c>
      <c r="H69" s="11" t="s">
        <v>12</v>
      </c>
      <c r="I69" s="12"/>
      <c r="J69" s="13"/>
      <c r="K69" s="10"/>
      <c r="L69" s="10"/>
    </row>
    <row r="70" spans="1:12" x14ac:dyDescent="0.25">
      <c r="A70" s="14" t="s">
        <v>13</v>
      </c>
      <c r="B70" s="15"/>
      <c r="C70" s="1">
        <v>23.31999969482422</v>
      </c>
      <c r="D70" s="16"/>
      <c r="E70" s="16"/>
      <c r="F70" s="16"/>
      <c r="G70" s="16"/>
      <c r="H70" s="14" t="s">
        <v>13</v>
      </c>
      <c r="I70" s="15"/>
      <c r="J70" s="1"/>
      <c r="K70" s="17" t="e">
        <f>(AVERAGE(E70:F73)-AVERAGE(D70,G70))/1000</f>
        <v>#DIV/0!</v>
      </c>
      <c r="L70" s="17" t="e">
        <f>K70+((AVERAGE(C73,J73)-$F5)*($F64-$F65))</f>
        <v>#DIV/0!</v>
      </c>
    </row>
    <row r="71" spans="1:12" x14ac:dyDescent="0.25">
      <c r="A71" s="14" t="s">
        <v>14</v>
      </c>
      <c r="B71" s="15"/>
      <c r="C71" s="1"/>
      <c r="D71" s="16"/>
      <c r="E71" s="16"/>
      <c r="F71" s="16"/>
      <c r="G71" s="16"/>
      <c r="H71" s="14" t="s">
        <v>14</v>
      </c>
      <c r="I71" s="15"/>
      <c r="J71" s="1"/>
      <c r="K71" s="17"/>
      <c r="L71" s="17"/>
    </row>
    <row r="72" spans="1:12" x14ac:dyDescent="0.25">
      <c r="A72" s="14" t="s">
        <v>15</v>
      </c>
      <c r="B72" s="15"/>
      <c r="C72" s="1"/>
      <c r="D72" s="16"/>
      <c r="E72" s="16"/>
      <c r="F72" s="16"/>
      <c r="G72" s="16"/>
      <c r="H72" s="14" t="s">
        <v>15</v>
      </c>
      <c r="I72" s="15"/>
      <c r="J72" s="1"/>
      <c r="K72" s="17"/>
      <c r="L72" s="17"/>
    </row>
    <row r="73" spans="1:12" x14ac:dyDescent="0.25">
      <c r="A73" s="14" t="s">
        <v>16</v>
      </c>
      <c r="B73" s="15"/>
      <c r="C73" s="18">
        <f>(0.34848*C72-(0.009*C71)*(EXP(0.061*C70)))/(273.15+C70)</f>
        <v>0</v>
      </c>
      <c r="D73" s="16"/>
      <c r="E73" s="16"/>
      <c r="F73" s="16"/>
      <c r="G73" s="16"/>
      <c r="H73" s="14" t="s">
        <v>16</v>
      </c>
      <c r="I73" s="15"/>
      <c r="J73" s="18">
        <f>(0.34848*J72-(0.009*J71)*(EXP(0.061*J70)))/(273.15+J70)</f>
        <v>0</v>
      </c>
      <c r="K73" s="17"/>
      <c r="L73" s="17"/>
    </row>
    <row r="74" spans="1:11" x14ac:dyDescent="0.25">
      <c r="K74" s="19"/>
    </row>
    <row r="75" spans="1:12" x14ac:dyDescent="0.25">
      <c r="A75" s="4" t="s">
        <v>17</v>
      </c>
      <c r="L75" s="5"/>
    </row>
    <row r="76" spans="1:12" x14ac:dyDescent="0.25">
      <c r="A76" s="6" t="s">
        <v>5</v>
      </c>
      <c r="B76" s="7"/>
      <c r="C76" s="8"/>
      <c r="D76" s="9" t="s">
        <v>18</v>
      </c>
      <c r="E76" s="9"/>
      <c r="F76" s="9"/>
      <c r="G76" s="9"/>
      <c r="H76" s="6" t="s">
        <v>5</v>
      </c>
      <c r="I76" s="7"/>
      <c r="J76" s="8"/>
      <c r="K76" s="10" t="s">
        <v>7</v>
      </c>
      <c r="L76" s="10" t="s">
        <v>8</v>
      </c>
    </row>
    <row r="77" spans="1:12" x14ac:dyDescent="0.25">
      <c r="A77" s="11" t="s">
        <v>9</v>
      </c>
      <c r="B77" s="12"/>
      <c r="C77" s="13"/>
      <c r="D77" s="9" t="s">
        <v>10</v>
      </c>
      <c r="E77" s="9" t="s">
        <v>11</v>
      </c>
      <c r="F77" s="9" t="s">
        <v>11</v>
      </c>
      <c r="G77" s="9" t="s">
        <v>10</v>
      </c>
      <c r="H77" s="11" t="s">
        <v>12</v>
      </c>
      <c r="I77" s="12"/>
      <c r="J77" s="13"/>
      <c r="K77" s="10"/>
      <c r="L77" s="10"/>
    </row>
    <row r="78" spans="1:12" x14ac:dyDescent="0.25">
      <c r="A78" s="14" t="s">
        <v>13</v>
      </c>
      <c r="B78" s="15"/>
      <c r="C78" s="1">
        <v>23.309999465942383</v>
      </c>
      <c r="D78" s="16"/>
      <c r="E78" s="16"/>
      <c r="F78" s="16"/>
      <c r="G78" s="16"/>
      <c r="H78" s="14" t="s">
        <v>13</v>
      </c>
      <c r="I78" s="15"/>
      <c r="J78" s="1"/>
      <c r="K78" s="17" t="e">
        <f>(AVERAGE(E78:F81)-AVERAGE(D78,G78))/1000</f>
        <v>#DIV/0!</v>
      </c>
      <c r="L78" s="17" t="e">
        <f>K78+((AVERAGE(C81,J81)-$F5)*($F64-$F65))</f>
        <v>#DIV/0!</v>
      </c>
    </row>
    <row r="79" spans="1:12" x14ac:dyDescent="0.25">
      <c r="A79" s="14" t="s">
        <v>14</v>
      </c>
      <c r="B79" s="15"/>
      <c r="C79" s="1"/>
      <c r="D79" s="16"/>
      <c r="E79" s="16"/>
      <c r="F79" s="16"/>
      <c r="G79" s="16"/>
      <c r="H79" s="14" t="s">
        <v>14</v>
      </c>
      <c r="I79" s="15"/>
      <c r="J79" s="1"/>
      <c r="K79" s="17"/>
      <c r="L79" s="17"/>
    </row>
    <row r="80" spans="1:12" x14ac:dyDescent="0.25">
      <c r="A80" s="14" t="s">
        <v>15</v>
      </c>
      <c r="B80" s="15"/>
      <c r="C80" s="1"/>
      <c r="D80" s="16"/>
      <c r="E80" s="16"/>
      <c r="F80" s="16"/>
      <c r="G80" s="16"/>
      <c r="H80" s="14" t="s">
        <v>15</v>
      </c>
      <c r="I80" s="15"/>
      <c r="J80" s="1"/>
      <c r="K80" s="17"/>
      <c r="L80" s="17"/>
    </row>
    <row r="81" spans="1:12" x14ac:dyDescent="0.25">
      <c r="A81" s="14" t="s">
        <v>16</v>
      </c>
      <c r="B81" s="15"/>
      <c r="C81" s="18">
        <f>(0.34848*C80-(0.009*C79)*(EXP(0.061*C78)))/(273.15+C78)</f>
        <v>0</v>
      </c>
      <c r="D81" s="16"/>
      <c r="E81" s="16"/>
      <c r="F81" s="16"/>
      <c r="G81" s="16"/>
      <c r="H81" s="14" t="s">
        <v>16</v>
      </c>
      <c r="I81" s="15"/>
      <c r="J81" s="18">
        <f>(0.34848*J80-(0.009*J79)*(EXP(0.061*J78)))/(273.15+J78)</f>
        <v>0</v>
      </c>
      <c r="K81" s="17"/>
      <c r="L81" s="17"/>
    </row>
    <row r="82" spans="1:11" x14ac:dyDescent="0.25">
      <c r="K82" s="19"/>
    </row>
    <row r="83" spans="1:12" x14ac:dyDescent="0.25">
      <c r="A83" s="4" t="s">
        <v>19</v>
      </c>
      <c r="L83" s="5"/>
    </row>
    <row r="84" spans="1:12" x14ac:dyDescent="0.25">
      <c r="A84" s="6" t="s">
        <v>5</v>
      </c>
      <c r="B84" s="7"/>
      <c r="C84" s="8"/>
      <c r="D84" s="9" t="s">
        <v>18</v>
      </c>
      <c r="E84" s="9"/>
      <c r="F84" s="9"/>
      <c r="G84" s="9"/>
      <c r="H84" s="6" t="s">
        <v>5</v>
      </c>
      <c r="I84" s="7"/>
      <c r="J84" s="8"/>
      <c r="K84" s="10" t="s">
        <v>7</v>
      </c>
      <c r="L84" s="10" t="s">
        <v>8</v>
      </c>
    </row>
    <row r="85" spans="1:12" x14ac:dyDescent="0.25">
      <c r="A85" s="11" t="s">
        <v>9</v>
      </c>
      <c r="B85" s="12"/>
      <c r="C85" s="13"/>
      <c r="D85" s="9" t="s">
        <v>10</v>
      </c>
      <c r="E85" s="9" t="s">
        <v>11</v>
      </c>
      <c r="F85" s="9" t="s">
        <v>11</v>
      </c>
      <c r="G85" s="9" t="s">
        <v>10</v>
      </c>
      <c r="H85" s="11" t="s">
        <v>12</v>
      </c>
      <c r="I85" s="12"/>
      <c r="J85" s="13"/>
      <c r="K85" s="10"/>
      <c r="L85" s="10"/>
    </row>
    <row r="86" spans="1:12" x14ac:dyDescent="0.25">
      <c r="A86" s="14" t="s">
        <v>13</v>
      </c>
      <c r="B86" s="15"/>
      <c r="C86" s="1">
        <v>23.31999969482422</v>
      </c>
      <c r="D86" s="16"/>
      <c r="E86" s="16"/>
      <c r="F86" s="16"/>
      <c r="G86" s="16"/>
      <c r="H86" s="14" t="s">
        <v>13</v>
      </c>
      <c r="I86" s="15"/>
      <c r="J86" s="1"/>
      <c r="K86" s="17" t="e">
        <f>(AVERAGE(E86:F89)-AVERAGE(D86,G86))/1000</f>
        <v>#DIV/0!</v>
      </c>
      <c r="L86" s="17" t="e">
        <f>K86+((AVERAGE(C89,J89)-$F5)*($F64-$F65))</f>
        <v>#DIV/0!</v>
      </c>
    </row>
    <row r="87" spans="1:12" x14ac:dyDescent="0.25">
      <c r="A87" s="14" t="s">
        <v>14</v>
      </c>
      <c r="B87" s="15"/>
      <c r="C87" s="1"/>
      <c r="D87" s="16"/>
      <c r="E87" s="16"/>
      <c r="F87" s="16"/>
      <c r="G87" s="16"/>
      <c r="H87" s="14" t="s">
        <v>14</v>
      </c>
      <c r="I87" s="15"/>
      <c r="J87" s="1"/>
      <c r="K87" s="17"/>
      <c r="L87" s="17"/>
    </row>
    <row r="88" spans="1:12" x14ac:dyDescent="0.25">
      <c r="A88" s="14" t="s">
        <v>15</v>
      </c>
      <c r="B88" s="15"/>
      <c r="C88" s="1"/>
      <c r="D88" s="16"/>
      <c r="E88" s="16"/>
      <c r="F88" s="16"/>
      <c r="G88" s="16"/>
      <c r="H88" s="14" t="s">
        <v>15</v>
      </c>
      <c r="I88" s="15"/>
      <c r="J88" s="1"/>
      <c r="K88" s="17"/>
      <c r="L88" s="17"/>
    </row>
    <row r="89" spans="1:12" x14ac:dyDescent="0.25">
      <c r="A89" s="14" t="s">
        <v>16</v>
      </c>
      <c r="B89" s="15"/>
      <c r="C89" s="18">
        <f>(0.34848*C88-(0.009*C87)*(EXP(0.061*C86)))/(273.15+C86)</f>
        <v>0</v>
      </c>
      <c r="D89" s="16"/>
      <c r="E89" s="16"/>
      <c r="F89" s="16"/>
      <c r="G89" s="16"/>
      <c r="H89" s="14" t="s">
        <v>16</v>
      </c>
      <c r="I89" s="15"/>
      <c r="J89" s="18">
        <f>(0.34848*J88-(0.009*J87)*(EXP(0.061*J86)))/(273.15+J86)</f>
        <v>0</v>
      </c>
      <c r="K89" s="17"/>
      <c r="L89" s="17"/>
    </row>
    <row r="90" spans="1:11" x14ac:dyDescent="0.25">
      <c r="K90" s="19"/>
    </row>
    <row r="91" spans="1:12" x14ac:dyDescent="0.25">
      <c r="A91" s="4" t="s">
        <v>20</v>
      </c>
      <c r="L91" s="5"/>
    </row>
    <row r="92" spans="1:12" x14ac:dyDescent="0.25">
      <c r="A92" s="6" t="s">
        <v>5</v>
      </c>
      <c r="B92" s="7"/>
      <c r="C92" s="8"/>
      <c r="D92" s="9" t="s">
        <v>18</v>
      </c>
      <c r="E92" s="9"/>
      <c r="F92" s="9"/>
      <c r="G92" s="9"/>
      <c r="H92" s="6" t="s">
        <v>5</v>
      </c>
      <c r="I92" s="7"/>
      <c r="J92" s="8"/>
      <c r="K92" s="10" t="s">
        <v>7</v>
      </c>
      <c r="L92" s="10" t="s">
        <v>8</v>
      </c>
    </row>
    <row r="93" spans="1:12" x14ac:dyDescent="0.25">
      <c r="A93" s="11" t="s">
        <v>9</v>
      </c>
      <c r="B93" s="12"/>
      <c r="C93" s="13"/>
      <c r="D93" s="9" t="s">
        <v>10</v>
      </c>
      <c r="E93" s="9" t="s">
        <v>11</v>
      </c>
      <c r="F93" s="9" t="s">
        <v>11</v>
      </c>
      <c r="G93" s="9" t="s">
        <v>10</v>
      </c>
      <c r="H93" s="11" t="s">
        <v>12</v>
      </c>
      <c r="I93" s="12"/>
      <c r="J93" s="13"/>
      <c r="K93" s="10"/>
      <c r="L93" s="10"/>
    </row>
    <row r="94" spans="1:12" x14ac:dyDescent="0.25">
      <c r="A94" s="14" t="s">
        <v>13</v>
      </c>
      <c r="B94" s="15"/>
      <c r="C94" s="1">
        <v>23.309999465942383</v>
      </c>
      <c r="D94" s="16"/>
      <c r="E94" s="16"/>
      <c r="F94" s="16"/>
      <c r="G94" s="16"/>
      <c r="H94" s="14" t="s">
        <v>13</v>
      </c>
      <c r="I94" s="15"/>
      <c r="J94" s="1"/>
      <c r="K94" s="17" t="e">
        <f>(AVERAGE(E94:F97)-AVERAGE(D94,G94))/1000</f>
        <v>#DIV/0!</v>
      </c>
      <c r="L94" s="17" t="e">
        <f>K94+((AVERAGE(C97,J97)-$F5)*($F64-$F65))</f>
        <v>#DIV/0!</v>
      </c>
    </row>
    <row r="95" spans="1:12" x14ac:dyDescent="0.25">
      <c r="A95" s="14" t="s">
        <v>14</v>
      </c>
      <c r="B95" s="15"/>
      <c r="C95" s="1"/>
      <c r="D95" s="16"/>
      <c r="E95" s="16"/>
      <c r="F95" s="16"/>
      <c r="G95" s="16"/>
      <c r="H95" s="14" t="s">
        <v>14</v>
      </c>
      <c r="I95" s="15"/>
      <c r="J95" s="1"/>
      <c r="K95" s="17"/>
      <c r="L95" s="17"/>
    </row>
    <row r="96" spans="1:12" x14ac:dyDescent="0.25">
      <c r="A96" s="14" t="s">
        <v>15</v>
      </c>
      <c r="B96" s="15"/>
      <c r="C96" s="1"/>
      <c r="D96" s="16"/>
      <c r="E96" s="16"/>
      <c r="F96" s="16"/>
      <c r="G96" s="16"/>
      <c r="H96" s="14" t="s">
        <v>15</v>
      </c>
      <c r="I96" s="15"/>
      <c r="J96" s="1"/>
      <c r="K96" s="17"/>
      <c r="L96" s="17"/>
    </row>
    <row r="97" spans="1:12" x14ac:dyDescent="0.25">
      <c r="A97" s="14" t="s">
        <v>16</v>
      </c>
      <c r="B97" s="15"/>
      <c r="C97" s="18">
        <f>(0.34848*C96-(0.009*C95)*(EXP(0.061*C94)))/(273.15+C94)</f>
        <v>0</v>
      </c>
      <c r="D97" s="16"/>
      <c r="E97" s="16"/>
      <c r="F97" s="16"/>
      <c r="G97" s="16"/>
      <c r="H97" s="14" t="s">
        <v>16</v>
      </c>
      <c r="I97" s="15"/>
      <c r="J97" s="18">
        <f>(0.34848*J96-(0.009*J95)*(EXP(0.061*J94)))/(273.15+J94)</f>
        <v>0</v>
      </c>
      <c r="K97" s="17"/>
      <c r="L97" s="17"/>
    </row>
    <row r="98" spans="1:11" x14ac:dyDescent="0.25">
      <c r="K98" s="19"/>
    </row>
    <row r="99" spans="1:12" x14ac:dyDescent="0.25">
      <c r="A99" s="4" t="s">
        <v>21</v>
      </c>
      <c r="L99" s="5"/>
    </row>
    <row r="100" spans="1:12" x14ac:dyDescent="0.25">
      <c r="A100" s="6" t="s">
        <v>5</v>
      </c>
      <c r="B100" s="7"/>
      <c r="C100" s="8"/>
      <c r="D100" s="9" t="s">
        <v>18</v>
      </c>
      <c r="E100" s="9"/>
      <c r="F100" s="9"/>
      <c r="G100" s="9"/>
      <c r="H100" s="6" t="s">
        <v>5</v>
      </c>
      <c r="I100" s="7"/>
      <c r="J100" s="8"/>
      <c r="K100" s="10" t="s">
        <v>7</v>
      </c>
      <c r="L100" s="10" t="s">
        <v>8</v>
      </c>
    </row>
    <row r="101" spans="1:12" x14ac:dyDescent="0.25">
      <c r="A101" s="11" t="s">
        <v>9</v>
      </c>
      <c r="B101" s="12"/>
      <c r="C101" s="13"/>
      <c r="D101" s="9" t="s">
        <v>10</v>
      </c>
      <c r="E101" s="9" t="s">
        <v>11</v>
      </c>
      <c r="F101" s="9" t="s">
        <v>11</v>
      </c>
      <c r="G101" s="9" t="s">
        <v>10</v>
      </c>
      <c r="H101" s="11" t="s">
        <v>12</v>
      </c>
      <c r="I101" s="12"/>
      <c r="J101" s="13"/>
      <c r="K101" s="10"/>
      <c r="L101" s="10"/>
    </row>
    <row r="102" spans="1:12" x14ac:dyDescent="0.25">
      <c r="A102" s="14" t="s">
        <v>13</v>
      </c>
      <c r="B102" s="15"/>
      <c r="C102" s="1">
        <v>23.309999465942383</v>
      </c>
      <c r="D102" s="16"/>
      <c r="E102" s="16"/>
      <c r="F102" s="16"/>
      <c r="G102" s="16"/>
      <c r="H102" s="14" t="s">
        <v>13</v>
      </c>
      <c r="I102" s="15"/>
      <c r="J102" s="1"/>
      <c r="K102" s="17" t="e">
        <f>(AVERAGE(E102:F105)-AVERAGE(D102,G102))/1000</f>
        <v>#DIV/0!</v>
      </c>
      <c r="L102" s="17" t="e">
        <f>K102+((AVERAGE(C105,J105)-$F5)*($F64-$F65))</f>
        <v>#DIV/0!</v>
      </c>
    </row>
    <row r="103" spans="1:12" x14ac:dyDescent="0.25">
      <c r="A103" s="14" t="s">
        <v>14</v>
      </c>
      <c r="B103" s="15"/>
      <c r="C103" s="1"/>
      <c r="D103" s="16"/>
      <c r="E103" s="16"/>
      <c r="F103" s="16"/>
      <c r="G103" s="16"/>
      <c r="H103" s="14" t="s">
        <v>14</v>
      </c>
      <c r="I103" s="15"/>
      <c r="J103" s="1"/>
      <c r="K103" s="17"/>
      <c r="L103" s="17"/>
    </row>
    <row r="104" spans="1:12" x14ac:dyDescent="0.25">
      <c r="A104" s="14" t="s">
        <v>15</v>
      </c>
      <c r="B104" s="15"/>
      <c r="C104" s="1"/>
      <c r="D104" s="16"/>
      <c r="E104" s="16"/>
      <c r="F104" s="16"/>
      <c r="G104" s="16"/>
      <c r="H104" s="14" t="s">
        <v>15</v>
      </c>
      <c r="I104" s="15"/>
      <c r="J104" s="1"/>
      <c r="K104" s="17"/>
      <c r="L104" s="17"/>
    </row>
    <row r="105" spans="1:12" x14ac:dyDescent="0.25">
      <c r="A105" s="14" t="s">
        <v>16</v>
      </c>
      <c r="B105" s="15"/>
      <c r="C105" s="18">
        <f>(0.34848*C104-(0.009*C103)*(EXP(0.061*C102)))/(273.15+C102)</f>
        <v>0</v>
      </c>
      <c r="D105" s="16"/>
      <c r="E105" s="16"/>
      <c r="F105" s="16"/>
      <c r="G105" s="16"/>
      <c r="H105" s="14" t="s">
        <v>16</v>
      </c>
      <c r="I105" s="15"/>
      <c r="J105" s="18">
        <f>(0.34848*J104-(0.009*J103)*(EXP(0.061*J102)))/(273.15+J102)</f>
        <v>0</v>
      </c>
      <c r="K105" s="17"/>
      <c r="L105" s="17"/>
    </row>
    <row r="106" spans="1:11" x14ac:dyDescent="0.25">
      <c r="K106" s="19"/>
    </row>
    <row r="107" spans="1:12" x14ac:dyDescent="0.25">
      <c r="A107" s="4" t="s">
        <v>22</v>
      </c>
      <c r="L107" s="5"/>
    </row>
    <row r="108" spans="1:12" x14ac:dyDescent="0.25">
      <c r="A108" s="6" t="s">
        <v>5</v>
      </c>
      <c r="B108" s="7"/>
      <c r="C108" s="8"/>
      <c r="D108" s="9" t="s">
        <v>18</v>
      </c>
      <c r="E108" s="9"/>
      <c r="F108" s="9"/>
      <c r="G108" s="9"/>
      <c r="H108" s="6" t="s">
        <v>5</v>
      </c>
      <c r="I108" s="7"/>
      <c r="J108" s="8"/>
      <c r="K108" s="10" t="s">
        <v>7</v>
      </c>
      <c r="L108" s="10" t="s">
        <v>8</v>
      </c>
    </row>
    <row r="109" spans="1:12" x14ac:dyDescent="0.25">
      <c r="A109" s="11" t="s">
        <v>9</v>
      </c>
      <c r="B109" s="12"/>
      <c r="C109" s="13"/>
      <c r="D109" s="9" t="s">
        <v>10</v>
      </c>
      <c r="E109" s="9" t="s">
        <v>11</v>
      </c>
      <c r="F109" s="9" t="s">
        <v>11</v>
      </c>
      <c r="G109" s="9" t="s">
        <v>10</v>
      </c>
      <c r="H109" s="11" t="s">
        <v>12</v>
      </c>
      <c r="I109" s="12"/>
      <c r="J109" s="13"/>
      <c r="K109" s="10"/>
      <c r="L109" s="10"/>
    </row>
    <row r="110" spans="1:12" x14ac:dyDescent="0.25">
      <c r="A110" s="14" t="s">
        <v>13</v>
      </c>
      <c r="B110" s="15"/>
      <c r="C110" s="1">
        <v>23.309999465942383</v>
      </c>
      <c r="D110" s="16"/>
      <c r="E110" s="16"/>
      <c r="F110" s="16"/>
      <c r="G110" s="16"/>
      <c r="H110" s="14" t="s">
        <v>13</v>
      </c>
      <c r="I110" s="15"/>
      <c r="J110" s="1"/>
      <c r="K110" s="17" t="e">
        <f>(AVERAGE(E110:F113)-AVERAGE(D110,G110))/1000</f>
        <v>#DIV/0!</v>
      </c>
      <c r="L110" s="17" t="e">
        <f>K110+((AVERAGE(C113,J113)-$F5)*($F64-$F65))</f>
        <v>#DIV/0!</v>
      </c>
    </row>
    <row r="111" spans="1:12" x14ac:dyDescent="0.25">
      <c r="A111" s="14" t="s">
        <v>14</v>
      </c>
      <c r="B111" s="15"/>
      <c r="C111" s="1"/>
      <c r="D111" s="16"/>
      <c r="E111" s="16"/>
      <c r="F111" s="16"/>
      <c r="G111" s="16"/>
      <c r="H111" s="14" t="s">
        <v>14</v>
      </c>
      <c r="I111" s="15"/>
      <c r="J111" s="1"/>
      <c r="K111" s="17"/>
      <c r="L111" s="17"/>
    </row>
    <row r="112" spans="1:12" x14ac:dyDescent="0.25">
      <c r="A112" s="14" t="s">
        <v>15</v>
      </c>
      <c r="B112" s="15"/>
      <c r="C112" s="1"/>
      <c r="D112" s="16"/>
      <c r="E112" s="16"/>
      <c r="F112" s="16"/>
      <c r="G112" s="16"/>
      <c r="H112" s="14" t="s">
        <v>15</v>
      </c>
      <c r="I112" s="15"/>
      <c r="J112" s="1"/>
      <c r="K112" s="17"/>
      <c r="L112" s="17"/>
    </row>
    <row r="113" spans="1:12" x14ac:dyDescent="0.25">
      <c r="A113" s="14" t="s">
        <v>16</v>
      </c>
      <c r="B113" s="15"/>
      <c r="C113" s="18">
        <f>(0.34848*C112-(0.009*C111)*(EXP(0.061*C110)))/(273.15+C110)</f>
        <v>0</v>
      </c>
      <c r="D113" s="16"/>
      <c r="E113" s="16"/>
      <c r="F113" s="16"/>
      <c r="G113" s="16"/>
      <c r="H113" s="14" t="s">
        <v>16</v>
      </c>
      <c r="I113" s="15"/>
      <c r="J113" s="18">
        <f>(0.34848*J112-(0.009*J111)*(EXP(0.061*J110)))/(273.15+J110)</f>
        <v>0</v>
      </c>
      <c r="K113" s="17"/>
      <c r="L113" s="17"/>
    </row>
    <row r="114" spans="1:11" x14ac:dyDescent="0.25">
      <c r="K114" s="19"/>
    </row>
    <row r="115" ht="18" customHeight="1" spans="1:11" x14ac:dyDescent="0.25">
      <c r="D115" s="20"/>
      <c r="E115" s="21" t="e">
        <f>AVERAGE(L70,L78,L86,L94,L102,L110)</f>
        <v>#DIV/0!</v>
      </c>
      <c r="F115" t="s">
        <v>23</v>
      </c>
      <c r="K115" s="19"/>
    </row>
    <row r="116" spans="1:11" x14ac:dyDescent="0.25">
      <c r="K116" s="19"/>
    </row>
    <row r="118" spans="1:1" x14ac:dyDescent="0.25">
      <c r="A118" s="3" t="s">
        <v>25</v>
      </c>
    </row>
    <row r="119" ht="17.25" customHeight="1" spans="1:7" x14ac:dyDescent="0.25">
      <c r="A119"/>
      <c r="F119" s="1"/>
      <c r="G119"/>
    </row>
    <row r="120" ht="17.25" customHeight="1" spans="1:7" x14ac:dyDescent="0.25">
      <c r="A120"/>
      <c r="F120" s="1"/>
      <c r="G120"/>
    </row>
    <row r="122" ht="15.75" customHeight="1" spans="1:12" x14ac:dyDescent="0.25">
      <c r="A122" s="4" t="s">
        <v>4</v>
      </c>
      <c r="L122" s="5"/>
    </row>
    <row r="123" spans="1:12" x14ac:dyDescent="0.25">
      <c r="A123" s="6" t="s">
        <v>5</v>
      </c>
      <c r="B123" s="7"/>
      <c r="C123" s="8"/>
      <c r="D123" s="9" t="s">
        <v>6</v>
      </c>
      <c r="E123" s="9"/>
      <c r="F123" s="9"/>
      <c r="G123" s="9"/>
      <c r="H123" s="6" t="s">
        <v>5</v>
      </c>
      <c r="I123" s="7"/>
      <c r="J123" s="8"/>
      <c r="K123" s="10" t="s">
        <v>7</v>
      </c>
      <c r="L123" s="10" t="s">
        <v>8</v>
      </c>
    </row>
    <row r="124" spans="1:12" x14ac:dyDescent="0.25">
      <c r="A124" s="11" t="s">
        <v>9</v>
      </c>
      <c r="B124" s="12"/>
      <c r="C124" s="13"/>
      <c r="D124" s="9" t="s">
        <v>10</v>
      </c>
      <c r="E124" s="9" t="s">
        <v>11</v>
      </c>
      <c r="F124" s="9" t="s">
        <v>11</v>
      </c>
      <c r="G124" s="9" t="s">
        <v>10</v>
      </c>
      <c r="H124" s="11" t="s">
        <v>12</v>
      </c>
      <c r="I124" s="12"/>
      <c r="J124" s="13"/>
      <c r="K124" s="10"/>
      <c r="L124" s="10"/>
    </row>
    <row r="125" spans="1:12" x14ac:dyDescent="0.25">
      <c r="A125" s="14" t="s">
        <v>13</v>
      </c>
      <c r="B125" s="15"/>
      <c r="C125" s="1">
        <v>23.309999465942383</v>
      </c>
      <c r="D125" s="16"/>
      <c r="E125" s="16"/>
      <c r="F125" s="16"/>
      <c r="G125" s="16"/>
      <c r="H125" s="14" t="s">
        <v>13</v>
      </c>
      <c r="I125" s="15"/>
      <c r="J125" s="1"/>
      <c r="K125" s="17" t="e">
        <f>(AVERAGE(E125:F128)-AVERAGE(D125,G125))/1000</f>
        <v>#DIV/0!</v>
      </c>
      <c r="L125" s="17" t="e">
        <f>K125+((AVERAGE(C128,J128)-$F5)*($F119-$F120))</f>
        <v>#DIV/0!</v>
      </c>
    </row>
    <row r="126" spans="1:12" x14ac:dyDescent="0.25">
      <c r="A126" s="14" t="s">
        <v>14</v>
      </c>
      <c r="B126" s="15"/>
      <c r="C126" s="1"/>
      <c r="D126" s="16"/>
      <c r="E126" s="16"/>
      <c r="F126" s="16"/>
      <c r="G126" s="16"/>
      <c r="H126" s="14" t="s">
        <v>14</v>
      </c>
      <c r="I126" s="15"/>
      <c r="J126" s="1"/>
      <c r="K126" s="17"/>
      <c r="L126" s="17"/>
    </row>
    <row r="127" spans="1:12" x14ac:dyDescent="0.25">
      <c r="A127" s="14" t="s">
        <v>15</v>
      </c>
      <c r="B127" s="15"/>
      <c r="C127" s="1"/>
      <c r="D127" s="16"/>
      <c r="E127" s="16"/>
      <c r="F127" s="16"/>
      <c r="G127" s="16"/>
      <c r="H127" s="14" t="s">
        <v>15</v>
      </c>
      <c r="I127" s="15"/>
      <c r="J127" s="1"/>
      <c r="K127" s="17"/>
      <c r="L127" s="17"/>
    </row>
    <row r="128" spans="1:12" x14ac:dyDescent="0.25">
      <c r="A128" s="14" t="s">
        <v>16</v>
      </c>
      <c r="B128" s="15"/>
      <c r="C128" s="18">
        <f>(0.34848*C127-(0.009*C126)*(EXP(0.061*C125)))/(273.15+C125)</f>
        <v>0</v>
      </c>
      <c r="D128" s="16"/>
      <c r="E128" s="16"/>
      <c r="F128" s="16"/>
      <c r="G128" s="16"/>
      <c r="H128" s="14" t="s">
        <v>16</v>
      </c>
      <c r="I128" s="15"/>
      <c r="J128" s="18">
        <f>(0.34848*J127-(0.009*J126)*(EXP(0.061*J125)))/(273.15+J125)</f>
        <v>0</v>
      </c>
      <c r="K128" s="17"/>
      <c r="L128" s="17"/>
    </row>
    <row r="129" spans="1:11" x14ac:dyDescent="0.25">
      <c r="K129" s="19"/>
    </row>
    <row r="130" spans="1:12" x14ac:dyDescent="0.25">
      <c r="A130" s="4" t="s">
        <v>17</v>
      </c>
      <c r="L130" s="5"/>
    </row>
    <row r="131" spans="1:12" x14ac:dyDescent="0.25">
      <c r="A131" s="6" t="s">
        <v>5</v>
      </c>
      <c r="B131" s="7"/>
      <c r="C131" s="8"/>
      <c r="D131" s="9" t="s">
        <v>18</v>
      </c>
      <c r="E131" s="9"/>
      <c r="F131" s="9"/>
      <c r="G131" s="9"/>
      <c r="H131" s="6" t="s">
        <v>5</v>
      </c>
      <c r="I131" s="7"/>
      <c r="J131" s="8"/>
      <c r="K131" s="10" t="s">
        <v>7</v>
      </c>
      <c r="L131" s="10" t="s">
        <v>8</v>
      </c>
    </row>
    <row r="132" spans="1:12" x14ac:dyDescent="0.25">
      <c r="A132" s="11" t="s">
        <v>9</v>
      </c>
      <c r="B132" s="12"/>
      <c r="C132" s="13"/>
      <c r="D132" s="9" t="s">
        <v>10</v>
      </c>
      <c r="E132" s="9" t="s">
        <v>11</v>
      </c>
      <c r="F132" s="9" t="s">
        <v>11</v>
      </c>
      <c r="G132" s="9" t="s">
        <v>10</v>
      </c>
      <c r="H132" s="11" t="s">
        <v>12</v>
      </c>
      <c r="I132" s="12"/>
      <c r="J132" s="13"/>
      <c r="K132" s="10"/>
      <c r="L132" s="10"/>
    </row>
    <row r="133" spans="1:12" x14ac:dyDescent="0.25">
      <c r="A133" s="14" t="s">
        <v>13</v>
      </c>
      <c r="B133" s="15"/>
      <c r="C133" s="1">
        <v>23.309999465942383</v>
      </c>
      <c r="D133" s="16"/>
      <c r="E133" s="16"/>
      <c r="F133" s="16"/>
      <c r="G133" s="16"/>
      <c r="H133" s="14" t="s">
        <v>13</v>
      </c>
      <c r="I133" s="15"/>
      <c r="J133" s="1"/>
      <c r="K133" s="17" t="e">
        <f>(AVERAGE(E133:F136)-AVERAGE(D133,G133))/1000</f>
        <v>#DIV/0!</v>
      </c>
      <c r="L133" s="17" t="e">
        <f>K133+((AVERAGE(C136,J136)-$F5)*($F119-$F120))</f>
        <v>#DIV/0!</v>
      </c>
    </row>
    <row r="134" spans="1:12" x14ac:dyDescent="0.25">
      <c r="A134" s="14" t="s">
        <v>14</v>
      </c>
      <c r="B134" s="15"/>
      <c r="C134" s="1"/>
      <c r="D134" s="16"/>
      <c r="E134" s="16"/>
      <c r="F134" s="16"/>
      <c r="G134" s="16"/>
      <c r="H134" s="14" t="s">
        <v>14</v>
      </c>
      <c r="I134" s="15"/>
      <c r="J134" s="1"/>
      <c r="K134" s="17"/>
      <c r="L134" s="17"/>
    </row>
    <row r="135" spans="1:12" x14ac:dyDescent="0.25">
      <c r="A135" s="14" t="s">
        <v>15</v>
      </c>
      <c r="B135" s="15"/>
      <c r="C135" s="1"/>
      <c r="D135" s="16"/>
      <c r="E135" s="16"/>
      <c r="F135" s="16"/>
      <c r="G135" s="16"/>
      <c r="H135" s="14" t="s">
        <v>15</v>
      </c>
      <c r="I135" s="15"/>
      <c r="J135" s="1"/>
      <c r="K135" s="17"/>
      <c r="L135" s="17"/>
    </row>
    <row r="136" spans="1:12" x14ac:dyDescent="0.25">
      <c r="A136" s="14" t="s">
        <v>16</v>
      </c>
      <c r="B136" s="15"/>
      <c r="C136" s="18">
        <f>(0.34848*C135-(0.009*C134)*(EXP(0.061*C133)))/(273.15+C133)</f>
        <v>0</v>
      </c>
      <c r="D136" s="16"/>
      <c r="E136" s="16"/>
      <c r="F136" s="16"/>
      <c r="G136" s="16"/>
      <c r="H136" s="14" t="s">
        <v>16</v>
      </c>
      <c r="I136" s="15"/>
      <c r="J136" s="18">
        <f>(0.34848*J135-(0.009*J134)*(EXP(0.061*J133)))/(273.15+J133)</f>
        <v>0</v>
      </c>
      <c r="K136" s="17"/>
      <c r="L136" s="17"/>
    </row>
    <row r="137" spans="1:11" x14ac:dyDescent="0.25">
      <c r="K137" s="19"/>
    </row>
    <row r="138" spans="1:12" x14ac:dyDescent="0.25">
      <c r="A138" s="4" t="s">
        <v>19</v>
      </c>
      <c r="L138" s="5"/>
    </row>
    <row r="139" spans="1:12" x14ac:dyDescent="0.25">
      <c r="A139" s="6" t="s">
        <v>5</v>
      </c>
      <c r="B139" s="7"/>
      <c r="C139" s="8"/>
      <c r="D139" s="9" t="s">
        <v>18</v>
      </c>
      <c r="E139" s="9"/>
      <c r="F139" s="9"/>
      <c r="G139" s="9"/>
      <c r="H139" s="6" t="s">
        <v>5</v>
      </c>
      <c r="I139" s="7"/>
      <c r="J139" s="8"/>
      <c r="K139" s="10" t="s">
        <v>7</v>
      </c>
      <c r="L139" s="10" t="s">
        <v>8</v>
      </c>
    </row>
    <row r="140" spans="1:12" x14ac:dyDescent="0.25">
      <c r="A140" s="11" t="s">
        <v>9</v>
      </c>
      <c r="B140" s="12"/>
      <c r="C140" s="13"/>
      <c r="D140" s="9" t="s">
        <v>10</v>
      </c>
      <c r="E140" s="9" t="s">
        <v>11</v>
      </c>
      <c r="F140" s="9" t="s">
        <v>11</v>
      </c>
      <c r="G140" s="9" t="s">
        <v>10</v>
      </c>
      <c r="H140" s="11" t="s">
        <v>12</v>
      </c>
      <c r="I140" s="12"/>
      <c r="J140" s="13"/>
      <c r="K140" s="10"/>
      <c r="L140" s="10"/>
    </row>
    <row r="141" spans="1:12" x14ac:dyDescent="0.25">
      <c r="A141" s="14" t="s">
        <v>13</v>
      </c>
      <c r="B141" s="15"/>
      <c r="C141" s="1">
        <v>23.309999465942383</v>
      </c>
      <c r="D141" s="16"/>
      <c r="E141" s="16"/>
      <c r="F141" s="16"/>
      <c r="G141" s="16"/>
      <c r="H141" s="14" t="s">
        <v>13</v>
      </c>
      <c r="I141" s="15"/>
      <c r="J141" s="1"/>
      <c r="K141" s="17" t="e">
        <f>(AVERAGE(E141:F144)-AVERAGE(D141,G141))/1000</f>
        <v>#DIV/0!</v>
      </c>
      <c r="L141" s="17" t="e">
        <f>K141+((AVERAGE(C144,J144)-$F5)*($F119-$F120))</f>
        <v>#DIV/0!</v>
      </c>
    </row>
    <row r="142" spans="1:12" x14ac:dyDescent="0.25">
      <c r="A142" s="14" t="s">
        <v>14</v>
      </c>
      <c r="B142" s="15"/>
      <c r="C142" s="1"/>
      <c r="D142" s="16"/>
      <c r="E142" s="16"/>
      <c r="F142" s="16"/>
      <c r="G142" s="16"/>
      <c r="H142" s="14" t="s">
        <v>14</v>
      </c>
      <c r="I142" s="15"/>
      <c r="J142" s="1"/>
      <c r="K142" s="17"/>
      <c r="L142" s="17"/>
    </row>
    <row r="143" spans="1:12" x14ac:dyDescent="0.25">
      <c r="A143" s="14" t="s">
        <v>15</v>
      </c>
      <c r="B143" s="15"/>
      <c r="C143" s="1"/>
      <c r="D143" s="16"/>
      <c r="E143" s="16"/>
      <c r="F143" s="16"/>
      <c r="G143" s="16"/>
      <c r="H143" s="14" t="s">
        <v>15</v>
      </c>
      <c r="I143" s="15"/>
      <c r="J143" s="1"/>
      <c r="K143" s="17"/>
      <c r="L143" s="17"/>
    </row>
    <row r="144" spans="1:12" x14ac:dyDescent="0.25">
      <c r="A144" s="14" t="s">
        <v>16</v>
      </c>
      <c r="B144" s="15"/>
      <c r="C144" s="18">
        <f>(0.34848*C143-(0.009*C142)*(EXP(0.061*C141)))/(273.15+C141)</f>
        <v>0</v>
      </c>
      <c r="D144" s="16"/>
      <c r="E144" s="16"/>
      <c r="F144" s="16"/>
      <c r="G144" s="16"/>
      <c r="H144" s="14" t="s">
        <v>16</v>
      </c>
      <c r="I144" s="15"/>
      <c r="J144" s="18">
        <f>(0.34848*J143-(0.009*J142)*(EXP(0.061*J141)))/(273.15+J141)</f>
        <v>0</v>
      </c>
      <c r="K144" s="17"/>
      <c r="L144" s="17"/>
    </row>
    <row r="145" spans="1:11" x14ac:dyDescent="0.25">
      <c r="K145" s="19"/>
    </row>
    <row r="146" spans="1:12" x14ac:dyDescent="0.25">
      <c r="A146" s="4" t="s">
        <v>20</v>
      </c>
      <c r="L146" s="5"/>
    </row>
    <row r="147" spans="1:12" x14ac:dyDescent="0.25">
      <c r="A147" s="6" t="s">
        <v>5</v>
      </c>
      <c r="B147" s="7"/>
      <c r="C147" s="8"/>
      <c r="D147" s="9" t="s">
        <v>18</v>
      </c>
      <c r="E147" s="9"/>
      <c r="F147" s="9"/>
      <c r="G147" s="9"/>
      <c r="H147" s="6" t="s">
        <v>5</v>
      </c>
      <c r="I147" s="7"/>
      <c r="J147" s="8"/>
      <c r="K147" s="10" t="s">
        <v>7</v>
      </c>
      <c r="L147" s="10" t="s">
        <v>8</v>
      </c>
    </row>
    <row r="148" spans="1:12" x14ac:dyDescent="0.25">
      <c r="A148" s="11" t="s">
        <v>9</v>
      </c>
      <c r="B148" s="12"/>
      <c r="C148" s="13"/>
      <c r="D148" s="9" t="s">
        <v>10</v>
      </c>
      <c r="E148" s="9" t="s">
        <v>11</v>
      </c>
      <c r="F148" s="9" t="s">
        <v>11</v>
      </c>
      <c r="G148" s="9" t="s">
        <v>10</v>
      </c>
      <c r="H148" s="11" t="s">
        <v>12</v>
      </c>
      <c r="I148" s="12"/>
      <c r="J148" s="13"/>
      <c r="K148" s="10"/>
      <c r="L148" s="10"/>
    </row>
    <row r="149" spans="1:12" x14ac:dyDescent="0.25">
      <c r="A149" s="14" t="s">
        <v>13</v>
      </c>
      <c r="B149" s="15"/>
      <c r="C149" s="1">
        <v>23.309999465942383</v>
      </c>
      <c r="D149" s="16"/>
      <c r="E149" s="16"/>
      <c r="F149" s="16"/>
      <c r="G149" s="16"/>
      <c r="H149" s="14" t="s">
        <v>13</v>
      </c>
      <c r="I149" s="15"/>
      <c r="J149" s="1"/>
      <c r="K149" s="17" t="e">
        <f>(AVERAGE(E149:F152)-AVERAGE(D149,G149))/1000</f>
        <v>#DIV/0!</v>
      </c>
      <c r="L149" s="17" t="e">
        <f>K149+((AVERAGE(C152,J152)-$F5)*($F119-$F120))</f>
        <v>#DIV/0!</v>
      </c>
    </row>
    <row r="150" spans="1:12" x14ac:dyDescent="0.25">
      <c r="A150" s="14" t="s">
        <v>14</v>
      </c>
      <c r="B150" s="15"/>
      <c r="C150" s="1"/>
      <c r="D150" s="16"/>
      <c r="E150" s="16"/>
      <c r="F150" s="16"/>
      <c r="G150" s="16"/>
      <c r="H150" s="14" t="s">
        <v>14</v>
      </c>
      <c r="I150" s="15"/>
      <c r="J150" s="1"/>
      <c r="K150" s="17"/>
      <c r="L150" s="17"/>
    </row>
    <row r="151" spans="1:12" x14ac:dyDescent="0.25">
      <c r="A151" s="14" t="s">
        <v>15</v>
      </c>
      <c r="B151" s="15"/>
      <c r="C151" s="1"/>
      <c r="D151" s="16"/>
      <c r="E151" s="16"/>
      <c r="F151" s="16"/>
      <c r="G151" s="16"/>
      <c r="H151" s="14" t="s">
        <v>15</v>
      </c>
      <c r="I151" s="15"/>
      <c r="J151" s="1"/>
      <c r="K151" s="17"/>
      <c r="L151" s="17"/>
    </row>
    <row r="152" spans="1:12" x14ac:dyDescent="0.25">
      <c r="A152" s="14" t="s">
        <v>16</v>
      </c>
      <c r="B152" s="15"/>
      <c r="C152" s="18">
        <f>(0.34848*C151-(0.009*C150)*(EXP(0.061*C149)))/(273.15+C149)</f>
        <v>0</v>
      </c>
      <c r="D152" s="16"/>
      <c r="E152" s="16"/>
      <c r="F152" s="16"/>
      <c r="G152" s="16"/>
      <c r="H152" s="14" t="s">
        <v>16</v>
      </c>
      <c r="I152" s="15"/>
      <c r="J152" s="18">
        <f>(0.34848*J151-(0.009*J150)*(EXP(0.061*J149)))/(273.15+J149)</f>
        <v>0</v>
      </c>
      <c r="K152" s="17"/>
      <c r="L152" s="17"/>
    </row>
    <row r="153" spans="1:11" x14ac:dyDescent="0.25">
      <c r="K153" s="19"/>
    </row>
    <row r="154" spans="1:12" x14ac:dyDescent="0.25">
      <c r="A154" s="4" t="s">
        <v>21</v>
      </c>
      <c r="L154" s="5"/>
    </row>
    <row r="155" spans="1:12" x14ac:dyDescent="0.25">
      <c r="A155" s="6" t="s">
        <v>5</v>
      </c>
      <c r="B155" s="7"/>
      <c r="C155" s="8"/>
      <c r="D155" s="9" t="s">
        <v>18</v>
      </c>
      <c r="E155" s="9"/>
      <c r="F155" s="9"/>
      <c r="G155" s="9"/>
      <c r="H155" s="6" t="s">
        <v>5</v>
      </c>
      <c r="I155" s="7"/>
      <c r="J155" s="8"/>
      <c r="K155" s="10" t="s">
        <v>7</v>
      </c>
      <c r="L155" s="10" t="s">
        <v>8</v>
      </c>
    </row>
    <row r="156" spans="1:12" x14ac:dyDescent="0.25">
      <c r="A156" s="11" t="s">
        <v>9</v>
      </c>
      <c r="B156" s="12"/>
      <c r="C156" s="13"/>
      <c r="D156" s="9" t="s">
        <v>10</v>
      </c>
      <c r="E156" s="9" t="s">
        <v>11</v>
      </c>
      <c r="F156" s="9" t="s">
        <v>11</v>
      </c>
      <c r="G156" s="9" t="s">
        <v>10</v>
      </c>
      <c r="H156" s="11" t="s">
        <v>12</v>
      </c>
      <c r="I156" s="12"/>
      <c r="J156" s="13"/>
      <c r="K156" s="10"/>
      <c r="L156" s="10"/>
    </row>
    <row r="157" spans="1:12" x14ac:dyDescent="0.25">
      <c r="A157" s="14" t="s">
        <v>13</v>
      </c>
      <c r="B157" s="15"/>
      <c r="C157" s="1">
        <v>23.309999465942383</v>
      </c>
      <c r="D157" s="16"/>
      <c r="E157" s="16"/>
      <c r="F157" s="16"/>
      <c r="G157" s="16"/>
      <c r="H157" s="14" t="s">
        <v>13</v>
      </c>
      <c r="I157" s="15"/>
      <c r="J157" s="1"/>
      <c r="K157" s="17" t="e">
        <f>(AVERAGE(E157:F160)-AVERAGE(D157,G157))/1000</f>
        <v>#DIV/0!</v>
      </c>
      <c r="L157" s="17" t="e">
        <f>K157+((AVERAGE(C160,J160)-$F5)*($F119-$F120))</f>
        <v>#DIV/0!</v>
      </c>
    </row>
    <row r="158" spans="1:12" x14ac:dyDescent="0.25">
      <c r="A158" s="14" t="s">
        <v>14</v>
      </c>
      <c r="B158" s="15"/>
      <c r="C158" s="1"/>
      <c r="D158" s="16"/>
      <c r="E158" s="16"/>
      <c r="F158" s="16"/>
      <c r="G158" s="16"/>
      <c r="H158" s="14" t="s">
        <v>14</v>
      </c>
      <c r="I158" s="15"/>
      <c r="J158" s="1"/>
      <c r="K158" s="17"/>
      <c r="L158" s="17"/>
    </row>
    <row r="159" spans="1:12" x14ac:dyDescent="0.25">
      <c r="A159" s="14" t="s">
        <v>15</v>
      </c>
      <c r="B159" s="15"/>
      <c r="C159" s="1"/>
      <c r="D159" s="16"/>
      <c r="E159" s="16"/>
      <c r="F159" s="16"/>
      <c r="G159" s="16"/>
      <c r="H159" s="14" t="s">
        <v>15</v>
      </c>
      <c r="I159" s="15"/>
      <c r="J159" s="1"/>
      <c r="K159" s="17"/>
      <c r="L159" s="17"/>
    </row>
    <row r="160" spans="1:12" x14ac:dyDescent="0.25">
      <c r="A160" s="14" t="s">
        <v>16</v>
      </c>
      <c r="B160" s="15"/>
      <c r="C160" s="18">
        <f>(0.34848*C159-(0.009*C158)*(EXP(0.061*C157)))/(273.15+C157)</f>
        <v>0</v>
      </c>
      <c r="D160" s="16"/>
      <c r="E160" s="16"/>
      <c r="F160" s="16"/>
      <c r="G160" s="16"/>
      <c r="H160" s="14" t="s">
        <v>16</v>
      </c>
      <c r="I160" s="15"/>
      <c r="J160" s="18">
        <f>(0.34848*J159-(0.009*J158)*(EXP(0.061*J157)))/(273.15+J157)</f>
        <v>0</v>
      </c>
      <c r="K160" s="17"/>
      <c r="L160" s="17"/>
    </row>
    <row r="161" spans="1:11" x14ac:dyDescent="0.25">
      <c r="K161" s="19"/>
    </row>
    <row r="162" spans="1:12" x14ac:dyDescent="0.25">
      <c r="A162" s="4" t="s">
        <v>22</v>
      </c>
      <c r="L162" s="5"/>
    </row>
    <row r="163" spans="1:12" x14ac:dyDescent="0.25">
      <c r="A163" s="6" t="s">
        <v>5</v>
      </c>
      <c r="B163" s="7"/>
      <c r="C163" s="8"/>
      <c r="D163" s="9" t="s">
        <v>18</v>
      </c>
      <c r="E163" s="9"/>
      <c r="F163" s="9"/>
      <c r="G163" s="9"/>
      <c r="H163" s="6" t="s">
        <v>5</v>
      </c>
      <c r="I163" s="7"/>
      <c r="J163" s="8"/>
      <c r="K163" s="10" t="s">
        <v>7</v>
      </c>
      <c r="L163" s="10" t="s">
        <v>8</v>
      </c>
    </row>
    <row r="164" spans="1:12" x14ac:dyDescent="0.25">
      <c r="A164" s="11" t="s">
        <v>9</v>
      </c>
      <c r="B164" s="12"/>
      <c r="C164" s="13"/>
      <c r="D164" s="9" t="s">
        <v>10</v>
      </c>
      <c r="E164" s="9" t="s">
        <v>11</v>
      </c>
      <c r="F164" s="9" t="s">
        <v>11</v>
      </c>
      <c r="G164" s="9" t="s">
        <v>10</v>
      </c>
      <c r="H164" s="11" t="s">
        <v>12</v>
      </c>
      <c r="I164" s="12"/>
      <c r="J164" s="13"/>
      <c r="K164" s="10"/>
      <c r="L164" s="10"/>
    </row>
    <row r="165" spans="1:12" x14ac:dyDescent="0.25">
      <c r="A165" s="14" t="s">
        <v>13</v>
      </c>
      <c r="B165" s="15"/>
      <c r="C165" s="1">
        <v>23.309999465942383</v>
      </c>
      <c r="D165" s="16"/>
      <c r="E165" s="16"/>
      <c r="F165" s="16"/>
      <c r="G165" s="16"/>
      <c r="H165" s="14" t="s">
        <v>13</v>
      </c>
      <c r="I165" s="15"/>
      <c r="J165" s="1"/>
      <c r="K165" s="17" t="e">
        <f>(AVERAGE(E165:F168)-AVERAGE(D165,G165))/1000</f>
        <v>#DIV/0!</v>
      </c>
      <c r="L165" s="17" t="e">
        <f>K165+((AVERAGE(C168,J168)-$F5)*($F119-$F120))</f>
        <v>#DIV/0!</v>
      </c>
    </row>
    <row r="166" spans="1:12" x14ac:dyDescent="0.25">
      <c r="A166" s="14" t="s">
        <v>14</v>
      </c>
      <c r="B166" s="15"/>
      <c r="C166" s="1"/>
      <c r="D166" s="16"/>
      <c r="E166" s="16"/>
      <c r="F166" s="16"/>
      <c r="G166" s="16"/>
      <c r="H166" s="14" t="s">
        <v>14</v>
      </c>
      <c r="I166" s="15"/>
      <c r="J166" s="1"/>
      <c r="K166" s="17"/>
      <c r="L166" s="17"/>
    </row>
    <row r="167" spans="1:12" x14ac:dyDescent="0.25">
      <c r="A167" s="14" t="s">
        <v>15</v>
      </c>
      <c r="B167" s="15"/>
      <c r="C167" s="1"/>
      <c r="D167" s="16"/>
      <c r="E167" s="16"/>
      <c r="F167" s="16"/>
      <c r="G167" s="16"/>
      <c r="H167" s="14" t="s">
        <v>15</v>
      </c>
      <c r="I167" s="15"/>
      <c r="J167" s="1"/>
      <c r="K167" s="17"/>
      <c r="L167" s="17"/>
    </row>
    <row r="168" spans="1:12" x14ac:dyDescent="0.25">
      <c r="A168" s="14" t="s">
        <v>16</v>
      </c>
      <c r="B168" s="15"/>
      <c r="C168" s="18">
        <f>(0.34848*C167-(0.009*C166)*(EXP(0.061*C165)))/(273.15+C165)</f>
        <v>0</v>
      </c>
      <c r="D168" s="16"/>
      <c r="E168" s="16"/>
      <c r="F168" s="16"/>
      <c r="G168" s="16"/>
      <c r="H168" s="14" t="s">
        <v>16</v>
      </c>
      <c r="I168" s="15"/>
      <c r="J168" s="18">
        <f>(0.34848*J167-(0.009*J166)*(EXP(0.061*J165)))/(273.15+J165)</f>
        <v>0</v>
      </c>
      <c r="K168" s="17"/>
      <c r="L168" s="17"/>
    </row>
    <row r="169" spans="1:11" x14ac:dyDescent="0.25">
      <c r="K169" s="19"/>
    </row>
    <row r="170" ht="18" customHeight="1" spans="1:11" x14ac:dyDescent="0.25">
      <c r="D170" s="20"/>
      <c r="E170" s="21" t="e">
        <f>AVERAGE(L125,L133,L141,L149,L157,L165)</f>
        <v>#DIV/0!</v>
      </c>
      <c r="F170" t="s">
        <v>23</v>
      </c>
      <c r="K170" s="19"/>
    </row>
    <row r="173" spans="1:1" x14ac:dyDescent="0.25">
      <c r="A173" s="3" t="s">
        <v>26</v>
      </c>
    </row>
    <row r="174" ht="17.25" customHeight="1" spans="1:7" x14ac:dyDescent="0.25">
      <c r="A174"/>
      <c r="F174" s="1"/>
      <c r="G174"/>
    </row>
    <row r="175" ht="17.25" customHeight="1" spans="1:7" x14ac:dyDescent="0.25">
      <c r="A175"/>
      <c r="F175" s="22"/>
      <c r="G175"/>
    </row>
    <row r="177" ht="15.75" customHeight="1" spans="1:12" x14ac:dyDescent="0.25">
      <c r="A177" s="4" t="s">
        <v>4</v>
      </c>
      <c r="L177" s="5"/>
    </row>
    <row r="178" spans="1:12" x14ac:dyDescent="0.25">
      <c r="A178" s="6" t="s">
        <v>5</v>
      </c>
      <c r="B178" s="7"/>
      <c r="C178" s="8"/>
      <c r="D178" s="9" t="s">
        <v>6</v>
      </c>
      <c r="E178" s="9"/>
      <c r="F178" s="9"/>
      <c r="G178" s="9"/>
      <c r="H178" s="6" t="s">
        <v>5</v>
      </c>
      <c r="I178" s="7"/>
      <c r="J178" s="8"/>
      <c r="K178" s="10" t="s">
        <v>7</v>
      </c>
      <c r="L178" s="10" t="s">
        <v>8</v>
      </c>
    </row>
    <row r="179" spans="1:12" x14ac:dyDescent="0.25">
      <c r="A179" s="11" t="s">
        <v>9</v>
      </c>
      <c r="B179" s="12"/>
      <c r="C179" s="13"/>
      <c r="D179" s="9" t="s">
        <v>10</v>
      </c>
      <c r="E179" s="9" t="s">
        <v>11</v>
      </c>
      <c r="F179" s="9" t="s">
        <v>11</v>
      </c>
      <c r="G179" s="9" t="s">
        <v>10</v>
      </c>
      <c r="H179" s="11" t="s">
        <v>12</v>
      </c>
      <c r="I179" s="12"/>
      <c r="J179" s="13"/>
      <c r="K179" s="10"/>
      <c r="L179" s="10"/>
    </row>
    <row r="180" spans="1:12" x14ac:dyDescent="0.25">
      <c r="A180" s="14" t="s">
        <v>13</v>
      </c>
      <c r="B180" s="15"/>
      <c r="C180" s="1">
        <v>23.309999465942383</v>
      </c>
      <c r="D180" s="16"/>
      <c r="E180" s="16"/>
      <c r="F180" s="16"/>
      <c r="G180" s="16"/>
      <c r="H180" s="14" t="s">
        <v>13</v>
      </c>
      <c r="I180" s="15"/>
      <c r="J180" s="1"/>
      <c r="K180" s="17" t="e">
        <f>(AVERAGE(E180:F183)-AVERAGE(D180,G180))/1000</f>
        <v>#DIV/0!</v>
      </c>
      <c r="L180" s="17" t="e">
        <f>K180+((AVERAGE(C183,J183)-$F5)*($F174-$F175))</f>
        <v>#DIV/0!</v>
      </c>
    </row>
    <row r="181" spans="1:12" x14ac:dyDescent="0.25">
      <c r="A181" s="14" t="s">
        <v>14</v>
      </c>
      <c r="B181" s="15"/>
      <c r="C181" s="1"/>
      <c r="D181" s="16"/>
      <c r="E181" s="16"/>
      <c r="F181" s="16"/>
      <c r="G181" s="16"/>
      <c r="H181" s="14" t="s">
        <v>14</v>
      </c>
      <c r="I181" s="15"/>
      <c r="J181" s="1"/>
      <c r="K181" s="17"/>
      <c r="L181" s="17"/>
    </row>
    <row r="182" spans="1:12" x14ac:dyDescent="0.25">
      <c r="A182" s="14" t="s">
        <v>15</v>
      </c>
      <c r="B182" s="15"/>
      <c r="C182" s="1"/>
      <c r="D182" s="16"/>
      <c r="E182" s="16"/>
      <c r="F182" s="16"/>
      <c r="G182" s="16"/>
      <c r="H182" s="14" t="s">
        <v>15</v>
      </c>
      <c r="I182" s="15"/>
      <c r="J182" s="1"/>
      <c r="K182" s="17"/>
      <c r="L182" s="17"/>
    </row>
    <row r="183" spans="1:12" x14ac:dyDescent="0.25">
      <c r="A183" s="14" t="s">
        <v>16</v>
      </c>
      <c r="B183" s="15"/>
      <c r="C183" s="18">
        <f>(0.34848*C182-(0.009*C181)*(EXP(0.061*C180)))/(273.15+C180)</f>
        <v>0</v>
      </c>
      <c r="D183" s="16"/>
      <c r="E183" s="16"/>
      <c r="F183" s="16"/>
      <c r="G183" s="16"/>
      <c r="H183" s="14" t="s">
        <v>16</v>
      </c>
      <c r="I183" s="15"/>
      <c r="J183" s="18">
        <f>(0.34848*J182-(0.009*J181)*(EXP(0.061*J180)))/(273.15+J180)</f>
        <v>0</v>
      </c>
      <c r="K183" s="17"/>
      <c r="L183" s="17"/>
    </row>
    <row r="184" spans="1:11" x14ac:dyDescent="0.25">
      <c r="K184" s="19"/>
    </row>
    <row r="185" spans="1:12" x14ac:dyDescent="0.25">
      <c r="A185" s="4" t="s">
        <v>17</v>
      </c>
      <c r="L185" s="5"/>
    </row>
    <row r="186" spans="1:12" x14ac:dyDescent="0.25">
      <c r="A186" s="6" t="s">
        <v>5</v>
      </c>
      <c r="B186" s="7"/>
      <c r="C186" s="8"/>
      <c r="D186" s="9" t="s">
        <v>18</v>
      </c>
      <c r="E186" s="9"/>
      <c r="F186" s="9"/>
      <c r="G186" s="9"/>
      <c r="H186" s="6" t="s">
        <v>5</v>
      </c>
      <c r="I186" s="7"/>
      <c r="J186" s="8"/>
      <c r="K186" s="10" t="s">
        <v>7</v>
      </c>
      <c r="L186" s="10" t="s">
        <v>8</v>
      </c>
    </row>
    <row r="187" spans="1:12" x14ac:dyDescent="0.25">
      <c r="A187" s="11" t="s">
        <v>9</v>
      </c>
      <c r="B187" s="12"/>
      <c r="C187" s="13"/>
      <c r="D187" s="9" t="s">
        <v>10</v>
      </c>
      <c r="E187" s="9" t="s">
        <v>11</v>
      </c>
      <c r="F187" s="9" t="s">
        <v>11</v>
      </c>
      <c r="G187" s="9" t="s">
        <v>10</v>
      </c>
      <c r="H187" s="11" t="s">
        <v>12</v>
      </c>
      <c r="I187" s="12"/>
      <c r="J187" s="13"/>
      <c r="K187" s="10"/>
      <c r="L187" s="10"/>
    </row>
    <row r="188" spans="1:12" x14ac:dyDescent="0.25">
      <c r="A188" s="14" t="s">
        <v>13</v>
      </c>
      <c r="B188" s="15"/>
      <c r="C188" s="1">
        <v>23.309999465942383</v>
      </c>
      <c r="D188" s="16"/>
      <c r="E188" s="16"/>
      <c r="F188" s="16"/>
      <c r="G188" s="16"/>
      <c r="H188" s="14" t="s">
        <v>13</v>
      </c>
      <c r="I188" s="15"/>
      <c r="J188" s="1"/>
      <c r="K188" s="17" t="e">
        <f>(AVERAGE(E188:F191)-AVERAGE(D188,G188))/1000</f>
        <v>#DIV/0!</v>
      </c>
      <c r="L188" s="17" t="e">
        <f>K188+((AVERAGE(C191,J191)-$F5)*($F174-$F175))</f>
        <v>#DIV/0!</v>
      </c>
    </row>
    <row r="189" spans="1:12" x14ac:dyDescent="0.25">
      <c r="A189" s="14" t="s">
        <v>14</v>
      </c>
      <c r="B189" s="15"/>
      <c r="C189" s="1"/>
      <c r="D189" s="16"/>
      <c r="E189" s="16"/>
      <c r="F189" s="16"/>
      <c r="G189" s="16"/>
      <c r="H189" s="14" t="s">
        <v>14</v>
      </c>
      <c r="I189" s="15"/>
      <c r="J189" s="1"/>
      <c r="K189" s="17"/>
      <c r="L189" s="17"/>
    </row>
    <row r="190" spans="1:12" x14ac:dyDescent="0.25">
      <c r="A190" s="14" t="s">
        <v>15</v>
      </c>
      <c r="B190" s="15"/>
      <c r="C190" s="1"/>
      <c r="D190" s="16"/>
      <c r="E190" s="16"/>
      <c r="F190" s="16"/>
      <c r="G190" s="16"/>
      <c r="H190" s="14" t="s">
        <v>15</v>
      </c>
      <c r="I190" s="15"/>
      <c r="J190" s="1"/>
      <c r="K190" s="17"/>
      <c r="L190" s="17"/>
    </row>
    <row r="191" spans="1:12" x14ac:dyDescent="0.25">
      <c r="A191" s="14" t="s">
        <v>16</v>
      </c>
      <c r="B191" s="15"/>
      <c r="C191" s="18">
        <f>(0.34848*C190-(0.009*C189)*(EXP(0.061*C188)))/(273.15+C188)</f>
        <v>0</v>
      </c>
      <c r="D191" s="16"/>
      <c r="E191" s="16"/>
      <c r="F191" s="16"/>
      <c r="G191" s="16"/>
      <c r="H191" s="14" t="s">
        <v>16</v>
      </c>
      <c r="I191" s="15"/>
      <c r="J191" s="18">
        <f>(0.34848*J190-(0.009*J189)*(EXP(0.061*J188)))/(273.15+J188)</f>
        <v>0</v>
      </c>
      <c r="K191" s="17"/>
      <c r="L191" s="17"/>
    </row>
    <row r="192" spans="1:11" x14ac:dyDescent="0.25">
      <c r="K192" s="19"/>
    </row>
    <row r="193" spans="1:12" x14ac:dyDescent="0.25">
      <c r="A193" s="4" t="s">
        <v>19</v>
      </c>
      <c r="L193" s="5"/>
    </row>
    <row r="194" spans="1:12" x14ac:dyDescent="0.25">
      <c r="A194" s="6" t="s">
        <v>5</v>
      </c>
      <c r="B194" s="7"/>
      <c r="C194" s="8"/>
      <c r="D194" s="9" t="s">
        <v>18</v>
      </c>
      <c r="E194" s="9"/>
      <c r="F194" s="9"/>
      <c r="G194" s="9"/>
      <c r="H194" s="6" t="s">
        <v>5</v>
      </c>
      <c r="I194" s="7"/>
      <c r="J194" s="8"/>
      <c r="K194" s="10" t="s">
        <v>7</v>
      </c>
      <c r="L194" s="10" t="s">
        <v>8</v>
      </c>
    </row>
    <row r="195" spans="1:12" x14ac:dyDescent="0.25">
      <c r="A195" s="11" t="s">
        <v>9</v>
      </c>
      <c r="B195" s="12"/>
      <c r="C195" s="13"/>
      <c r="D195" s="9" t="s">
        <v>10</v>
      </c>
      <c r="E195" s="9" t="s">
        <v>11</v>
      </c>
      <c r="F195" s="9" t="s">
        <v>11</v>
      </c>
      <c r="G195" s="9" t="s">
        <v>10</v>
      </c>
      <c r="H195" s="11" t="s">
        <v>12</v>
      </c>
      <c r="I195" s="12"/>
      <c r="J195" s="13"/>
      <c r="K195" s="10"/>
      <c r="L195" s="10"/>
    </row>
    <row r="196" spans="1:12" x14ac:dyDescent="0.25">
      <c r="A196" s="14" t="s">
        <v>13</v>
      </c>
      <c r="B196" s="15"/>
      <c r="C196" s="1">
        <v>23.309999465942383</v>
      </c>
      <c r="D196" s="16"/>
      <c r="E196" s="16"/>
      <c r="F196" s="16"/>
      <c r="G196" s="16"/>
      <c r="H196" s="14" t="s">
        <v>13</v>
      </c>
      <c r="I196" s="15"/>
      <c r="J196" s="1"/>
      <c r="K196" s="17" t="e">
        <f>(AVERAGE(E196:F199)-AVERAGE(D196,G196))/1000</f>
        <v>#DIV/0!</v>
      </c>
      <c r="L196" s="17" t="e">
        <f>K196+((AVERAGE(C199,J199)-$F5)*($F174-$F175))</f>
        <v>#DIV/0!</v>
      </c>
    </row>
    <row r="197" spans="1:12" x14ac:dyDescent="0.25">
      <c r="A197" s="14" t="s">
        <v>14</v>
      </c>
      <c r="B197" s="15"/>
      <c r="C197" s="1"/>
      <c r="D197" s="16"/>
      <c r="E197" s="16"/>
      <c r="F197" s="16"/>
      <c r="G197" s="16"/>
      <c r="H197" s="14" t="s">
        <v>14</v>
      </c>
      <c r="I197" s="15"/>
      <c r="J197" s="1"/>
      <c r="K197" s="17"/>
      <c r="L197" s="17"/>
    </row>
    <row r="198" spans="1:12" x14ac:dyDescent="0.25">
      <c r="A198" s="14" t="s">
        <v>15</v>
      </c>
      <c r="B198" s="15"/>
      <c r="C198" s="1"/>
      <c r="D198" s="16"/>
      <c r="E198" s="16"/>
      <c r="F198" s="16"/>
      <c r="G198" s="16"/>
      <c r="H198" s="14" t="s">
        <v>15</v>
      </c>
      <c r="I198" s="15"/>
      <c r="J198" s="1"/>
      <c r="K198" s="17"/>
      <c r="L198" s="17"/>
    </row>
    <row r="199" spans="1:12" x14ac:dyDescent="0.25">
      <c r="A199" s="14" t="s">
        <v>16</v>
      </c>
      <c r="B199" s="15"/>
      <c r="C199" s="18">
        <f>(0.34848*C198-(0.009*C197)*(EXP(0.061*C196)))/(273.15+C196)</f>
        <v>0</v>
      </c>
      <c r="D199" s="16"/>
      <c r="E199" s="16"/>
      <c r="F199" s="16"/>
      <c r="G199" s="16"/>
      <c r="H199" s="14" t="s">
        <v>16</v>
      </c>
      <c r="I199" s="15"/>
      <c r="J199" s="18">
        <f>(0.34848*J198-(0.009*J197)*(EXP(0.061*J196)))/(273.15+J196)</f>
        <v>0</v>
      </c>
      <c r="K199" s="17"/>
      <c r="L199" s="17"/>
    </row>
    <row r="200" spans="1:11" x14ac:dyDescent="0.25">
      <c r="K200" s="19"/>
    </row>
    <row r="201" spans="1:12" x14ac:dyDescent="0.25">
      <c r="A201" s="4" t="s">
        <v>20</v>
      </c>
      <c r="L201" s="5"/>
    </row>
    <row r="202" spans="1:12" x14ac:dyDescent="0.25">
      <c r="A202" s="6" t="s">
        <v>5</v>
      </c>
      <c r="B202" s="7"/>
      <c r="C202" s="8"/>
      <c r="D202" s="9" t="s">
        <v>18</v>
      </c>
      <c r="E202" s="9"/>
      <c r="F202" s="9"/>
      <c r="G202" s="9"/>
      <c r="H202" s="6" t="s">
        <v>5</v>
      </c>
      <c r="I202" s="7"/>
      <c r="J202" s="8"/>
      <c r="K202" s="10" t="s">
        <v>7</v>
      </c>
      <c r="L202" s="10" t="s">
        <v>8</v>
      </c>
    </row>
    <row r="203" spans="1:12" x14ac:dyDescent="0.25">
      <c r="A203" s="11" t="s">
        <v>9</v>
      </c>
      <c r="B203" s="12"/>
      <c r="C203" s="13"/>
      <c r="D203" s="9" t="s">
        <v>10</v>
      </c>
      <c r="E203" s="9" t="s">
        <v>11</v>
      </c>
      <c r="F203" s="9" t="s">
        <v>11</v>
      </c>
      <c r="G203" s="9" t="s">
        <v>10</v>
      </c>
      <c r="H203" s="11" t="s">
        <v>12</v>
      </c>
      <c r="I203" s="12"/>
      <c r="J203" s="13"/>
      <c r="K203" s="10"/>
      <c r="L203" s="10"/>
    </row>
    <row r="204" spans="1:12" x14ac:dyDescent="0.25">
      <c r="A204" s="14" t="s">
        <v>13</v>
      </c>
      <c r="B204" s="15"/>
      <c r="C204" s="1">
        <v>23.309999465942383</v>
      </c>
      <c r="D204" s="16"/>
      <c r="E204" s="16"/>
      <c r="F204" s="16"/>
      <c r="G204" s="16"/>
      <c r="H204" s="14" t="s">
        <v>13</v>
      </c>
      <c r="I204" s="15"/>
      <c r="J204" s="1"/>
      <c r="K204" s="17" t="e">
        <f>(AVERAGE(E204:F207)-AVERAGE(D204,G204))/1000</f>
        <v>#DIV/0!</v>
      </c>
      <c r="L204" s="17" t="e">
        <f>K204+((AVERAGE(C207,J207)-$F5)*($F174-$F175))</f>
        <v>#DIV/0!</v>
      </c>
    </row>
    <row r="205" spans="1:12" x14ac:dyDescent="0.25">
      <c r="A205" s="14" t="s">
        <v>14</v>
      </c>
      <c r="B205" s="15"/>
      <c r="C205" s="1"/>
      <c r="D205" s="16"/>
      <c r="E205" s="16"/>
      <c r="F205" s="16"/>
      <c r="G205" s="16"/>
      <c r="H205" s="14" t="s">
        <v>14</v>
      </c>
      <c r="I205" s="15"/>
      <c r="J205" s="1"/>
      <c r="K205" s="17"/>
      <c r="L205" s="17"/>
    </row>
    <row r="206" spans="1:12" x14ac:dyDescent="0.25">
      <c r="A206" s="14" t="s">
        <v>15</v>
      </c>
      <c r="B206" s="15"/>
      <c r="C206" s="1"/>
      <c r="D206" s="16"/>
      <c r="E206" s="16"/>
      <c r="F206" s="16"/>
      <c r="G206" s="16"/>
      <c r="H206" s="14" t="s">
        <v>15</v>
      </c>
      <c r="I206" s="15"/>
      <c r="J206" s="1"/>
      <c r="K206" s="17"/>
      <c r="L206" s="17"/>
    </row>
    <row r="207" spans="1:12" x14ac:dyDescent="0.25">
      <c r="A207" s="14" t="s">
        <v>16</v>
      </c>
      <c r="B207" s="15"/>
      <c r="C207" s="18">
        <f>(0.34848*C206-(0.009*C205)*(EXP(0.061*C204)))/(273.15+C204)</f>
        <v>0</v>
      </c>
      <c r="D207" s="16"/>
      <c r="E207" s="16"/>
      <c r="F207" s="16"/>
      <c r="G207" s="16"/>
      <c r="H207" s="14" t="s">
        <v>16</v>
      </c>
      <c r="I207" s="15"/>
      <c r="J207" s="18">
        <f>(0.34848*J206-(0.009*J205)*(EXP(0.061*J204)))/(273.15+J204)</f>
        <v>0</v>
      </c>
      <c r="K207" s="17"/>
      <c r="L207" s="17"/>
    </row>
    <row r="208" spans="1:11" x14ac:dyDescent="0.25">
      <c r="K208" s="19"/>
    </row>
    <row r="209" spans="1:12" x14ac:dyDescent="0.25">
      <c r="A209" s="4" t="s">
        <v>21</v>
      </c>
      <c r="L209" s="5"/>
    </row>
    <row r="210" spans="1:12" x14ac:dyDescent="0.25">
      <c r="A210" s="6" t="s">
        <v>5</v>
      </c>
      <c r="B210" s="7"/>
      <c r="C210" s="8"/>
      <c r="D210" s="9" t="s">
        <v>18</v>
      </c>
      <c r="E210" s="9"/>
      <c r="F210" s="9"/>
      <c r="G210" s="9"/>
      <c r="H210" s="6" t="s">
        <v>5</v>
      </c>
      <c r="I210" s="7"/>
      <c r="J210" s="8"/>
      <c r="K210" s="10" t="s">
        <v>7</v>
      </c>
      <c r="L210" s="10" t="s">
        <v>8</v>
      </c>
    </row>
    <row r="211" spans="1:12" x14ac:dyDescent="0.25">
      <c r="A211" s="11" t="s">
        <v>9</v>
      </c>
      <c r="B211" s="12"/>
      <c r="C211" s="13"/>
      <c r="D211" s="9" t="s">
        <v>10</v>
      </c>
      <c r="E211" s="9" t="s">
        <v>11</v>
      </c>
      <c r="F211" s="9" t="s">
        <v>11</v>
      </c>
      <c r="G211" s="9" t="s">
        <v>10</v>
      </c>
      <c r="H211" s="11" t="s">
        <v>12</v>
      </c>
      <c r="I211" s="12"/>
      <c r="J211" s="13"/>
      <c r="K211" s="10"/>
      <c r="L211" s="10"/>
    </row>
    <row r="212" spans="1:12" x14ac:dyDescent="0.25">
      <c r="A212" s="14" t="s">
        <v>13</v>
      </c>
      <c r="B212" s="15"/>
      <c r="C212" s="1">
        <v>23.309999465942383</v>
      </c>
      <c r="D212" s="16"/>
      <c r="E212" s="16"/>
      <c r="F212" s="16"/>
      <c r="G212" s="16"/>
      <c r="H212" s="14" t="s">
        <v>13</v>
      </c>
      <c r="I212" s="15"/>
      <c r="J212" s="1"/>
      <c r="K212" s="17" t="e">
        <f>(AVERAGE(E212:F215)-AVERAGE(D212,G212))/1000</f>
        <v>#DIV/0!</v>
      </c>
      <c r="L212" s="17" t="e">
        <f>K212+((AVERAGE(C215,J215)-$F5)*($F174-$F175))</f>
        <v>#DIV/0!</v>
      </c>
    </row>
    <row r="213" spans="1:12" x14ac:dyDescent="0.25">
      <c r="A213" s="14" t="s">
        <v>14</v>
      </c>
      <c r="B213" s="15"/>
      <c r="C213" s="1"/>
      <c r="D213" s="16"/>
      <c r="E213" s="16"/>
      <c r="F213" s="16"/>
      <c r="G213" s="16"/>
      <c r="H213" s="14" t="s">
        <v>14</v>
      </c>
      <c r="I213" s="15"/>
      <c r="J213" s="1"/>
      <c r="K213" s="17"/>
      <c r="L213" s="17"/>
    </row>
    <row r="214" spans="1:12" x14ac:dyDescent="0.25">
      <c r="A214" s="14" t="s">
        <v>15</v>
      </c>
      <c r="B214" s="15"/>
      <c r="C214" s="1"/>
      <c r="D214" s="16"/>
      <c r="E214" s="16"/>
      <c r="F214" s="16"/>
      <c r="G214" s="16"/>
      <c r="H214" s="14" t="s">
        <v>15</v>
      </c>
      <c r="I214" s="15"/>
      <c r="J214" s="1"/>
      <c r="K214" s="17"/>
      <c r="L214" s="17"/>
    </row>
    <row r="215" spans="1:12" x14ac:dyDescent="0.25">
      <c r="A215" s="14" t="s">
        <v>16</v>
      </c>
      <c r="B215" s="15"/>
      <c r="C215" s="18">
        <f>(0.34848*C214-(0.009*C213)*(EXP(0.061*C212)))/(273.15+C212)</f>
        <v>0</v>
      </c>
      <c r="D215" s="16"/>
      <c r="E215" s="16"/>
      <c r="F215" s="16"/>
      <c r="G215" s="16"/>
      <c r="H215" s="14" t="s">
        <v>16</v>
      </c>
      <c r="I215" s="15"/>
      <c r="J215" s="18">
        <f>(0.34848*J214-(0.009*J213)*(EXP(0.061*J212)))/(273.15+J212)</f>
        <v>0</v>
      </c>
      <c r="K215" s="17"/>
      <c r="L215" s="17"/>
    </row>
    <row r="216" spans="1:11" x14ac:dyDescent="0.25">
      <c r="K216" s="19"/>
    </row>
    <row r="217" spans="1:12" x14ac:dyDescent="0.25">
      <c r="A217" s="4" t="s">
        <v>22</v>
      </c>
      <c r="L217" s="5"/>
    </row>
    <row r="218" spans="1:12" x14ac:dyDescent="0.25">
      <c r="A218" s="6" t="s">
        <v>5</v>
      </c>
      <c r="B218" s="7"/>
      <c r="C218" s="8"/>
      <c r="D218" s="9" t="s">
        <v>18</v>
      </c>
      <c r="E218" s="9"/>
      <c r="F218" s="9"/>
      <c r="G218" s="9"/>
      <c r="H218" s="6" t="s">
        <v>5</v>
      </c>
      <c r="I218" s="7"/>
      <c r="J218" s="8"/>
      <c r="K218" s="10" t="s">
        <v>7</v>
      </c>
      <c r="L218" s="10" t="s">
        <v>8</v>
      </c>
    </row>
    <row r="219" spans="1:12" x14ac:dyDescent="0.25">
      <c r="A219" s="11" t="s">
        <v>9</v>
      </c>
      <c r="B219" s="12"/>
      <c r="C219" s="13"/>
      <c r="D219" s="9" t="s">
        <v>10</v>
      </c>
      <c r="E219" s="9" t="s">
        <v>11</v>
      </c>
      <c r="F219" s="9" t="s">
        <v>11</v>
      </c>
      <c r="G219" s="9" t="s">
        <v>10</v>
      </c>
      <c r="H219" s="11" t="s">
        <v>12</v>
      </c>
      <c r="I219" s="12"/>
      <c r="J219" s="13"/>
      <c r="K219" s="10"/>
      <c r="L219" s="10"/>
    </row>
    <row r="220" spans="1:12" x14ac:dyDescent="0.25">
      <c r="A220" s="14" t="s">
        <v>13</v>
      </c>
      <c r="B220" s="15"/>
      <c r="C220" s="1">
        <v>23.299999237060547</v>
      </c>
      <c r="D220" s="16"/>
      <c r="E220" s="16"/>
      <c r="F220" s="16"/>
      <c r="G220" s="16"/>
      <c r="H220" s="14" t="s">
        <v>13</v>
      </c>
      <c r="I220" s="15"/>
      <c r="J220" s="1"/>
      <c r="K220" s="17" t="e">
        <f>(AVERAGE(E220:F223)-AVERAGE(D220,G220))/1000</f>
        <v>#DIV/0!</v>
      </c>
      <c r="L220" s="17" t="e">
        <f>K220+((AVERAGE(C223,J223)-$F5)*($F174-$F175))</f>
        <v>#DIV/0!</v>
      </c>
    </row>
    <row r="221" spans="1:12" x14ac:dyDescent="0.25">
      <c r="A221" s="14" t="s">
        <v>14</v>
      </c>
      <c r="B221" s="15"/>
      <c r="C221" s="1"/>
      <c r="D221" s="16"/>
      <c r="E221" s="16"/>
      <c r="F221" s="16"/>
      <c r="G221" s="16"/>
      <c r="H221" s="14" t="s">
        <v>14</v>
      </c>
      <c r="I221" s="15"/>
      <c r="J221" s="1"/>
      <c r="K221" s="17"/>
      <c r="L221" s="17"/>
    </row>
    <row r="222" spans="1:12" x14ac:dyDescent="0.25">
      <c r="A222" s="14" t="s">
        <v>15</v>
      </c>
      <c r="B222" s="15"/>
      <c r="C222" s="1"/>
      <c r="D222" s="16"/>
      <c r="E222" s="16"/>
      <c r="F222" s="16"/>
      <c r="G222" s="16"/>
      <c r="H222" s="14" t="s">
        <v>15</v>
      </c>
      <c r="I222" s="15"/>
      <c r="J222" s="1"/>
      <c r="K222" s="17"/>
      <c r="L222" s="17"/>
    </row>
    <row r="223" spans="1:12" x14ac:dyDescent="0.25">
      <c r="A223" s="14" t="s">
        <v>16</v>
      </c>
      <c r="B223" s="15"/>
      <c r="C223" s="18">
        <f>(0.34848*C222-(0.009*C221)*(EXP(0.061*C220)))/(273.15+C220)</f>
        <v>0</v>
      </c>
      <c r="D223" s="16"/>
      <c r="E223" s="16"/>
      <c r="F223" s="16"/>
      <c r="G223" s="16"/>
      <c r="H223" s="14" t="s">
        <v>16</v>
      </c>
      <c r="I223" s="15"/>
      <c r="J223" s="18">
        <f>(0.34848*J222-(0.009*J221)*(EXP(0.061*J220)))/(273.15+J220)</f>
        <v>0</v>
      </c>
      <c r="K223" s="17"/>
      <c r="L223" s="17"/>
    </row>
    <row r="224" spans="1:11" x14ac:dyDescent="0.25">
      <c r="K224" s="19"/>
    </row>
    <row r="225" ht="18" customHeight="1" spans="1:11" x14ac:dyDescent="0.25">
      <c r="D225" s="20"/>
      <c r="E225" s="21" t="e">
        <f>AVERAGE(L180,L188,L196,L204,L212,L220)</f>
        <v>#DIV/0!</v>
      </c>
      <c r="F225" t="s">
        <v>23</v>
      </c>
      <c r="K225" s="19"/>
    </row>
    <row r="228" spans="1:1" x14ac:dyDescent="0.25">
      <c r="A228" s="3" t="s">
        <v>27</v>
      </c>
    </row>
    <row r="229" ht="17.25" customHeight="1" spans="1:7" x14ac:dyDescent="0.25">
      <c r="A229"/>
      <c r="F229" s="1"/>
      <c r="G229"/>
    </row>
    <row r="230" ht="17.25" customHeight="1" spans="1:7" x14ac:dyDescent="0.25">
      <c r="A230"/>
      <c r="F230" s="22"/>
      <c r="G230"/>
    </row>
    <row r="232" ht="15.75" customHeight="1" spans="1:12" x14ac:dyDescent="0.25">
      <c r="A232" s="4" t="s">
        <v>4</v>
      </c>
      <c r="L232" s="5"/>
    </row>
    <row r="233" spans="1:12" x14ac:dyDescent="0.25">
      <c r="A233" s="6" t="s">
        <v>5</v>
      </c>
      <c r="B233" s="7"/>
      <c r="C233" s="8"/>
      <c r="D233" s="9" t="s">
        <v>6</v>
      </c>
      <c r="E233" s="9"/>
      <c r="F233" s="9"/>
      <c r="G233" s="9"/>
      <c r="H233" s="6" t="s">
        <v>5</v>
      </c>
      <c r="I233" s="7"/>
      <c r="J233" s="8"/>
      <c r="K233" s="10" t="s">
        <v>7</v>
      </c>
      <c r="L233" s="10" t="s">
        <v>8</v>
      </c>
    </row>
    <row r="234" spans="1:12" x14ac:dyDescent="0.25">
      <c r="A234" s="11" t="s">
        <v>9</v>
      </c>
      <c r="B234" s="12"/>
      <c r="C234" s="13"/>
      <c r="D234" s="9" t="s">
        <v>10</v>
      </c>
      <c r="E234" s="9" t="s">
        <v>11</v>
      </c>
      <c r="F234" s="9" t="s">
        <v>11</v>
      </c>
      <c r="G234" s="9" t="s">
        <v>10</v>
      </c>
      <c r="H234" s="11" t="s">
        <v>12</v>
      </c>
      <c r="I234" s="12"/>
      <c r="J234" s="13"/>
      <c r="K234" s="10"/>
      <c r="L234" s="10"/>
    </row>
    <row r="235" spans="1:12" x14ac:dyDescent="0.25">
      <c r="A235" s="14" t="s">
        <v>13</v>
      </c>
      <c r="B235" s="15"/>
      <c r="C235" s="1"/>
      <c r="D235" s="16"/>
      <c r="E235" s="16"/>
      <c r="F235" s="16"/>
      <c r="G235" s="16"/>
      <c r="H235" s="14" t="s">
        <v>13</v>
      </c>
      <c r="I235" s="15"/>
      <c r="J235" s="1"/>
      <c r="K235" s="17" t="e">
        <f>(AVERAGE(E235:F238)-AVERAGE(D235,G235))/1000</f>
        <v>#DIV/0!</v>
      </c>
      <c r="L235" s="17" t="e">
        <f>K235+((AVERAGE(C238,J238)-$F5)*($F229-$F230))</f>
        <v>#DIV/0!</v>
      </c>
    </row>
    <row r="236" spans="1:12" x14ac:dyDescent="0.25">
      <c r="A236" s="14" t="s">
        <v>14</v>
      </c>
      <c r="B236" s="15"/>
      <c r="C236" s="1"/>
      <c r="D236" s="16"/>
      <c r="E236" s="16"/>
      <c r="F236" s="16"/>
      <c r="G236" s="16"/>
      <c r="H236" s="14" t="s">
        <v>14</v>
      </c>
      <c r="I236" s="15"/>
      <c r="J236" s="1"/>
      <c r="K236" s="17"/>
      <c r="L236" s="17"/>
    </row>
    <row r="237" spans="1:12" x14ac:dyDescent="0.25">
      <c r="A237" s="14" t="s">
        <v>15</v>
      </c>
      <c r="B237" s="15"/>
      <c r="C237" s="1"/>
      <c r="D237" s="16"/>
      <c r="E237" s="16"/>
      <c r="F237" s="16"/>
      <c r="G237" s="16"/>
      <c r="H237" s="14" t="s">
        <v>15</v>
      </c>
      <c r="I237" s="15"/>
      <c r="J237" s="1"/>
      <c r="K237" s="17"/>
      <c r="L237" s="17"/>
    </row>
    <row r="238" spans="1:12" x14ac:dyDescent="0.25">
      <c r="A238" s="14" t="s">
        <v>16</v>
      </c>
      <c r="B238" s="15"/>
      <c r="C238" s="18">
        <f>(0.34848*C237-(0.009*C236)*(EXP(0.061*C235)))/(273.15+C235)</f>
        <v>0</v>
      </c>
      <c r="D238" s="16"/>
      <c r="E238" s="16"/>
      <c r="F238" s="16"/>
      <c r="G238" s="16"/>
      <c r="H238" s="14" t="s">
        <v>16</v>
      </c>
      <c r="I238" s="15"/>
      <c r="J238" s="18">
        <f>(0.34848*J237-(0.009*J236)*(EXP(0.061*J235)))/(273.15+J235)</f>
        <v>0</v>
      </c>
      <c r="K238" s="17"/>
      <c r="L238" s="17"/>
    </row>
    <row r="239" spans="1:11" x14ac:dyDescent="0.25">
      <c r="K239" s="19"/>
    </row>
    <row r="240" spans="1:12" x14ac:dyDescent="0.25">
      <c r="A240" s="4" t="s">
        <v>17</v>
      </c>
      <c r="L240" s="5"/>
    </row>
    <row r="241" spans="1:12" x14ac:dyDescent="0.25">
      <c r="A241" s="6" t="s">
        <v>5</v>
      </c>
      <c r="B241" s="7"/>
      <c r="C241" s="8"/>
      <c r="D241" s="9" t="s">
        <v>18</v>
      </c>
      <c r="E241" s="9"/>
      <c r="F241" s="9"/>
      <c r="G241" s="9"/>
      <c r="H241" s="6" t="s">
        <v>5</v>
      </c>
      <c r="I241" s="7"/>
      <c r="J241" s="8"/>
      <c r="K241" s="10" t="s">
        <v>7</v>
      </c>
      <c r="L241" s="10" t="s">
        <v>8</v>
      </c>
    </row>
    <row r="242" spans="1:12" x14ac:dyDescent="0.25">
      <c r="A242" s="11" t="s">
        <v>9</v>
      </c>
      <c r="B242" s="12"/>
      <c r="C242" s="13"/>
      <c r="D242" s="9" t="s">
        <v>10</v>
      </c>
      <c r="E242" s="9" t="s">
        <v>11</v>
      </c>
      <c r="F242" s="9" t="s">
        <v>11</v>
      </c>
      <c r="G242" s="9" t="s">
        <v>10</v>
      </c>
      <c r="H242" s="11" t="s">
        <v>12</v>
      </c>
      <c r="I242" s="12"/>
      <c r="J242" s="13"/>
      <c r="K242" s="10"/>
      <c r="L242" s="10"/>
    </row>
    <row r="243" spans="1:12" x14ac:dyDescent="0.25">
      <c r="A243" s="14" t="s">
        <v>13</v>
      </c>
      <c r="B243" s="15"/>
      <c r="C243" s="1"/>
      <c r="D243" s="16"/>
      <c r="E243" s="16"/>
      <c r="F243" s="16"/>
      <c r="G243" s="16"/>
      <c r="H243" s="14" t="s">
        <v>13</v>
      </c>
      <c r="I243" s="15"/>
      <c r="J243" s="1"/>
      <c r="K243" s="17" t="e">
        <f>(AVERAGE(E243:F246)-AVERAGE(D243,G243))/1000</f>
        <v>#DIV/0!</v>
      </c>
      <c r="L243" s="17" t="e">
        <f>K243+((AVERAGE(C246,J246)-$F5)*($F229-$F230))</f>
        <v>#DIV/0!</v>
      </c>
    </row>
    <row r="244" spans="1:12" x14ac:dyDescent="0.25">
      <c r="A244" s="14" t="s">
        <v>14</v>
      </c>
      <c r="B244" s="15"/>
      <c r="C244" s="1"/>
      <c r="D244" s="16"/>
      <c r="E244" s="16"/>
      <c r="F244" s="16"/>
      <c r="G244" s="16"/>
      <c r="H244" s="14" t="s">
        <v>14</v>
      </c>
      <c r="I244" s="15"/>
      <c r="J244" s="1"/>
      <c r="K244" s="17"/>
      <c r="L244" s="17"/>
    </row>
    <row r="245" spans="1:12" x14ac:dyDescent="0.25">
      <c r="A245" s="14" t="s">
        <v>15</v>
      </c>
      <c r="B245" s="15"/>
      <c r="C245" s="1"/>
      <c r="D245" s="16"/>
      <c r="E245" s="16"/>
      <c r="F245" s="16"/>
      <c r="G245" s="16"/>
      <c r="H245" s="14" t="s">
        <v>15</v>
      </c>
      <c r="I245" s="15"/>
      <c r="J245" s="1"/>
      <c r="K245" s="17"/>
      <c r="L245" s="17"/>
    </row>
    <row r="246" spans="1:12" x14ac:dyDescent="0.25">
      <c r="A246" s="14" t="s">
        <v>16</v>
      </c>
      <c r="B246" s="15"/>
      <c r="C246" s="18">
        <f>(0.34848*C245-(0.009*C244)*(EXP(0.061*C243)))/(273.15+C243)</f>
        <v>0</v>
      </c>
      <c r="D246" s="16"/>
      <c r="E246" s="16"/>
      <c r="F246" s="16"/>
      <c r="G246" s="16"/>
      <c r="H246" s="14" t="s">
        <v>16</v>
      </c>
      <c r="I246" s="15"/>
      <c r="J246" s="18">
        <f>(0.34848*J245-(0.009*J244)*(EXP(0.061*J243)))/(273.15+J243)</f>
        <v>0</v>
      </c>
      <c r="K246" s="17"/>
      <c r="L246" s="17"/>
    </row>
    <row r="247" spans="1:11" x14ac:dyDescent="0.25">
      <c r="K247" s="19"/>
    </row>
    <row r="248" spans="1:12" x14ac:dyDescent="0.25">
      <c r="A248" s="4" t="s">
        <v>19</v>
      </c>
      <c r="L248" s="5"/>
    </row>
    <row r="249" spans="1:12" x14ac:dyDescent="0.25">
      <c r="A249" s="6" t="s">
        <v>5</v>
      </c>
      <c r="B249" s="7"/>
      <c r="C249" s="8"/>
      <c r="D249" s="9" t="s">
        <v>18</v>
      </c>
      <c r="E249" s="9"/>
      <c r="F249" s="9"/>
      <c r="G249" s="9"/>
      <c r="H249" s="6" t="s">
        <v>5</v>
      </c>
      <c r="I249" s="7"/>
      <c r="J249" s="8"/>
      <c r="K249" s="10" t="s">
        <v>7</v>
      </c>
      <c r="L249" s="10" t="s">
        <v>8</v>
      </c>
    </row>
    <row r="250" spans="1:12" x14ac:dyDescent="0.25">
      <c r="A250" s="11" t="s">
        <v>9</v>
      </c>
      <c r="B250" s="12"/>
      <c r="C250" s="13"/>
      <c r="D250" s="9" t="s">
        <v>10</v>
      </c>
      <c r="E250" s="9" t="s">
        <v>11</v>
      </c>
      <c r="F250" s="9" t="s">
        <v>11</v>
      </c>
      <c r="G250" s="9" t="s">
        <v>10</v>
      </c>
      <c r="H250" s="11" t="s">
        <v>12</v>
      </c>
      <c r="I250" s="12"/>
      <c r="J250" s="13"/>
      <c r="K250" s="10"/>
      <c r="L250" s="10"/>
    </row>
    <row r="251" spans="1:12" x14ac:dyDescent="0.25">
      <c r="A251" s="14" t="s">
        <v>13</v>
      </c>
      <c r="B251" s="15"/>
      <c r="C251" s="1"/>
      <c r="D251" s="16"/>
      <c r="E251" s="16"/>
      <c r="F251" s="16"/>
      <c r="G251" s="16"/>
      <c r="H251" s="14" t="s">
        <v>13</v>
      </c>
      <c r="I251" s="15"/>
      <c r="J251" s="1"/>
      <c r="K251" s="17" t="e">
        <f>(AVERAGE(E251:F254)-AVERAGE(D251,G251))/1000</f>
        <v>#DIV/0!</v>
      </c>
      <c r="L251" s="17" t="e">
        <f>K251+((AVERAGE(C254,J254)-$F5)*($F229-$F230))</f>
        <v>#DIV/0!</v>
      </c>
    </row>
    <row r="252" spans="1:12" x14ac:dyDescent="0.25">
      <c r="A252" s="14" t="s">
        <v>14</v>
      </c>
      <c r="B252" s="15"/>
      <c r="C252" s="1"/>
      <c r="D252" s="16"/>
      <c r="E252" s="16"/>
      <c r="F252" s="16"/>
      <c r="G252" s="16"/>
      <c r="H252" s="14" t="s">
        <v>14</v>
      </c>
      <c r="I252" s="15"/>
      <c r="J252" s="1"/>
      <c r="K252" s="17"/>
      <c r="L252" s="17"/>
    </row>
    <row r="253" spans="1:12" x14ac:dyDescent="0.25">
      <c r="A253" s="14" t="s">
        <v>15</v>
      </c>
      <c r="B253" s="15"/>
      <c r="C253" s="1"/>
      <c r="D253" s="16"/>
      <c r="E253" s="16"/>
      <c r="F253" s="16"/>
      <c r="G253" s="16"/>
      <c r="H253" s="14" t="s">
        <v>15</v>
      </c>
      <c r="I253" s="15"/>
      <c r="J253" s="1"/>
      <c r="K253" s="17"/>
      <c r="L253" s="17"/>
    </row>
    <row r="254" spans="1:12" x14ac:dyDescent="0.25">
      <c r="A254" s="14" t="s">
        <v>16</v>
      </c>
      <c r="B254" s="15"/>
      <c r="C254" s="18">
        <f>(0.34848*C253-(0.009*C252)*(EXP(0.061*C251)))/(273.15+C251)</f>
        <v>0</v>
      </c>
      <c r="D254" s="16"/>
      <c r="E254" s="16"/>
      <c r="F254" s="16"/>
      <c r="G254" s="16"/>
      <c r="H254" s="14" t="s">
        <v>16</v>
      </c>
      <c r="I254" s="15"/>
      <c r="J254" s="18">
        <f>(0.34848*J253-(0.009*J252)*(EXP(0.061*J251)))/(273.15+J251)</f>
        <v>0</v>
      </c>
      <c r="K254" s="17"/>
      <c r="L254" s="17"/>
    </row>
    <row r="255" spans="1:11" x14ac:dyDescent="0.25">
      <c r="K255" s="19"/>
    </row>
    <row r="256" spans="1:12" x14ac:dyDescent="0.25">
      <c r="A256" s="4" t="s">
        <v>20</v>
      </c>
      <c r="L256" s="5"/>
    </row>
    <row r="257" spans="1:12" x14ac:dyDescent="0.25">
      <c r="A257" s="6" t="s">
        <v>5</v>
      </c>
      <c r="B257" s="7"/>
      <c r="C257" s="8"/>
      <c r="D257" s="9" t="s">
        <v>18</v>
      </c>
      <c r="E257" s="9"/>
      <c r="F257" s="9"/>
      <c r="G257" s="9"/>
      <c r="H257" s="6" t="s">
        <v>5</v>
      </c>
      <c r="I257" s="7"/>
      <c r="J257" s="8"/>
      <c r="K257" s="10" t="s">
        <v>7</v>
      </c>
      <c r="L257" s="10" t="s">
        <v>8</v>
      </c>
    </row>
    <row r="258" spans="1:12" x14ac:dyDescent="0.25">
      <c r="A258" s="11" t="s">
        <v>9</v>
      </c>
      <c r="B258" s="12"/>
      <c r="C258" s="13"/>
      <c r="D258" s="9" t="s">
        <v>10</v>
      </c>
      <c r="E258" s="9" t="s">
        <v>11</v>
      </c>
      <c r="F258" s="9" t="s">
        <v>11</v>
      </c>
      <c r="G258" s="9" t="s">
        <v>10</v>
      </c>
      <c r="H258" s="11" t="s">
        <v>12</v>
      </c>
      <c r="I258" s="12"/>
      <c r="J258" s="13"/>
      <c r="K258" s="10"/>
      <c r="L258" s="10"/>
    </row>
    <row r="259" spans="1:12" x14ac:dyDescent="0.25">
      <c r="A259" s="14" t="s">
        <v>13</v>
      </c>
      <c r="B259" s="15"/>
      <c r="C259" s="1"/>
      <c r="D259" s="16"/>
      <c r="E259" s="16"/>
      <c r="F259" s="16"/>
      <c r="G259" s="16"/>
      <c r="H259" s="14" t="s">
        <v>13</v>
      </c>
      <c r="I259" s="15"/>
      <c r="J259" s="1"/>
      <c r="K259" s="17" t="e">
        <f>(AVERAGE(E259:F262)-AVERAGE(D259,G259))/1000</f>
        <v>#DIV/0!</v>
      </c>
      <c r="L259" s="17" t="e">
        <f>K259+((AVERAGE(C262,J262)-$F5)*($F229-$F230))</f>
        <v>#DIV/0!</v>
      </c>
    </row>
    <row r="260" spans="1:12" x14ac:dyDescent="0.25">
      <c r="A260" s="14" t="s">
        <v>14</v>
      </c>
      <c r="B260" s="15"/>
      <c r="C260" s="1"/>
      <c r="D260" s="16"/>
      <c r="E260" s="16"/>
      <c r="F260" s="16"/>
      <c r="G260" s="16"/>
      <c r="H260" s="14" t="s">
        <v>14</v>
      </c>
      <c r="I260" s="15"/>
      <c r="J260" s="1"/>
      <c r="K260" s="17"/>
      <c r="L260" s="17"/>
    </row>
    <row r="261" spans="1:12" x14ac:dyDescent="0.25">
      <c r="A261" s="14" t="s">
        <v>15</v>
      </c>
      <c r="B261" s="15"/>
      <c r="C261" s="1"/>
      <c r="D261" s="16"/>
      <c r="E261" s="16"/>
      <c r="F261" s="16"/>
      <c r="G261" s="16"/>
      <c r="H261" s="14" t="s">
        <v>15</v>
      </c>
      <c r="I261" s="15"/>
      <c r="J261" s="1"/>
      <c r="K261" s="17"/>
      <c r="L261" s="17"/>
    </row>
    <row r="262" spans="1:12" x14ac:dyDescent="0.25">
      <c r="A262" s="14" t="s">
        <v>16</v>
      </c>
      <c r="B262" s="15"/>
      <c r="C262" s="18">
        <f>(0.34848*C261-(0.009*C260)*(EXP(0.061*C259)))/(273.15+C259)</f>
        <v>0</v>
      </c>
      <c r="D262" s="16"/>
      <c r="E262" s="16"/>
      <c r="F262" s="16"/>
      <c r="G262" s="16"/>
      <c r="H262" s="14" t="s">
        <v>16</v>
      </c>
      <c r="I262" s="15"/>
      <c r="J262" s="18">
        <f>(0.34848*J261-(0.009*J260)*(EXP(0.061*J259)))/(273.15+J259)</f>
        <v>0</v>
      </c>
      <c r="K262" s="17"/>
      <c r="L262" s="17"/>
    </row>
    <row r="263" spans="1:11" x14ac:dyDescent="0.25">
      <c r="K263" s="19"/>
    </row>
    <row r="264" spans="1:12" x14ac:dyDescent="0.25">
      <c r="A264" s="4" t="s">
        <v>21</v>
      </c>
      <c r="L264" s="5"/>
    </row>
    <row r="265" spans="1:12" x14ac:dyDescent="0.25">
      <c r="A265" s="6" t="s">
        <v>5</v>
      </c>
      <c r="B265" s="7"/>
      <c r="C265" s="8"/>
      <c r="D265" s="9" t="s">
        <v>18</v>
      </c>
      <c r="E265" s="9"/>
      <c r="F265" s="9"/>
      <c r="G265" s="9"/>
      <c r="H265" s="6" t="s">
        <v>5</v>
      </c>
      <c r="I265" s="7"/>
      <c r="J265" s="8"/>
      <c r="K265" s="10" t="s">
        <v>7</v>
      </c>
      <c r="L265" s="10" t="s">
        <v>8</v>
      </c>
    </row>
    <row r="266" spans="1:12" x14ac:dyDescent="0.25">
      <c r="A266" s="11" t="s">
        <v>9</v>
      </c>
      <c r="B266" s="12"/>
      <c r="C266" s="13"/>
      <c r="D266" s="9" t="s">
        <v>10</v>
      </c>
      <c r="E266" s="9" t="s">
        <v>11</v>
      </c>
      <c r="F266" s="9" t="s">
        <v>11</v>
      </c>
      <c r="G266" s="9" t="s">
        <v>10</v>
      </c>
      <c r="H266" s="11" t="s">
        <v>12</v>
      </c>
      <c r="I266" s="12"/>
      <c r="J266" s="13"/>
      <c r="K266" s="10"/>
      <c r="L266" s="10"/>
    </row>
    <row r="267" spans="1:12" x14ac:dyDescent="0.25">
      <c r="A267" s="14" t="s">
        <v>13</v>
      </c>
      <c r="B267" s="15"/>
      <c r="C267" s="1"/>
      <c r="D267" s="16"/>
      <c r="E267" s="16"/>
      <c r="F267" s="16"/>
      <c r="G267" s="16"/>
      <c r="H267" s="14" t="s">
        <v>13</v>
      </c>
      <c r="I267" s="15"/>
      <c r="J267" s="1"/>
      <c r="K267" s="17" t="e">
        <f>(AVERAGE(E267:F270)-AVERAGE(D267,G267))/1000</f>
        <v>#DIV/0!</v>
      </c>
      <c r="L267" s="17" t="e">
        <f>K267+((AVERAGE(C270,J270)-$F5)*($F229-$F230))</f>
        <v>#DIV/0!</v>
      </c>
    </row>
    <row r="268" spans="1:12" x14ac:dyDescent="0.25">
      <c r="A268" s="14" t="s">
        <v>14</v>
      </c>
      <c r="B268" s="15"/>
      <c r="C268" s="1"/>
      <c r="D268" s="16"/>
      <c r="E268" s="16"/>
      <c r="F268" s="16"/>
      <c r="G268" s="16"/>
      <c r="H268" s="14" t="s">
        <v>14</v>
      </c>
      <c r="I268" s="15"/>
      <c r="J268" s="1"/>
      <c r="K268" s="17"/>
      <c r="L268" s="17"/>
    </row>
    <row r="269" spans="1:12" x14ac:dyDescent="0.25">
      <c r="A269" s="14" t="s">
        <v>15</v>
      </c>
      <c r="B269" s="15"/>
      <c r="C269" s="1"/>
      <c r="D269" s="16"/>
      <c r="E269" s="16"/>
      <c r="F269" s="16"/>
      <c r="G269" s="16"/>
      <c r="H269" s="14" t="s">
        <v>15</v>
      </c>
      <c r="I269" s="15"/>
      <c r="J269" s="1"/>
      <c r="K269" s="17"/>
      <c r="L269" s="17"/>
    </row>
    <row r="270" spans="1:12" x14ac:dyDescent="0.25">
      <c r="A270" s="14" t="s">
        <v>16</v>
      </c>
      <c r="B270" s="15"/>
      <c r="C270" s="18">
        <f>(0.34848*C269-(0.009*C268)*(EXP(0.061*C267)))/(273.15+C267)</f>
        <v>0</v>
      </c>
      <c r="D270" s="16"/>
      <c r="E270" s="16"/>
      <c r="F270" s="16"/>
      <c r="G270" s="16"/>
      <c r="H270" s="14" t="s">
        <v>16</v>
      </c>
      <c r="I270" s="15"/>
      <c r="J270" s="18">
        <f>(0.34848*J269-(0.009*J268)*(EXP(0.061*J267)))/(273.15+J267)</f>
        <v>0</v>
      </c>
      <c r="K270" s="17"/>
      <c r="L270" s="17"/>
    </row>
    <row r="271" spans="1:11" x14ac:dyDescent="0.25">
      <c r="K271" s="19"/>
    </row>
    <row r="272" spans="1:12" x14ac:dyDescent="0.25">
      <c r="A272" s="4" t="s">
        <v>22</v>
      </c>
      <c r="L272" s="5"/>
    </row>
    <row r="273" spans="1:12" x14ac:dyDescent="0.25">
      <c r="A273" s="6" t="s">
        <v>5</v>
      </c>
      <c r="B273" s="7"/>
      <c r="C273" s="8"/>
      <c r="D273" s="9" t="s">
        <v>18</v>
      </c>
      <c r="E273" s="9"/>
      <c r="F273" s="9"/>
      <c r="G273" s="9"/>
      <c r="H273" s="6" t="s">
        <v>5</v>
      </c>
      <c r="I273" s="7"/>
      <c r="J273" s="8"/>
      <c r="K273" s="10" t="s">
        <v>7</v>
      </c>
      <c r="L273" s="10" t="s">
        <v>8</v>
      </c>
    </row>
    <row r="274" spans="1:12" x14ac:dyDescent="0.25">
      <c r="A274" s="11" t="s">
        <v>9</v>
      </c>
      <c r="B274" s="12"/>
      <c r="C274" s="13"/>
      <c r="D274" s="9" t="s">
        <v>10</v>
      </c>
      <c r="E274" s="9" t="s">
        <v>11</v>
      </c>
      <c r="F274" s="9" t="s">
        <v>11</v>
      </c>
      <c r="G274" s="9" t="s">
        <v>10</v>
      </c>
      <c r="H274" s="11" t="s">
        <v>12</v>
      </c>
      <c r="I274" s="12"/>
      <c r="J274" s="13"/>
      <c r="K274" s="10"/>
      <c r="L274" s="10"/>
    </row>
    <row r="275" spans="1:12" x14ac:dyDescent="0.25">
      <c r="A275" s="14" t="s">
        <v>13</v>
      </c>
      <c r="B275" s="15"/>
      <c r="C275" s="1"/>
      <c r="D275" s="16"/>
      <c r="E275" s="16"/>
      <c r="F275" s="16"/>
      <c r="G275" s="16"/>
      <c r="H275" s="14" t="s">
        <v>13</v>
      </c>
      <c r="I275" s="15"/>
      <c r="J275" s="1"/>
      <c r="K275" s="17" t="e">
        <f>(AVERAGE(E275:F278)-AVERAGE(D275,G275))/1000</f>
        <v>#DIV/0!</v>
      </c>
      <c r="L275" s="17" t="e">
        <f>K275+((AVERAGE(C278,J278)-$F5)*($F229-$F230))</f>
        <v>#DIV/0!</v>
      </c>
    </row>
    <row r="276" spans="1:12" x14ac:dyDescent="0.25">
      <c r="A276" s="14" t="s">
        <v>14</v>
      </c>
      <c r="B276" s="15"/>
      <c r="C276" s="1"/>
      <c r="D276" s="16"/>
      <c r="E276" s="16"/>
      <c r="F276" s="16"/>
      <c r="G276" s="16"/>
      <c r="H276" s="14" t="s">
        <v>14</v>
      </c>
      <c r="I276" s="15"/>
      <c r="J276" s="1"/>
      <c r="K276" s="17"/>
      <c r="L276" s="17"/>
    </row>
    <row r="277" spans="1:12" x14ac:dyDescent="0.25">
      <c r="A277" s="14" t="s">
        <v>15</v>
      </c>
      <c r="B277" s="15"/>
      <c r="C277" s="1"/>
      <c r="D277" s="16"/>
      <c r="E277" s="16"/>
      <c r="F277" s="16"/>
      <c r="G277" s="16"/>
      <c r="H277" s="14" t="s">
        <v>15</v>
      </c>
      <c r="I277" s="15"/>
      <c r="J277" s="1"/>
      <c r="K277" s="17"/>
      <c r="L277" s="17"/>
    </row>
    <row r="278" spans="1:12" x14ac:dyDescent="0.25">
      <c r="A278" s="14" t="s">
        <v>16</v>
      </c>
      <c r="B278" s="15"/>
      <c r="C278" s="18">
        <f>(0.34848*C277-(0.009*C276)*(EXP(0.061*C275)))/(273.15+C275)</f>
        <v>0</v>
      </c>
      <c r="D278" s="16"/>
      <c r="E278" s="16"/>
      <c r="F278" s="16"/>
      <c r="G278" s="16"/>
      <c r="H278" s="14" t="s">
        <v>16</v>
      </c>
      <c r="I278" s="15"/>
      <c r="J278" s="18">
        <f>(0.34848*J277-(0.009*J276)*(EXP(0.061*J275)))/(273.15+J275)</f>
        <v>0</v>
      </c>
      <c r="K278" s="17"/>
      <c r="L278" s="17"/>
    </row>
    <row r="279" spans="1:11" x14ac:dyDescent="0.25">
      <c r="K279" s="19"/>
    </row>
    <row r="280" ht="18" customHeight="1" spans="1:11" x14ac:dyDescent="0.25">
      <c r="D280" s="20"/>
      <c r="E280" s="21" t="e">
        <f>AVERAGE(L235,L243,L251,L259,L267,L275)</f>
        <v>#DIV/0!</v>
      </c>
      <c r="F280" t="s">
        <v>23</v>
      </c>
      <c r="K280" s="19"/>
    </row>
    <row r="283" spans="1:1" x14ac:dyDescent="0.25">
      <c r="A283" s="3" t="s">
        <v>28</v>
      </c>
    </row>
    <row r="284" ht="17.25" customHeight="1" spans="1:7" x14ac:dyDescent="0.25">
      <c r="A284"/>
      <c r="F284" s="22"/>
      <c r="G284"/>
    </row>
    <row r="285" ht="17.25" customHeight="1" spans="1:7" x14ac:dyDescent="0.25">
      <c r="A285"/>
      <c r="F285" s="22"/>
      <c r="G285"/>
    </row>
    <row r="287" ht="15.75" customHeight="1" spans="1:12" x14ac:dyDescent="0.25">
      <c r="A287" s="4" t="s">
        <v>4</v>
      </c>
      <c r="L287" s="5"/>
    </row>
    <row r="288" spans="1:12" x14ac:dyDescent="0.25">
      <c r="A288" s="6" t="s">
        <v>5</v>
      </c>
      <c r="B288" s="7"/>
      <c r="C288" s="8"/>
      <c r="D288" s="9" t="s">
        <v>6</v>
      </c>
      <c r="E288" s="9"/>
      <c r="F288" s="9"/>
      <c r="G288" s="9"/>
      <c r="H288" s="6" t="s">
        <v>5</v>
      </c>
      <c r="I288" s="7"/>
      <c r="J288" s="8"/>
      <c r="K288" s="10" t="s">
        <v>7</v>
      </c>
      <c r="L288" s="10" t="s">
        <v>8</v>
      </c>
    </row>
    <row r="289" spans="1:12" x14ac:dyDescent="0.25">
      <c r="A289" s="11" t="s">
        <v>9</v>
      </c>
      <c r="B289" s="12"/>
      <c r="C289" s="13"/>
      <c r="D289" s="9" t="s">
        <v>10</v>
      </c>
      <c r="E289" s="9" t="s">
        <v>11</v>
      </c>
      <c r="F289" s="9" t="s">
        <v>11</v>
      </c>
      <c r="G289" s="9" t="s">
        <v>10</v>
      </c>
      <c r="H289" s="11" t="s">
        <v>12</v>
      </c>
      <c r="I289" s="12"/>
      <c r="J289" s="13"/>
      <c r="K289" s="10"/>
      <c r="L289" s="10"/>
    </row>
    <row r="290" spans="1:12" x14ac:dyDescent="0.25">
      <c r="A290" s="14" t="s">
        <v>13</v>
      </c>
      <c r="B290" s="15"/>
      <c r="C290" s="1"/>
      <c r="D290" s="16"/>
      <c r="E290" s="16"/>
      <c r="F290" s="16"/>
      <c r="G290" s="16"/>
      <c r="H290" s="14" t="s">
        <v>13</v>
      </c>
      <c r="I290" s="15"/>
      <c r="J290" s="1"/>
      <c r="K290" s="17" t="e">
        <f>(AVERAGE(E290:F293)-AVERAGE(D290,G290))/1000</f>
        <v>#DIV/0!</v>
      </c>
      <c r="L290" s="17" t="e">
        <f>K290+((AVERAGE(C293,J293)-$F5)*($F284-$F285))</f>
        <v>#DIV/0!</v>
      </c>
    </row>
    <row r="291" spans="1:12" x14ac:dyDescent="0.25">
      <c r="A291" s="14" t="s">
        <v>14</v>
      </c>
      <c r="B291" s="15"/>
      <c r="C291" s="1"/>
      <c r="D291" s="16"/>
      <c r="E291" s="16"/>
      <c r="F291" s="16"/>
      <c r="G291" s="16"/>
      <c r="H291" s="14" t="s">
        <v>14</v>
      </c>
      <c r="I291" s="15"/>
      <c r="J291" s="1"/>
      <c r="K291" s="17"/>
      <c r="L291" s="17"/>
    </row>
    <row r="292" spans="1:12" x14ac:dyDescent="0.25">
      <c r="A292" s="14" t="s">
        <v>15</v>
      </c>
      <c r="B292" s="15"/>
      <c r="C292" s="1"/>
      <c r="D292" s="16"/>
      <c r="E292" s="16"/>
      <c r="F292" s="16"/>
      <c r="G292" s="16"/>
      <c r="H292" s="14" t="s">
        <v>15</v>
      </c>
      <c r="I292" s="15"/>
      <c r="J292" s="1"/>
      <c r="K292" s="17"/>
      <c r="L292" s="17"/>
    </row>
    <row r="293" spans="1:12" x14ac:dyDescent="0.25">
      <c r="A293" s="14" t="s">
        <v>16</v>
      </c>
      <c r="B293" s="15"/>
      <c r="C293" s="18">
        <f>(0.34848*C292-(0.009*C291)*(EXP(0.061*C290)))/(273.15+C290)</f>
        <v>0</v>
      </c>
      <c r="D293" s="16"/>
      <c r="E293" s="16"/>
      <c r="F293" s="16"/>
      <c r="G293" s="16"/>
      <c r="H293" s="14" t="s">
        <v>16</v>
      </c>
      <c r="I293" s="15"/>
      <c r="J293" s="18">
        <f>(0.34848*J292-(0.009*J291)*(EXP(0.061*J290)))/(273.15+J290)</f>
        <v>0</v>
      </c>
      <c r="K293" s="17"/>
      <c r="L293" s="17"/>
    </row>
    <row r="294" spans="1:11" x14ac:dyDescent="0.25">
      <c r="K294" s="19"/>
    </row>
    <row r="295" spans="1:12" x14ac:dyDescent="0.25">
      <c r="A295" s="4" t="s">
        <v>17</v>
      </c>
      <c r="L295" s="5"/>
    </row>
    <row r="296" spans="1:12" x14ac:dyDescent="0.25">
      <c r="A296" s="6" t="s">
        <v>5</v>
      </c>
      <c r="B296" s="7"/>
      <c r="C296" s="8"/>
      <c r="D296" s="9" t="s">
        <v>18</v>
      </c>
      <c r="E296" s="9"/>
      <c r="F296" s="9"/>
      <c r="G296" s="9"/>
      <c r="H296" s="6" t="s">
        <v>5</v>
      </c>
      <c r="I296" s="7"/>
      <c r="J296" s="8"/>
      <c r="K296" s="10" t="s">
        <v>7</v>
      </c>
      <c r="L296" s="10" t="s">
        <v>8</v>
      </c>
    </row>
    <row r="297" spans="1:12" x14ac:dyDescent="0.25">
      <c r="A297" s="11" t="s">
        <v>9</v>
      </c>
      <c r="B297" s="12"/>
      <c r="C297" s="13"/>
      <c r="D297" s="9" t="s">
        <v>10</v>
      </c>
      <c r="E297" s="9" t="s">
        <v>11</v>
      </c>
      <c r="F297" s="9" t="s">
        <v>11</v>
      </c>
      <c r="G297" s="9" t="s">
        <v>10</v>
      </c>
      <c r="H297" s="11" t="s">
        <v>12</v>
      </c>
      <c r="I297" s="12"/>
      <c r="J297" s="13"/>
      <c r="K297" s="10"/>
      <c r="L297" s="10"/>
    </row>
    <row r="298" spans="1:12" x14ac:dyDescent="0.25">
      <c r="A298" s="14" t="s">
        <v>13</v>
      </c>
      <c r="B298" s="15"/>
      <c r="C298" s="1"/>
      <c r="D298" s="16"/>
      <c r="E298" s="16"/>
      <c r="F298" s="16"/>
      <c r="G298" s="16"/>
      <c r="H298" s="14" t="s">
        <v>13</v>
      </c>
      <c r="I298" s="15"/>
      <c r="J298" s="1"/>
      <c r="K298" s="17" t="e">
        <f>(AVERAGE(E298:F301)-AVERAGE(D298,G298))/1000</f>
        <v>#DIV/0!</v>
      </c>
      <c r="L298" s="17" t="e">
        <f>K298+((AVERAGE(C301,J301)-$F5)*($F284-$F285))</f>
        <v>#DIV/0!</v>
      </c>
    </row>
    <row r="299" spans="1:12" x14ac:dyDescent="0.25">
      <c r="A299" s="14" t="s">
        <v>14</v>
      </c>
      <c r="B299" s="15"/>
      <c r="C299" s="1"/>
      <c r="D299" s="16"/>
      <c r="E299" s="16"/>
      <c r="F299" s="16"/>
      <c r="G299" s="16"/>
      <c r="H299" s="14" t="s">
        <v>14</v>
      </c>
      <c r="I299" s="15"/>
      <c r="J299" s="1"/>
      <c r="K299" s="17"/>
      <c r="L299" s="17"/>
    </row>
    <row r="300" spans="1:12" x14ac:dyDescent="0.25">
      <c r="A300" s="14" t="s">
        <v>15</v>
      </c>
      <c r="B300" s="15"/>
      <c r="C300" s="1"/>
      <c r="D300" s="16"/>
      <c r="E300" s="16"/>
      <c r="F300" s="16"/>
      <c r="G300" s="16"/>
      <c r="H300" s="14" t="s">
        <v>15</v>
      </c>
      <c r="I300" s="15"/>
      <c r="J300" s="1"/>
      <c r="K300" s="17"/>
      <c r="L300" s="17"/>
    </row>
    <row r="301" spans="1:12" x14ac:dyDescent="0.25">
      <c r="A301" s="14" t="s">
        <v>16</v>
      </c>
      <c r="B301" s="15"/>
      <c r="C301" s="18">
        <f>(0.34848*C300-(0.009*C299)*(EXP(0.061*C298)))/(273.15+C298)</f>
        <v>0</v>
      </c>
      <c r="D301" s="16"/>
      <c r="E301" s="16"/>
      <c r="F301" s="16"/>
      <c r="G301" s="16"/>
      <c r="H301" s="14" t="s">
        <v>16</v>
      </c>
      <c r="I301" s="15"/>
      <c r="J301" s="18">
        <f>(0.34848*J300-(0.009*J299)*(EXP(0.061*J298)))/(273.15+J298)</f>
        <v>0</v>
      </c>
      <c r="K301" s="17"/>
      <c r="L301" s="17"/>
    </row>
    <row r="302" spans="1:11" x14ac:dyDescent="0.25">
      <c r="K302" s="19"/>
    </row>
    <row r="303" spans="1:12" x14ac:dyDescent="0.25">
      <c r="A303" s="4" t="s">
        <v>19</v>
      </c>
      <c r="L303" s="5"/>
    </row>
    <row r="304" spans="1:12" x14ac:dyDescent="0.25">
      <c r="A304" s="6" t="s">
        <v>5</v>
      </c>
      <c r="B304" s="7"/>
      <c r="C304" s="8"/>
      <c r="D304" s="9" t="s">
        <v>18</v>
      </c>
      <c r="E304" s="9"/>
      <c r="F304" s="9"/>
      <c r="G304" s="9"/>
      <c r="H304" s="6" t="s">
        <v>5</v>
      </c>
      <c r="I304" s="7"/>
      <c r="J304" s="8"/>
      <c r="K304" s="10" t="s">
        <v>7</v>
      </c>
      <c r="L304" s="10" t="s">
        <v>8</v>
      </c>
    </row>
    <row r="305" spans="1:12" x14ac:dyDescent="0.25">
      <c r="A305" s="11" t="s">
        <v>9</v>
      </c>
      <c r="B305" s="12"/>
      <c r="C305" s="13"/>
      <c r="D305" s="9" t="s">
        <v>10</v>
      </c>
      <c r="E305" s="9" t="s">
        <v>11</v>
      </c>
      <c r="F305" s="9" t="s">
        <v>11</v>
      </c>
      <c r="G305" s="9" t="s">
        <v>10</v>
      </c>
      <c r="H305" s="11" t="s">
        <v>12</v>
      </c>
      <c r="I305" s="12"/>
      <c r="J305" s="13"/>
      <c r="K305" s="10"/>
      <c r="L305" s="10"/>
    </row>
    <row r="306" spans="1:12" x14ac:dyDescent="0.25">
      <c r="A306" s="14" t="s">
        <v>13</v>
      </c>
      <c r="B306" s="15"/>
      <c r="C306" s="1"/>
      <c r="D306" s="16"/>
      <c r="E306" s="16"/>
      <c r="F306" s="16"/>
      <c r="G306" s="16"/>
      <c r="H306" s="14" t="s">
        <v>13</v>
      </c>
      <c r="I306" s="15"/>
      <c r="J306" s="1"/>
      <c r="K306" s="17" t="e">
        <f>(AVERAGE(E306:F309)-AVERAGE(D306,G306))/1000</f>
        <v>#DIV/0!</v>
      </c>
      <c r="L306" s="17" t="e">
        <f>K306+((AVERAGE(C309,J309)-$F5)*($F284-$F285))</f>
        <v>#DIV/0!</v>
      </c>
    </row>
    <row r="307" spans="1:12" x14ac:dyDescent="0.25">
      <c r="A307" s="14" t="s">
        <v>14</v>
      </c>
      <c r="B307" s="15"/>
      <c r="C307" s="1"/>
      <c r="D307" s="16"/>
      <c r="E307" s="16"/>
      <c r="F307" s="16"/>
      <c r="G307" s="16"/>
      <c r="H307" s="14" t="s">
        <v>14</v>
      </c>
      <c r="I307" s="15"/>
      <c r="J307" s="1"/>
      <c r="K307" s="17"/>
      <c r="L307" s="17"/>
    </row>
    <row r="308" spans="1:12" x14ac:dyDescent="0.25">
      <c r="A308" s="14" t="s">
        <v>15</v>
      </c>
      <c r="B308" s="15"/>
      <c r="C308" s="1"/>
      <c r="D308" s="16"/>
      <c r="E308" s="16"/>
      <c r="F308" s="16"/>
      <c r="G308" s="16"/>
      <c r="H308" s="14" t="s">
        <v>15</v>
      </c>
      <c r="I308" s="15"/>
      <c r="J308" s="1"/>
      <c r="K308" s="17"/>
      <c r="L308" s="17"/>
    </row>
    <row r="309" spans="1:12" x14ac:dyDescent="0.25">
      <c r="A309" s="14" t="s">
        <v>16</v>
      </c>
      <c r="B309" s="15"/>
      <c r="C309" s="18">
        <f>(0.34848*C308-(0.009*C307)*(EXP(0.061*C306)))/(273.15+C306)</f>
        <v>0</v>
      </c>
      <c r="D309" s="16"/>
      <c r="E309" s="16"/>
      <c r="F309" s="16"/>
      <c r="G309" s="16"/>
      <c r="H309" s="14" t="s">
        <v>16</v>
      </c>
      <c r="I309" s="15"/>
      <c r="J309" s="18">
        <f>(0.34848*J308-(0.009*J307)*(EXP(0.061*J306)))/(273.15+J306)</f>
        <v>0</v>
      </c>
      <c r="K309" s="17"/>
      <c r="L309" s="17"/>
    </row>
    <row r="310" spans="1:11" x14ac:dyDescent="0.25">
      <c r="K310" s="19"/>
    </row>
    <row r="311" spans="1:12" x14ac:dyDescent="0.25">
      <c r="A311" s="4" t="s">
        <v>20</v>
      </c>
      <c r="L311" s="5"/>
    </row>
    <row r="312" spans="1:12" x14ac:dyDescent="0.25">
      <c r="A312" s="6" t="s">
        <v>5</v>
      </c>
      <c r="B312" s="7"/>
      <c r="C312" s="8"/>
      <c r="D312" s="9" t="s">
        <v>18</v>
      </c>
      <c r="E312" s="9"/>
      <c r="F312" s="9"/>
      <c r="G312" s="9"/>
      <c r="H312" s="6" t="s">
        <v>5</v>
      </c>
      <c r="I312" s="7"/>
      <c r="J312" s="8"/>
      <c r="K312" s="10" t="s">
        <v>7</v>
      </c>
      <c r="L312" s="10" t="s">
        <v>8</v>
      </c>
    </row>
    <row r="313" spans="1:12" x14ac:dyDescent="0.25">
      <c r="A313" s="11" t="s">
        <v>9</v>
      </c>
      <c r="B313" s="12"/>
      <c r="C313" s="13"/>
      <c r="D313" s="9" t="s">
        <v>10</v>
      </c>
      <c r="E313" s="9" t="s">
        <v>11</v>
      </c>
      <c r="F313" s="9" t="s">
        <v>11</v>
      </c>
      <c r="G313" s="9" t="s">
        <v>10</v>
      </c>
      <c r="H313" s="11" t="s">
        <v>12</v>
      </c>
      <c r="I313" s="12"/>
      <c r="J313" s="13"/>
      <c r="K313" s="10"/>
      <c r="L313" s="10"/>
    </row>
    <row r="314" spans="1:12" x14ac:dyDescent="0.25">
      <c r="A314" s="14" t="s">
        <v>13</v>
      </c>
      <c r="B314" s="15"/>
      <c r="C314" s="1"/>
      <c r="D314" s="16"/>
      <c r="E314" s="16"/>
      <c r="F314" s="16"/>
      <c r="G314" s="16"/>
      <c r="H314" s="14" t="s">
        <v>13</v>
      </c>
      <c r="I314" s="15"/>
      <c r="J314" s="1"/>
      <c r="K314" s="17" t="e">
        <f>(AVERAGE(E314:F317)-AVERAGE(D314,G314))/1000</f>
        <v>#DIV/0!</v>
      </c>
      <c r="L314" s="17" t="e">
        <f>K314+((AVERAGE(C317,J317)-$F5)*($F284-$F285))</f>
        <v>#DIV/0!</v>
      </c>
    </row>
    <row r="315" spans="1:12" x14ac:dyDescent="0.25">
      <c r="A315" s="14" t="s">
        <v>14</v>
      </c>
      <c r="B315" s="15"/>
      <c r="C315" s="1"/>
      <c r="D315" s="16"/>
      <c r="E315" s="16"/>
      <c r="F315" s="16"/>
      <c r="G315" s="16"/>
      <c r="H315" s="14" t="s">
        <v>14</v>
      </c>
      <c r="I315" s="15"/>
      <c r="J315" s="1"/>
      <c r="K315" s="17"/>
      <c r="L315" s="17"/>
    </row>
    <row r="316" spans="1:12" x14ac:dyDescent="0.25">
      <c r="A316" s="14" t="s">
        <v>15</v>
      </c>
      <c r="B316" s="15"/>
      <c r="C316" s="1"/>
      <c r="D316" s="16"/>
      <c r="E316" s="16"/>
      <c r="F316" s="16"/>
      <c r="G316" s="16"/>
      <c r="H316" s="14" t="s">
        <v>15</v>
      </c>
      <c r="I316" s="15"/>
      <c r="J316" s="1"/>
      <c r="K316" s="17"/>
      <c r="L316" s="17"/>
    </row>
    <row r="317" spans="1:12" x14ac:dyDescent="0.25">
      <c r="A317" s="14" t="s">
        <v>16</v>
      </c>
      <c r="B317" s="15"/>
      <c r="C317" s="18">
        <f>(0.34848*C316-(0.009*C315)*(EXP(0.061*C314)))/(273.15+C314)</f>
        <v>0</v>
      </c>
      <c r="D317" s="16"/>
      <c r="E317" s="16"/>
      <c r="F317" s="16"/>
      <c r="G317" s="16"/>
      <c r="H317" s="14" t="s">
        <v>16</v>
      </c>
      <c r="I317" s="15"/>
      <c r="J317" s="18">
        <f>(0.34848*J316-(0.009*J315)*(EXP(0.061*J314)))/(273.15+J314)</f>
        <v>0</v>
      </c>
      <c r="K317" s="17"/>
      <c r="L317" s="17"/>
    </row>
    <row r="318" spans="1:11" x14ac:dyDescent="0.25">
      <c r="K318" s="19"/>
    </row>
    <row r="319" spans="1:12" x14ac:dyDescent="0.25">
      <c r="A319" s="4" t="s">
        <v>21</v>
      </c>
      <c r="L319" s="5"/>
    </row>
    <row r="320" spans="1:12" x14ac:dyDescent="0.25">
      <c r="A320" s="6" t="s">
        <v>5</v>
      </c>
      <c r="B320" s="7"/>
      <c r="C320" s="8"/>
      <c r="D320" s="9" t="s">
        <v>18</v>
      </c>
      <c r="E320" s="9"/>
      <c r="F320" s="9"/>
      <c r="G320" s="9"/>
      <c r="H320" s="6" t="s">
        <v>5</v>
      </c>
      <c r="I320" s="7"/>
      <c r="J320" s="8"/>
      <c r="K320" s="10" t="s">
        <v>7</v>
      </c>
      <c r="L320" s="10" t="s">
        <v>8</v>
      </c>
    </row>
    <row r="321" spans="1:12" x14ac:dyDescent="0.25">
      <c r="A321" s="11" t="s">
        <v>9</v>
      </c>
      <c r="B321" s="12"/>
      <c r="C321" s="13"/>
      <c r="D321" s="9" t="s">
        <v>10</v>
      </c>
      <c r="E321" s="9" t="s">
        <v>11</v>
      </c>
      <c r="F321" s="9" t="s">
        <v>11</v>
      </c>
      <c r="G321" s="9" t="s">
        <v>10</v>
      </c>
      <c r="H321" s="11" t="s">
        <v>12</v>
      </c>
      <c r="I321" s="12"/>
      <c r="J321" s="13"/>
      <c r="K321" s="10"/>
      <c r="L321" s="10"/>
    </row>
    <row r="322" spans="1:12" x14ac:dyDescent="0.25">
      <c r="A322" s="14" t="s">
        <v>13</v>
      </c>
      <c r="B322" s="15"/>
      <c r="C322" s="1"/>
      <c r="D322" s="16"/>
      <c r="E322" s="16"/>
      <c r="F322" s="16"/>
      <c r="G322" s="16"/>
      <c r="H322" s="14" t="s">
        <v>13</v>
      </c>
      <c r="I322" s="15"/>
      <c r="J322" s="1"/>
      <c r="K322" s="17" t="e">
        <f>(AVERAGE(E322:F325)-AVERAGE(D322,G322))/1000</f>
        <v>#DIV/0!</v>
      </c>
      <c r="L322" s="17" t="e">
        <f>K322+((AVERAGE(C325,J325)-$F5)*($F284-$F285))</f>
        <v>#DIV/0!</v>
      </c>
    </row>
    <row r="323" spans="1:12" x14ac:dyDescent="0.25">
      <c r="A323" s="14" t="s">
        <v>14</v>
      </c>
      <c r="B323" s="15"/>
      <c r="C323" s="1"/>
      <c r="D323" s="16"/>
      <c r="E323" s="16"/>
      <c r="F323" s="16"/>
      <c r="G323" s="16"/>
      <c r="H323" s="14" t="s">
        <v>14</v>
      </c>
      <c r="I323" s="15"/>
      <c r="J323" s="1"/>
      <c r="K323" s="17"/>
      <c r="L323" s="17"/>
    </row>
    <row r="324" spans="1:12" x14ac:dyDescent="0.25">
      <c r="A324" s="14" t="s">
        <v>15</v>
      </c>
      <c r="B324" s="15"/>
      <c r="C324" s="1"/>
      <c r="D324" s="16"/>
      <c r="E324" s="16"/>
      <c r="F324" s="16"/>
      <c r="G324" s="16"/>
      <c r="H324" s="14" t="s">
        <v>15</v>
      </c>
      <c r="I324" s="15"/>
      <c r="J324" s="1"/>
      <c r="K324" s="17"/>
      <c r="L324" s="17"/>
    </row>
    <row r="325" spans="1:12" x14ac:dyDescent="0.25">
      <c r="A325" s="14" t="s">
        <v>16</v>
      </c>
      <c r="B325" s="15"/>
      <c r="C325" s="18">
        <f>(0.34848*C324-(0.009*C323)*(EXP(0.061*C322)))/(273.15+C322)</f>
        <v>0</v>
      </c>
      <c r="D325" s="16"/>
      <c r="E325" s="16"/>
      <c r="F325" s="16"/>
      <c r="G325" s="16"/>
      <c r="H325" s="14" t="s">
        <v>16</v>
      </c>
      <c r="I325" s="15"/>
      <c r="J325" s="18">
        <f>(0.34848*J324-(0.009*J323)*(EXP(0.061*J322)))/(273.15+J322)</f>
        <v>0</v>
      </c>
      <c r="K325" s="17"/>
      <c r="L325" s="17"/>
    </row>
    <row r="326" spans="1:11" x14ac:dyDescent="0.25">
      <c r="K326" s="19"/>
    </row>
    <row r="327" spans="1:12" x14ac:dyDescent="0.25">
      <c r="A327" s="4" t="s">
        <v>22</v>
      </c>
      <c r="L327" s="5"/>
    </row>
    <row r="328" spans="1:12" x14ac:dyDescent="0.25">
      <c r="A328" s="6" t="s">
        <v>5</v>
      </c>
      <c r="B328" s="7"/>
      <c r="C328" s="8"/>
      <c r="D328" s="9" t="s">
        <v>18</v>
      </c>
      <c r="E328" s="9"/>
      <c r="F328" s="9"/>
      <c r="G328" s="9"/>
      <c r="H328" s="6" t="s">
        <v>5</v>
      </c>
      <c r="I328" s="7"/>
      <c r="J328" s="8"/>
      <c r="K328" s="10" t="s">
        <v>7</v>
      </c>
      <c r="L328" s="10" t="s">
        <v>8</v>
      </c>
    </row>
    <row r="329" spans="1:12" x14ac:dyDescent="0.25">
      <c r="A329" s="11" t="s">
        <v>9</v>
      </c>
      <c r="B329" s="12"/>
      <c r="C329" s="13"/>
      <c r="D329" s="9" t="s">
        <v>10</v>
      </c>
      <c r="E329" s="9" t="s">
        <v>11</v>
      </c>
      <c r="F329" s="9" t="s">
        <v>11</v>
      </c>
      <c r="G329" s="9" t="s">
        <v>10</v>
      </c>
      <c r="H329" s="11" t="s">
        <v>12</v>
      </c>
      <c r="I329" s="12"/>
      <c r="J329" s="13"/>
      <c r="K329" s="10"/>
      <c r="L329" s="10"/>
    </row>
    <row r="330" spans="1:12" x14ac:dyDescent="0.25">
      <c r="A330" s="14" t="s">
        <v>13</v>
      </c>
      <c r="B330" s="15"/>
      <c r="C330" s="1"/>
      <c r="D330" s="16"/>
      <c r="E330" s="16"/>
      <c r="F330" s="16"/>
      <c r="G330" s="16"/>
      <c r="H330" s="14" t="s">
        <v>13</v>
      </c>
      <c r="I330" s="15"/>
      <c r="J330" s="1"/>
      <c r="K330" s="17" t="e">
        <f>(AVERAGE(E330:F333)-AVERAGE(D330,G330))/1000</f>
        <v>#DIV/0!</v>
      </c>
      <c r="L330" s="17" t="e">
        <f>K330+((AVERAGE(C333,J333)-$F5)*($F284-$F285))</f>
        <v>#DIV/0!</v>
      </c>
    </row>
    <row r="331" spans="1:12" x14ac:dyDescent="0.25">
      <c r="A331" s="14" t="s">
        <v>14</v>
      </c>
      <c r="B331" s="15"/>
      <c r="C331" s="1"/>
      <c r="D331" s="16"/>
      <c r="E331" s="16"/>
      <c r="F331" s="16"/>
      <c r="G331" s="16"/>
      <c r="H331" s="14" t="s">
        <v>14</v>
      </c>
      <c r="I331" s="15"/>
      <c r="J331" s="1"/>
      <c r="K331" s="17"/>
      <c r="L331" s="17"/>
    </row>
    <row r="332" spans="1:12" x14ac:dyDescent="0.25">
      <c r="A332" s="14" t="s">
        <v>15</v>
      </c>
      <c r="B332" s="15"/>
      <c r="C332" s="1"/>
      <c r="D332" s="16"/>
      <c r="E332" s="16"/>
      <c r="F332" s="16"/>
      <c r="G332" s="16"/>
      <c r="H332" s="14" t="s">
        <v>15</v>
      </c>
      <c r="I332" s="15"/>
      <c r="J332" s="1"/>
      <c r="K332" s="17"/>
      <c r="L332" s="17"/>
    </row>
    <row r="333" spans="1:12" x14ac:dyDescent="0.25">
      <c r="A333" s="14" t="s">
        <v>16</v>
      </c>
      <c r="B333" s="15"/>
      <c r="C333" s="18">
        <f>(0.34848*C332-(0.009*C331)*(EXP(0.061*C330)))/(273.15+C330)</f>
        <v>0</v>
      </c>
      <c r="D333" s="16"/>
      <c r="E333" s="16"/>
      <c r="F333" s="16"/>
      <c r="G333" s="16"/>
      <c r="H333" s="14" t="s">
        <v>16</v>
      </c>
      <c r="I333" s="15"/>
      <c r="J333" s="18">
        <f>(0.34848*J332-(0.009*J331)*(EXP(0.061*J330)))/(273.15+J330)</f>
        <v>0</v>
      </c>
      <c r="K333" s="17"/>
      <c r="L333" s="17"/>
    </row>
    <row r="334" spans="1:11" x14ac:dyDescent="0.25">
      <c r="K334" s="19"/>
    </row>
    <row r="335" ht="18" customHeight="1" spans="1:11" x14ac:dyDescent="0.25">
      <c r="D335" s="20"/>
      <c r="E335" s="21" t="e">
        <f>AVERAGE(L290,L298,L306,L314,L322,L330)</f>
        <v>#DIV/0!</v>
      </c>
      <c r="F335" t="s">
        <v>23</v>
      </c>
      <c r="K335" s="19"/>
    </row>
    <row r="338" spans="1:1" x14ac:dyDescent="0.25">
      <c r="A338" s="3" t="s">
        <v>29</v>
      </c>
    </row>
    <row r="339" ht="17.25" customHeight="1" spans="1:7" x14ac:dyDescent="0.25">
      <c r="A339"/>
      <c r="F339" s="22"/>
      <c r="G339"/>
    </row>
    <row r="340" ht="17.25" customHeight="1" spans="1:7" x14ac:dyDescent="0.25">
      <c r="A340"/>
      <c r="F340" s="22"/>
      <c r="G340"/>
    </row>
    <row r="342" ht="15.75" customHeight="1" spans="1:12" x14ac:dyDescent="0.25">
      <c r="A342" s="4" t="s">
        <v>4</v>
      </c>
      <c r="L342" s="5"/>
    </row>
    <row r="343" spans="1:12" x14ac:dyDescent="0.25">
      <c r="A343" s="6" t="s">
        <v>5</v>
      </c>
      <c r="B343" s="7"/>
      <c r="C343" s="8"/>
      <c r="D343" s="9" t="s">
        <v>6</v>
      </c>
      <c r="E343" s="9"/>
      <c r="F343" s="9"/>
      <c r="G343" s="9"/>
      <c r="H343" s="6" t="s">
        <v>5</v>
      </c>
      <c r="I343" s="7"/>
      <c r="J343" s="8"/>
      <c r="K343" s="10" t="s">
        <v>7</v>
      </c>
      <c r="L343" s="10" t="s">
        <v>8</v>
      </c>
    </row>
    <row r="344" spans="1:12" x14ac:dyDescent="0.25">
      <c r="A344" s="11" t="s">
        <v>9</v>
      </c>
      <c r="B344" s="12"/>
      <c r="C344" s="13"/>
      <c r="D344" s="9" t="s">
        <v>10</v>
      </c>
      <c r="E344" s="9" t="s">
        <v>11</v>
      </c>
      <c r="F344" s="9" t="s">
        <v>11</v>
      </c>
      <c r="G344" s="9" t="s">
        <v>10</v>
      </c>
      <c r="H344" s="11" t="s">
        <v>12</v>
      </c>
      <c r="I344" s="12"/>
      <c r="J344" s="13"/>
      <c r="K344" s="10"/>
      <c r="L344" s="10"/>
    </row>
    <row r="345" spans="1:12" x14ac:dyDescent="0.25">
      <c r="A345" s="14" t="s">
        <v>13</v>
      </c>
      <c r="B345" s="15"/>
      <c r="C345" s="1"/>
      <c r="D345" s="16"/>
      <c r="E345" s="16"/>
      <c r="F345" s="16"/>
      <c r="G345" s="16"/>
      <c r="H345" s="14" t="s">
        <v>13</v>
      </c>
      <c r="I345" s="15"/>
      <c r="J345" s="1"/>
      <c r="K345" s="17" t="e">
        <f>(AVERAGE(E345:F348)-AVERAGE(D345,G345))/1000</f>
        <v>#DIV/0!</v>
      </c>
      <c r="L345" s="17" t="e">
        <f>K345+((AVERAGE(C348,J348)-$F5)*($F339-$F340))</f>
        <v>#DIV/0!</v>
      </c>
    </row>
    <row r="346" spans="1:12" x14ac:dyDescent="0.25">
      <c r="A346" s="14" t="s">
        <v>14</v>
      </c>
      <c r="B346" s="15"/>
      <c r="C346" s="1"/>
      <c r="D346" s="16"/>
      <c r="E346" s="16"/>
      <c r="F346" s="16"/>
      <c r="G346" s="16"/>
      <c r="H346" s="14" t="s">
        <v>14</v>
      </c>
      <c r="I346" s="15"/>
      <c r="J346" s="1"/>
      <c r="K346" s="17"/>
      <c r="L346" s="17"/>
    </row>
    <row r="347" spans="1:12" x14ac:dyDescent="0.25">
      <c r="A347" s="14" t="s">
        <v>15</v>
      </c>
      <c r="B347" s="15"/>
      <c r="C347" s="1"/>
      <c r="D347" s="16"/>
      <c r="E347" s="16"/>
      <c r="F347" s="16"/>
      <c r="G347" s="16"/>
      <c r="H347" s="14" t="s">
        <v>15</v>
      </c>
      <c r="I347" s="15"/>
      <c r="J347" s="1"/>
      <c r="K347" s="17"/>
      <c r="L347" s="17"/>
    </row>
    <row r="348" spans="1:12" x14ac:dyDescent="0.25">
      <c r="A348" s="14" t="s">
        <v>16</v>
      </c>
      <c r="B348" s="15"/>
      <c r="C348" s="18">
        <f>(0.34848*C347-(0.009*C346)*(EXP(0.061*C345)))/(273.15+C345)</f>
        <v>0</v>
      </c>
      <c r="D348" s="16"/>
      <c r="E348" s="16"/>
      <c r="F348" s="16"/>
      <c r="G348" s="16"/>
      <c r="H348" s="14" t="s">
        <v>16</v>
      </c>
      <c r="I348" s="15"/>
      <c r="J348" s="18">
        <f>(0.34848*J347-(0.009*J346)*(EXP(0.061*J345)))/(273.15+J345)</f>
        <v>0</v>
      </c>
      <c r="K348" s="17"/>
      <c r="L348" s="17"/>
    </row>
    <row r="349" spans="1:11" x14ac:dyDescent="0.25">
      <c r="K349" s="19"/>
    </row>
    <row r="350" spans="1:12" x14ac:dyDescent="0.25">
      <c r="A350" s="4" t="s">
        <v>17</v>
      </c>
      <c r="L350" s="5"/>
    </row>
    <row r="351" spans="1:12" x14ac:dyDescent="0.25">
      <c r="A351" s="6" t="s">
        <v>5</v>
      </c>
      <c r="B351" s="7"/>
      <c r="C351" s="8"/>
      <c r="D351" s="9" t="s">
        <v>18</v>
      </c>
      <c r="E351" s="9"/>
      <c r="F351" s="9"/>
      <c r="G351" s="9"/>
      <c r="H351" s="6" t="s">
        <v>5</v>
      </c>
      <c r="I351" s="7"/>
      <c r="J351" s="8"/>
      <c r="K351" s="10" t="s">
        <v>7</v>
      </c>
      <c r="L351" s="10" t="s">
        <v>8</v>
      </c>
    </row>
    <row r="352" spans="1:12" x14ac:dyDescent="0.25">
      <c r="A352" s="11" t="s">
        <v>9</v>
      </c>
      <c r="B352" s="12"/>
      <c r="C352" s="13"/>
      <c r="D352" s="9" t="s">
        <v>10</v>
      </c>
      <c r="E352" s="9" t="s">
        <v>11</v>
      </c>
      <c r="F352" s="9" t="s">
        <v>11</v>
      </c>
      <c r="G352" s="9" t="s">
        <v>10</v>
      </c>
      <c r="H352" s="11" t="s">
        <v>12</v>
      </c>
      <c r="I352" s="12"/>
      <c r="J352" s="13"/>
      <c r="K352" s="10"/>
      <c r="L352" s="10"/>
    </row>
    <row r="353" spans="1:12" x14ac:dyDescent="0.25">
      <c r="A353" s="14" t="s">
        <v>13</v>
      </c>
      <c r="B353" s="15"/>
      <c r="C353" s="1"/>
      <c r="D353" s="16"/>
      <c r="E353" s="16"/>
      <c r="F353" s="16"/>
      <c r="G353" s="16"/>
      <c r="H353" s="14" t="s">
        <v>13</v>
      </c>
      <c r="I353" s="15"/>
      <c r="J353" s="1"/>
      <c r="K353" s="17" t="e">
        <f>(AVERAGE(E353:F356)-AVERAGE(D353,G353))/1000</f>
        <v>#DIV/0!</v>
      </c>
      <c r="L353" s="17" t="e">
        <f>K353+((AVERAGE(C356,J356)-$F5)*($F339-$F340))</f>
        <v>#DIV/0!</v>
      </c>
    </row>
    <row r="354" spans="1:12" x14ac:dyDescent="0.25">
      <c r="A354" s="14" t="s">
        <v>14</v>
      </c>
      <c r="B354" s="15"/>
      <c r="C354" s="1"/>
      <c r="D354" s="16"/>
      <c r="E354" s="16"/>
      <c r="F354" s="16"/>
      <c r="G354" s="16"/>
      <c r="H354" s="14" t="s">
        <v>14</v>
      </c>
      <c r="I354" s="15"/>
      <c r="J354" s="1"/>
      <c r="K354" s="17"/>
      <c r="L354" s="17"/>
    </row>
    <row r="355" spans="1:12" x14ac:dyDescent="0.25">
      <c r="A355" s="14" t="s">
        <v>15</v>
      </c>
      <c r="B355" s="15"/>
      <c r="C355" s="1"/>
      <c r="D355" s="16"/>
      <c r="E355" s="16"/>
      <c r="F355" s="16"/>
      <c r="G355" s="16"/>
      <c r="H355" s="14" t="s">
        <v>15</v>
      </c>
      <c r="I355" s="15"/>
      <c r="J355" s="1"/>
      <c r="K355" s="17"/>
      <c r="L355" s="17"/>
    </row>
    <row r="356" spans="1:12" x14ac:dyDescent="0.25">
      <c r="A356" s="14" t="s">
        <v>16</v>
      </c>
      <c r="B356" s="15"/>
      <c r="C356" s="18">
        <f>(0.34848*C355-(0.009*C354)*(EXP(0.061*C353)))/(273.15+C353)</f>
        <v>0</v>
      </c>
      <c r="D356" s="16"/>
      <c r="E356" s="16"/>
      <c r="F356" s="16"/>
      <c r="G356" s="16"/>
      <c r="H356" s="14" t="s">
        <v>16</v>
      </c>
      <c r="I356" s="15"/>
      <c r="J356" s="18">
        <f>(0.34848*J355-(0.009*J354)*(EXP(0.061*J353)))/(273.15+J353)</f>
        <v>0</v>
      </c>
      <c r="K356" s="17"/>
      <c r="L356" s="17"/>
    </row>
    <row r="357" spans="1:11" x14ac:dyDescent="0.25">
      <c r="K357" s="19"/>
    </row>
    <row r="358" spans="1:12" x14ac:dyDescent="0.25">
      <c r="A358" s="4" t="s">
        <v>19</v>
      </c>
      <c r="L358" s="5"/>
    </row>
    <row r="359" spans="1:12" x14ac:dyDescent="0.25">
      <c r="A359" s="6" t="s">
        <v>5</v>
      </c>
      <c r="B359" s="7"/>
      <c r="C359" s="8"/>
      <c r="D359" s="9" t="s">
        <v>18</v>
      </c>
      <c r="E359" s="9"/>
      <c r="F359" s="9"/>
      <c r="G359" s="9"/>
      <c r="H359" s="6" t="s">
        <v>5</v>
      </c>
      <c r="I359" s="7"/>
      <c r="J359" s="8"/>
      <c r="K359" s="10" t="s">
        <v>7</v>
      </c>
      <c r="L359" s="10" t="s">
        <v>8</v>
      </c>
    </row>
    <row r="360" spans="1:12" x14ac:dyDescent="0.25">
      <c r="A360" s="11" t="s">
        <v>9</v>
      </c>
      <c r="B360" s="12"/>
      <c r="C360" s="13"/>
      <c r="D360" s="9" t="s">
        <v>10</v>
      </c>
      <c r="E360" s="9" t="s">
        <v>11</v>
      </c>
      <c r="F360" s="9" t="s">
        <v>11</v>
      </c>
      <c r="G360" s="9" t="s">
        <v>10</v>
      </c>
      <c r="H360" s="11" t="s">
        <v>12</v>
      </c>
      <c r="I360" s="12"/>
      <c r="J360" s="13"/>
      <c r="K360" s="10"/>
      <c r="L360" s="10"/>
    </row>
    <row r="361" spans="1:12" x14ac:dyDescent="0.25">
      <c r="A361" s="14" t="s">
        <v>13</v>
      </c>
      <c r="B361" s="15"/>
      <c r="C361" s="1"/>
      <c r="D361" s="16"/>
      <c r="E361" s="16"/>
      <c r="F361" s="16"/>
      <c r="G361" s="16"/>
      <c r="H361" s="14" t="s">
        <v>13</v>
      </c>
      <c r="I361" s="15"/>
      <c r="J361" s="1"/>
      <c r="K361" s="17" t="e">
        <f>(AVERAGE(E361:F364)-AVERAGE(D361,G361))/1000</f>
        <v>#DIV/0!</v>
      </c>
      <c r="L361" s="17" t="e">
        <f>K361+((AVERAGE(C364,J364)-$F5)*($F339-$F340))</f>
        <v>#DIV/0!</v>
      </c>
    </row>
    <row r="362" spans="1:12" x14ac:dyDescent="0.25">
      <c r="A362" s="14" t="s">
        <v>14</v>
      </c>
      <c r="B362" s="15"/>
      <c r="C362" s="1"/>
      <c r="D362" s="16"/>
      <c r="E362" s="16"/>
      <c r="F362" s="16"/>
      <c r="G362" s="16"/>
      <c r="H362" s="14" t="s">
        <v>14</v>
      </c>
      <c r="I362" s="15"/>
      <c r="J362" s="1"/>
      <c r="K362" s="17"/>
      <c r="L362" s="17"/>
    </row>
    <row r="363" spans="1:12" x14ac:dyDescent="0.25">
      <c r="A363" s="14" t="s">
        <v>15</v>
      </c>
      <c r="B363" s="15"/>
      <c r="C363" s="1"/>
      <c r="D363" s="16"/>
      <c r="E363" s="16"/>
      <c r="F363" s="16"/>
      <c r="G363" s="16"/>
      <c r="H363" s="14" t="s">
        <v>15</v>
      </c>
      <c r="I363" s="15"/>
      <c r="J363" s="1"/>
      <c r="K363" s="17"/>
      <c r="L363" s="17"/>
    </row>
    <row r="364" spans="1:12" x14ac:dyDescent="0.25">
      <c r="A364" s="14" t="s">
        <v>16</v>
      </c>
      <c r="B364" s="15"/>
      <c r="C364" s="18">
        <f>(0.34848*C363-(0.009*C362)*(EXP(0.061*C361)))/(273.15+C361)</f>
        <v>0</v>
      </c>
      <c r="D364" s="16"/>
      <c r="E364" s="16"/>
      <c r="F364" s="16"/>
      <c r="G364" s="16"/>
      <c r="H364" s="14" t="s">
        <v>16</v>
      </c>
      <c r="I364" s="15"/>
      <c r="J364" s="18">
        <f>(0.34848*J363-(0.009*J362)*(EXP(0.061*J361)))/(273.15+J361)</f>
        <v>0</v>
      </c>
      <c r="K364" s="17"/>
      <c r="L364" s="17"/>
    </row>
    <row r="365" spans="1:11" x14ac:dyDescent="0.25">
      <c r="K365" s="19"/>
    </row>
    <row r="366" spans="1:12" x14ac:dyDescent="0.25">
      <c r="A366" s="4" t="s">
        <v>20</v>
      </c>
      <c r="L366" s="5"/>
    </row>
    <row r="367" spans="1:12" x14ac:dyDescent="0.25">
      <c r="A367" s="6" t="s">
        <v>5</v>
      </c>
      <c r="B367" s="7"/>
      <c r="C367" s="8"/>
      <c r="D367" s="9" t="s">
        <v>18</v>
      </c>
      <c r="E367" s="9"/>
      <c r="F367" s="9"/>
      <c r="G367" s="9"/>
      <c r="H367" s="6" t="s">
        <v>5</v>
      </c>
      <c r="I367" s="7"/>
      <c r="J367" s="8"/>
      <c r="K367" s="10" t="s">
        <v>7</v>
      </c>
      <c r="L367" s="10" t="s">
        <v>8</v>
      </c>
    </row>
    <row r="368" spans="1:12" x14ac:dyDescent="0.25">
      <c r="A368" s="11" t="s">
        <v>9</v>
      </c>
      <c r="B368" s="12"/>
      <c r="C368" s="13"/>
      <c r="D368" s="9" t="s">
        <v>10</v>
      </c>
      <c r="E368" s="9" t="s">
        <v>11</v>
      </c>
      <c r="F368" s="9" t="s">
        <v>11</v>
      </c>
      <c r="G368" s="9" t="s">
        <v>10</v>
      </c>
      <c r="H368" s="11" t="s">
        <v>12</v>
      </c>
      <c r="I368" s="12"/>
      <c r="J368" s="13"/>
      <c r="K368" s="10"/>
      <c r="L368" s="10"/>
    </row>
    <row r="369" spans="1:12" x14ac:dyDescent="0.25">
      <c r="A369" s="14" t="s">
        <v>13</v>
      </c>
      <c r="B369" s="15"/>
      <c r="C369" s="1"/>
      <c r="D369" s="16"/>
      <c r="E369" s="16"/>
      <c r="F369" s="16"/>
      <c r="G369" s="16"/>
      <c r="H369" s="14" t="s">
        <v>13</v>
      </c>
      <c r="I369" s="15"/>
      <c r="J369" s="1"/>
      <c r="K369" s="17" t="e">
        <f>(AVERAGE(E369:F372)-AVERAGE(D369,G369))/1000</f>
        <v>#DIV/0!</v>
      </c>
      <c r="L369" s="17" t="e">
        <f>K369+((AVERAGE(C372,J372)-$F5)*($F339-$F340))</f>
        <v>#DIV/0!</v>
      </c>
    </row>
    <row r="370" spans="1:12" x14ac:dyDescent="0.25">
      <c r="A370" s="14" t="s">
        <v>14</v>
      </c>
      <c r="B370" s="15"/>
      <c r="C370" s="1"/>
      <c r="D370" s="16"/>
      <c r="E370" s="16"/>
      <c r="F370" s="16"/>
      <c r="G370" s="16"/>
      <c r="H370" s="14" t="s">
        <v>14</v>
      </c>
      <c r="I370" s="15"/>
      <c r="J370" s="1"/>
      <c r="K370" s="17"/>
      <c r="L370" s="17"/>
    </row>
    <row r="371" spans="1:12" x14ac:dyDescent="0.25">
      <c r="A371" s="14" t="s">
        <v>15</v>
      </c>
      <c r="B371" s="15"/>
      <c r="C371" s="1"/>
      <c r="D371" s="16"/>
      <c r="E371" s="16"/>
      <c r="F371" s="16"/>
      <c r="G371" s="16"/>
      <c r="H371" s="14" t="s">
        <v>15</v>
      </c>
      <c r="I371" s="15"/>
      <c r="J371" s="1"/>
      <c r="K371" s="17"/>
      <c r="L371" s="17"/>
    </row>
    <row r="372" spans="1:12" x14ac:dyDescent="0.25">
      <c r="A372" s="14" t="s">
        <v>16</v>
      </c>
      <c r="B372" s="15"/>
      <c r="C372" s="18">
        <f>(0.34848*C371-(0.009*C370)*(EXP(0.061*C369)))/(273.15+C369)</f>
        <v>0</v>
      </c>
      <c r="D372" s="16"/>
      <c r="E372" s="16"/>
      <c r="F372" s="16"/>
      <c r="G372" s="16"/>
      <c r="H372" s="14" t="s">
        <v>16</v>
      </c>
      <c r="I372" s="15"/>
      <c r="J372" s="18">
        <f>(0.34848*J371-(0.009*J370)*(EXP(0.061*J369)))/(273.15+J369)</f>
        <v>0</v>
      </c>
      <c r="K372" s="17"/>
      <c r="L372" s="17"/>
    </row>
    <row r="373" spans="1:11" x14ac:dyDescent="0.25">
      <c r="K373" s="19"/>
    </row>
    <row r="374" spans="1:12" x14ac:dyDescent="0.25">
      <c r="A374" s="4" t="s">
        <v>21</v>
      </c>
      <c r="L374" s="5"/>
    </row>
    <row r="375" spans="1:12" x14ac:dyDescent="0.25">
      <c r="A375" s="6" t="s">
        <v>5</v>
      </c>
      <c r="B375" s="7"/>
      <c r="C375" s="8"/>
      <c r="D375" s="9" t="s">
        <v>18</v>
      </c>
      <c r="E375" s="9"/>
      <c r="F375" s="9"/>
      <c r="G375" s="9"/>
      <c r="H375" s="6" t="s">
        <v>5</v>
      </c>
      <c r="I375" s="7"/>
      <c r="J375" s="8"/>
      <c r="K375" s="10" t="s">
        <v>7</v>
      </c>
      <c r="L375" s="10" t="s">
        <v>8</v>
      </c>
    </row>
    <row r="376" spans="1:12" x14ac:dyDescent="0.25">
      <c r="A376" s="11" t="s">
        <v>9</v>
      </c>
      <c r="B376" s="12"/>
      <c r="C376" s="13"/>
      <c r="D376" s="9" t="s">
        <v>10</v>
      </c>
      <c r="E376" s="9" t="s">
        <v>11</v>
      </c>
      <c r="F376" s="9" t="s">
        <v>11</v>
      </c>
      <c r="G376" s="9" t="s">
        <v>10</v>
      </c>
      <c r="H376" s="11" t="s">
        <v>12</v>
      </c>
      <c r="I376" s="12"/>
      <c r="J376" s="13"/>
      <c r="K376" s="10"/>
      <c r="L376" s="10"/>
    </row>
    <row r="377" spans="1:12" x14ac:dyDescent="0.25">
      <c r="A377" s="14" t="s">
        <v>13</v>
      </c>
      <c r="B377" s="15"/>
      <c r="C377" s="1"/>
      <c r="D377" s="16"/>
      <c r="E377" s="16"/>
      <c r="F377" s="16"/>
      <c r="G377" s="16"/>
      <c r="H377" s="14" t="s">
        <v>13</v>
      </c>
      <c r="I377" s="15"/>
      <c r="J377" s="1"/>
      <c r="K377" s="17" t="e">
        <f>(AVERAGE(E377:F380)-AVERAGE(D377,G377))/1000</f>
        <v>#DIV/0!</v>
      </c>
      <c r="L377" s="17" t="e">
        <f>K377+((AVERAGE(C380,J380)-$F5)*($F339-$F340))</f>
        <v>#DIV/0!</v>
      </c>
    </row>
    <row r="378" spans="1:12" x14ac:dyDescent="0.25">
      <c r="A378" s="14" t="s">
        <v>14</v>
      </c>
      <c r="B378" s="15"/>
      <c r="C378" s="1"/>
      <c r="D378" s="16"/>
      <c r="E378" s="16"/>
      <c r="F378" s="16"/>
      <c r="G378" s="16"/>
      <c r="H378" s="14" t="s">
        <v>14</v>
      </c>
      <c r="I378" s="15"/>
      <c r="J378" s="1"/>
      <c r="K378" s="17"/>
      <c r="L378" s="17"/>
    </row>
    <row r="379" spans="1:12" x14ac:dyDescent="0.25">
      <c r="A379" s="14" t="s">
        <v>15</v>
      </c>
      <c r="B379" s="15"/>
      <c r="C379" s="1"/>
      <c r="D379" s="16"/>
      <c r="E379" s="16"/>
      <c r="F379" s="16"/>
      <c r="G379" s="16"/>
      <c r="H379" s="14" t="s">
        <v>15</v>
      </c>
      <c r="I379" s="15"/>
      <c r="J379" s="1"/>
      <c r="K379" s="17"/>
      <c r="L379" s="17"/>
    </row>
    <row r="380" spans="1:12" x14ac:dyDescent="0.25">
      <c r="A380" s="14" t="s">
        <v>16</v>
      </c>
      <c r="B380" s="15"/>
      <c r="C380" s="18">
        <f>(0.34848*C379-(0.009*C378)*(EXP(0.061*C377)))/(273.15+C377)</f>
        <v>0</v>
      </c>
      <c r="D380" s="16"/>
      <c r="E380" s="16"/>
      <c r="F380" s="16"/>
      <c r="G380" s="16"/>
      <c r="H380" s="14" t="s">
        <v>16</v>
      </c>
      <c r="I380" s="15"/>
      <c r="J380" s="18">
        <f>(0.34848*J379-(0.009*J378)*(EXP(0.061*J377)))/(273.15+J377)</f>
        <v>0</v>
      </c>
      <c r="K380" s="17"/>
      <c r="L380" s="17"/>
    </row>
    <row r="381" spans="1:11" x14ac:dyDescent="0.25">
      <c r="K381" s="19"/>
    </row>
    <row r="382" spans="1:12" x14ac:dyDescent="0.25">
      <c r="A382" s="4" t="s">
        <v>22</v>
      </c>
      <c r="L382" s="5"/>
    </row>
    <row r="383" spans="1:12" x14ac:dyDescent="0.25">
      <c r="A383" s="6" t="s">
        <v>5</v>
      </c>
      <c r="B383" s="7"/>
      <c r="C383" s="8"/>
      <c r="D383" s="9" t="s">
        <v>18</v>
      </c>
      <c r="E383" s="9"/>
      <c r="F383" s="9"/>
      <c r="G383" s="9"/>
      <c r="H383" s="6" t="s">
        <v>5</v>
      </c>
      <c r="I383" s="7"/>
      <c r="J383" s="8"/>
      <c r="K383" s="10" t="s">
        <v>7</v>
      </c>
      <c r="L383" s="10" t="s">
        <v>8</v>
      </c>
    </row>
    <row r="384" spans="1:12" x14ac:dyDescent="0.25">
      <c r="A384" s="11" t="s">
        <v>9</v>
      </c>
      <c r="B384" s="12"/>
      <c r="C384" s="13"/>
      <c r="D384" s="9" t="s">
        <v>10</v>
      </c>
      <c r="E384" s="9" t="s">
        <v>11</v>
      </c>
      <c r="F384" s="9" t="s">
        <v>11</v>
      </c>
      <c r="G384" s="9" t="s">
        <v>10</v>
      </c>
      <c r="H384" s="11" t="s">
        <v>12</v>
      </c>
      <c r="I384" s="12"/>
      <c r="J384" s="13"/>
      <c r="K384" s="10"/>
      <c r="L384" s="10"/>
    </row>
    <row r="385" spans="1:12" x14ac:dyDescent="0.25">
      <c r="A385" s="14" t="s">
        <v>13</v>
      </c>
      <c r="B385" s="15"/>
      <c r="C385" s="1"/>
      <c r="D385" s="16"/>
      <c r="E385" s="16"/>
      <c r="F385" s="16"/>
      <c r="G385" s="16"/>
      <c r="H385" s="14" t="s">
        <v>13</v>
      </c>
      <c r="I385" s="15"/>
      <c r="J385" s="1"/>
      <c r="K385" s="17" t="e">
        <f>(AVERAGE(E385:F388)-AVERAGE(D385,G385))/1000</f>
        <v>#DIV/0!</v>
      </c>
      <c r="L385" s="17" t="e">
        <f>K385+((AVERAGE(C388,J388)-$F5)*($F339-$F340))</f>
        <v>#DIV/0!</v>
      </c>
    </row>
    <row r="386" spans="1:12" x14ac:dyDescent="0.25">
      <c r="A386" s="14" t="s">
        <v>14</v>
      </c>
      <c r="B386" s="15"/>
      <c r="C386" s="1"/>
      <c r="D386" s="16"/>
      <c r="E386" s="16"/>
      <c r="F386" s="16"/>
      <c r="G386" s="16"/>
      <c r="H386" s="14" t="s">
        <v>14</v>
      </c>
      <c r="I386" s="15"/>
      <c r="J386" s="1"/>
      <c r="K386" s="17"/>
      <c r="L386" s="17"/>
    </row>
    <row r="387" spans="1:12" x14ac:dyDescent="0.25">
      <c r="A387" s="14" t="s">
        <v>15</v>
      </c>
      <c r="B387" s="15"/>
      <c r="C387" s="1"/>
      <c r="D387" s="16"/>
      <c r="E387" s="16"/>
      <c r="F387" s="16"/>
      <c r="G387" s="16"/>
      <c r="H387" s="14" t="s">
        <v>15</v>
      </c>
      <c r="I387" s="15"/>
      <c r="J387" s="1"/>
      <c r="K387" s="17"/>
      <c r="L387" s="17"/>
    </row>
    <row r="388" spans="1:12" x14ac:dyDescent="0.25">
      <c r="A388" s="14" t="s">
        <v>16</v>
      </c>
      <c r="B388" s="15"/>
      <c r="C388" s="18">
        <f>(0.34848*C387-(0.009*C386)*(EXP(0.061*C385)))/(273.15+C385)</f>
        <v>0</v>
      </c>
      <c r="D388" s="16"/>
      <c r="E388" s="16"/>
      <c r="F388" s="16"/>
      <c r="G388" s="16"/>
      <c r="H388" s="14" t="s">
        <v>16</v>
      </c>
      <c r="I388" s="15"/>
      <c r="J388" s="18">
        <f>(0.34848*J387-(0.009*J386)*(EXP(0.061*J385)))/(273.15+J385)</f>
        <v>0</v>
      </c>
      <c r="K388" s="17"/>
      <c r="L388" s="17"/>
    </row>
    <row r="389" spans="1:11" x14ac:dyDescent="0.25">
      <c r="K389" s="19"/>
    </row>
    <row r="390" ht="18" customHeight="1" spans="1:11" x14ac:dyDescent="0.25">
      <c r="D390" s="20"/>
      <c r="E390" s="21" t="e">
        <f>AVERAGE(L345,L353,L361,L369,L377,L385)</f>
        <v>#DIV/0!</v>
      </c>
      <c r="F390" t="s">
        <v>23</v>
      </c>
      <c r="K390" s="19"/>
    </row>
    <row r="393" spans="1:1" x14ac:dyDescent="0.25">
      <c r="A393" s="3" t="s">
        <v>30</v>
      </c>
    </row>
    <row r="394" ht="17.25" customHeight="1" spans="1:7" x14ac:dyDescent="0.25">
      <c r="A394"/>
      <c r="F394" s="22"/>
      <c r="G394"/>
    </row>
    <row r="395" ht="17.25" customHeight="1" spans="1:7" x14ac:dyDescent="0.25">
      <c r="A395"/>
      <c r="F395" s="22"/>
      <c r="G395"/>
    </row>
    <row r="397" ht="15.75" customHeight="1" spans="1:12" x14ac:dyDescent="0.25">
      <c r="A397" s="4" t="s">
        <v>4</v>
      </c>
      <c r="L397" s="5"/>
    </row>
    <row r="398" spans="1:12" x14ac:dyDescent="0.25">
      <c r="A398" s="6" t="s">
        <v>5</v>
      </c>
      <c r="B398" s="7"/>
      <c r="C398" s="8"/>
      <c r="D398" s="9" t="s">
        <v>6</v>
      </c>
      <c r="E398" s="9"/>
      <c r="F398" s="9"/>
      <c r="G398" s="9"/>
      <c r="H398" s="6" t="s">
        <v>5</v>
      </c>
      <c r="I398" s="7"/>
      <c r="J398" s="8"/>
      <c r="K398" s="10" t="s">
        <v>7</v>
      </c>
      <c r="L398" s="10" t="s">
        <v>8</v>
      </c>
    </row>
    <row r="399" spans="1:12" x14ac:dyDescent="0.25">
      <c r="A399" s="11" t="s">
        <v>9</v>
      </c>
      <c r="B399" s="12"/>
      <c r="C399" s="13"/>
      <c r="D399" s="9" t="s">
        <v>10</v>
      </c>
      <c r="E399" s="9" t="s">
        <v>11</v>
      </c>
      <c r="F399" s="9" t="s">
        <v>11</v>
      </c>
      <c r="G399" s="9" t="s">
        <v>10</v>
      </c>
      <c r="H399" s="11" t="s">
        <v>12</v>
      </c>
      <c r="I399" s="12"/>
      <c r="J399" s="13"/>
      <c r="K399" s="10"/>
      <c r="L399" s="10"/>
    </row>
    <row r="400" spans="1:12" x14ac:dyDescent="0.25">
      <c r="A400" s="14" t="s">
        <v>13</v>
      </c>
      <c r="B400" s="15"/>
      <c r="C400" s="1"/>
      <c r="D400" s="16"/>
      <c r="E400" s="16"/>
      <c r="F400" s="16"/>
      <c r="G400" s="16"/>
      <c r="H400" s="14" t="s">
        <v>13</v>
      </c>
      <c r="I400" s="15"/>
      <c r="J400" s="1"/>
      <c r="K400" s="17" t="e">
        <f>(AVERAGE(E400:F403)-AVERAGE(D400,G400))/1000</f>
        <v>#DIV/0!</v>
      </c>
      <c r="L400" s="17" t="e">
        <f>K400+((AVERAGE(C403,J403)-$F5)*($F394-$F395))</f>
        <v>#DIV/0!</v>
      </c>
    </row>
    <row r="401" spans="1:12" x14ac:dyDescent="0.25">
      <c r="A401" s="14" t="s">
        <v>14</v>
      </c>
      <c r="B401" s="15"/>
      <c r="C401" s="1"/>
      <c r="D401" s="16"/>
      <c r="E401" s="16"/>
      <c r="F401" s="16"/>
      <c r="G401" s="16"/>
      <c r="H401" s="14" t="s">
        <v>14</v>
      </c>
      <c r="I401" s="15"/>
      <c r="J401" s="1"/>
      <c r="K401" s="17"/>
      <c r="L401" s="17"/>
    </row>
    <row r="402" spans="1:12" x14ac:dyDescent="0.25">
      <c r="A402" s="14" t="s">
        <v>15</v>
      </c>
      <c r="B402" s="15"/>
      <c r="C402" s="1"/>
      <c r="D402" s="16"/>
      <c r="E402" s="16"/>
      <c r="F402" s="16"/>
      <c r="G402" s="16"/>
      <c r="H402" s="14" t="s">
        <v>15</v>
      </c>
      <c r="I402" s="15"/>
      <c r="J402" s="1"/>
      <c r="K402" s="17"/>
      <c r="L402" s="17"/>
    </row>
    <row r="403" spans="1:12" x14ac:dyDescent="0.25">
      <c r="A403" s="14" t="s">
        <v>16</v>
      </c>
      <c r="B403" s="15"/>
      <c r="C403" s="18">
        <f>(0.34848*C402-(0.009*C401)*(EXP(0.061*C400)))/(273.15+C400)</f>
        <v>0</v>
      </c>
      <c r="D403" s="16"/>
      <c r="E403" s="16"/>
      <c r="F403" s="16"/>
      <c r="G403" s="16"/>
      <c r="H403" s="14" t="s">
        <v>16</v>
      </c>
      <c r="I403" s="15"/>
      <c r="J403" s="18">
        <f>(0.34848*J402-(0.009*J401)*(EXP(0.061*J400)))/(273.15+J400)</f>
        <v>0</v>
      </c>
      <c r="K403" s="17"/>
      <c r="L403" s="17"/>
    </row>
    <row r="404" spans="1:11" x14ac:dyDescent="0.25">
      <c r="K404" s="19"/>
    </row>
    <row r="405" spans="1:12" x14ac:dyDescent="0.25">
      <c r="A405" s="4" t="s">
        <v>17</v>
      </c>
      <c r="L405" s="5"/>
    </row>
    <row r="406" spans="1:12" x14ac:dyDescent="0.25">
      <c r="A406" s="6" t="s">
        <v>5</v>
      </c>
      <c r="B406" s="7"/>
      <c r="C406" s="8"/>
      <c r="D406" s="9" t="s">
        <v>18</v>
      </c>
      <c r="E406" s="9"/>
      <c r="F406" s="9"/>
      <c r="G406" s="9"/>
      <c r="H406" s="6" t="s">
        <v>5</v>
      </c>
      <c r="I406" s="7"/>
      <c r="J406" s="8"/>
      <c r="K406" s="10" t="s">
        <v>7</v>
      </c>
      <c r="L406" s="10" t="s">
        <v>8</v>
      </c>
    </row>
    <row r="407" spans="1:12" x14ac:dyDescent="0.25">
      <c r="A407" s="11" t="s">
        <v>9</v>
      </c>
      <c r="B407" s="12"/>
      <c r="C407" s="13"/>
      <c r="D407" s="9" t="s">
        <v>10</v>
      </c>
      <c r="E407" s="9" t="s">
        <v>11</v>
      </c>
      <c r="F407" s="9" t="s">
        <v>11</v>
      </c>
      <c r="G407" s="9" t="s">
        <v>10</v>
      </c>
      <c r="H407" s="11" t="s">
        <v>12</v>
      </c>
      <c r="I407" s="12"/>
      <c r="J407" s="13"/>
      <c r="K407" s="10"/>
      <c r="L407" s="10"/>
    </row>
    <row r="408" spans="1:12" x14ac:dyDescent="0.25">
      <c r="A408" s="14" t="s">
        <v>13</v>
      </c>
      <c r="B408" s="15"/>
      <c r="C408" s="1"/>
      <c r="D408" s="16"/>
      <c r="E408" s="16"/>
      <c r="F408" s="16"/>
      <c r="G408" s="16"/>
      <c r="H408" s="14" t="s">
        <v>13</v>
      </c>
      <c r="I408" s="15"/>
      <c r="J408" s="1"/>
      <c r="K408" s="17" t="e">
        <f>(AVERAGE(E408:F411)-AVERAGE(D408,G408))/1000</f>
        <v>#DIV/0!</v>
      </c>
      <c r="L408" s="17" t="e">
        <f>K408+((AVERAGE(C411,J411)-$F5)*($F394-$F395))</f>
        <v>#DIV/0!</v>
      </c>
    </row>
    <row r="409" spans="1:12" x14ac:dyDescent="0.25">
      <c r="A409" s="14" t="s">
        <v>14</v>
      </c>
      <c r="B409" s="15"/>
      <c r="C409" s="1"/>
      <c r="D409" s="16"/>
      <c r="E409" s="16"/>
      <c r="F409" s="16"/>
      <c r="G409" s="16"/>
      <c r="H409" s="14" t="s">
        <v>14</v>
      </c>
      <c r="I409" s="15"/>
      <c r="J409" s="1"/>
      <c r="K409" s="17"/>
      <c r="L409" s="17"/>
    </row>
    <row r="410" spans="1:12" x14ac:dyDescent="0.25">
      <c r="A410" s="14" t="s">
        <v>15</v>
      </c>
      <c r="B410" s="15"/>
      <c r="C410" s="1"/>
      <c r="D410" s="16"/>
      <c r="E410" s="16"/>
      <c r="F410" s="16"/>
      <c r="G410" s="16"/>
      <c r="H410" s="14" t="s">
        <v>15</v>
      </c>
      <c r="I410" s="15"/>
      <c r="J410" s="1"/>
      <c r="K410" s="17"/>
      <c r="L410" s="17"/>
    </row>
    <row r="411" spans="1:12" x14ac:dyDescent="0.25">
      <c r="A411" s="14" t="s">
        <v>16</v>
      </c>
      <c r="B411" s="15"/>
      <c r="C411" s="18">
        <f>(0.34848*C410-(0.009*C409)*(EXP(0.061*C408)))/(273.15+C408)</f>
        <v>0</v>
      </c>
      <c r="D411" s="16"/>
      <c r="E411" s="16"/>
      <c r="F411" s="16"/>
      <c r="G411" s="16"/>
      <c r="H411" s="14" t="s">
        <v>16</v>
      </c>
      <c r="I411" s="15"/>
      <c r="J411" s="18">
        <f>(0.34848*J410-(0.009*J409)*(EXP(0.061*J408)))/(273.15+J408)</f>
        <v>0</v>
      </c>
      <c r="K411" s="17"/>
      <c r="L411" s="17"/>
    </row>
    <row r="412" spans="1:11" x14ac:dyDescent="0.25">
      <c r="K412" s="19"/>
    </row>
    <row r="413" spans="1:12" x14ac:dyDescent="0.25">
      <c r="A413" s="4" t="s">
        <v>19</v>
      </c>
      <c r="L413" s="5"/>
    </row>
    <row r="414" spans="1:12" x14ac:dyDescent="0.25">
      <c r="A414" s="6" t="s">
        <v>5</v>
      </c>
      <c r="B414" s="7"/>
      <c r="C414" s="8"/>
      <c r="D414" s="9" t="s">
        <v>18</v>
      </c>
      <c r="E414" s="9"/>
      <c r="F414" s="9"/>
      <c r="G414" s="9"/>
      <c r="H414" s="6" t="s">
        <v>5</v>
      </c>
      <c r="I414" s="7"/>
      <c r="J414" s="8"/>
      <c r="K414" s="10" t="s">
        <v>7</v>
      </c>
      <c r="L414" s="10" t="s">
        <v>8</v>
      </c>
    </row>
    <row r="415" spans="1:12" x14ac:dyDescent="0.25">
      <c r="A415" s="11" t="s">
        <v>9</v>
      </c>
      <c r="B415" s="12"/>
      <c r="C415" s="13"/>
      <c r="D415" s="9" t="s">
        <v>10</v>
      </c>
      <c r="E415" s="9" t="s">
        <v>11</v>
      </c>
      <c r="F415" s="9" t="s">
        <v>11</v>
      </c>
      <c r="G415" s="9" t="s">
        <v>10</v>
      </c>
      <c r="H415" s="11" t="s">
        <v>12</v>
      </c>
      <c r="I415" s="12"/>
      <c r="J415" s="13"/>
      <c r="K415" s="10"/>
      <c r="L415" s="10"/>
    </row>
    <row r="416" spans="1:12" x14ac:dyDescent="0.25">
      <c r="A416" s="14" t="s">
        <v>13</v>
      </c>
      <c r="B416" s="15"/>
      <c r="C416" s="1"/>
      <c r="D416" s="16"/>
      <c r="E416" s="16"/>
      <c r="F416" s="16"/>
      <c r="G416" s="16"/>
      <c r="H416" s="14" t="s">
        <v>13</v>
      </c>
      <c r="I416" s="15"/>
      <c r="J416" s="1"/>
      <c r="K416" s="17" t="e">
        <f>(AVERAGE(E416:F419)-AVERAGE(D416,G416))/1000</f>
        <v>#DIV/0!</v>
      </c>
      <c r="L416" s="17" t="e">
        <f>K416+((AVERAGE(C419,J419)-$F5)*($F394-$F395))</f>
        <v>#DIV/0!</v>
      </c>
    </row>
    <row r="417" spans="1:12" x14ac:dyDescent="0.25">
      <c r="A417" s="14" t="s">
        <v>14</v>
      </c>
      <c r="B417" s="15"/>
      <c r="C417" s="1"/>
      <c r="D417" s="16"/>
      <c r="E417" s="16"/>
      <c r="F417" s="16"/>
      <c r="G417" s="16"/>
      <c r="H417" s="14" t="s">
        <v>14</v>
      </c>
      <c r="I417" s="15"/>
      <c r="J417" s="1"/>
      <c r="K417" s="17"/>
      <c r="L417" s="17"/>
    </row>
    <row r="418" spans="1:12" x14ac:dyDescent="0.25">
      <c r="A418" s="14" t="s">
        <v>15</v>
      </c>
      <c r="B418" s="15"/>
      <c r="C418" s="1"/>
      <c r="D418" s="16"/>
      <c r="E418" s="16"/>
      <c r="F418" s="16"/>
      <c r="G418" s="16"/>
      <c r="H418" s="14" t="s">
        <v>15</v>
      </c>
      <c r="I418" s="15"/>
      <c r="J418" s="1"/>
      <c r="K418" s="17"/>
      <c r="L418" s="17"/>
    </row>
    <row r="419" spans="1:12" x14ac:dyDescent="0.25">
      <c r="A419" s="14" t="s">
        <v>16</v>
      </c>
      <c r="B419" s="15"/>
      <c r="C419" s="18">
        <f>(0.34848*C418-(0.009*C417)*(EXP(0.061*C416)))/(273.15+C416)</f>
        <v>0</v>
      </c>
      <c r="D419" s="16"/>
      <c r="E419" s="16"/>
      <c r="F419" s="16"/>
      <c r="G419" s="16"/>
      <c r="H419" s="14" t="s">
        <v>16</v>
      </c>
      <c r="I419" s="15"/>
      <c r="J419" s="18">
        <f>(0.34848*J418-(0.009*J417)*(EXP(0.061*J416)))/(273.15+J416)</f>
        <v>0</v>
      </c>
      <c r="K419" s="17"/>
      <c r="L419" s="17"/>
    </row>
    <row r="420" spans="1:11" x14ac:dyDescent="0.25">
      <c r="K420" s="19"/>
    </row>
    <row r="421" spans="1:12" x14ac:dyDescent="0.25">
      <c r="A421" s="4" t="s">
        <v>20</v>
      </c>
      <c r="L421" s="5"/>
    </row>
    <row r="422" spans="1:12" x14ac:dyDescent="0.25">
      <c r="A422" s="6" t="s">
        <v>5</v>
      </c>
      <c r="B422" s="7"/>
      <c r="C422" s="8"/>
      <c r="D422" s="9" t="s">
        <v>18</v>
      </c>
      <c r="E422" s="9"/>
      <c r="F422" s="9"/>
      <c r="G422" s="9"/>
      <c r="H422" s="6" t="s">
        <v>5</v>
      </c>
      <c r="I422" s="7"/>
      <c r="J422" s="8"/>
      <c r="K422" s="10" t="s">
        <v>7</v>
      </c>
      <c r="L422" s="10" t="s">
        <v>8</v>
      </c>
    </row>
    <row r="423" spans="1:12" x14ac:dyDescent="0.25">
      <c r="A423" s="11" t="s">
        <v>9</v>
      </c>
      <c r="B423" s="12"/>
      <c r="C423" s="13"/>
      <c r="D423" s="9" t="s">
        <v>10</v>
      </c>
      <c r="E423" s="9" t="s">
        <v>11</v>
      </c>
      <c r="F423" s="9" t="s">
        <v>11</v>
      </c>
      <c r="G423" s="9" t="s">
        <v>10</v>
      </c>
      <c r="H423" s="11" t="s">
        <v>12</v>
      </c>
      <c r="I423" s="12"/>
      <c r="J423" s="13"/>
      <c r="K423" s="10"/>
      <c r="L423" s="10"/>
    </row>
    <row r="424" spans="1:12" x14ac:dyDescent="0.25">
      <c r="A424" s="14" t="s">
        <v>13</v>
      </c>
      <c r="B424" s="15"/>
      <c r="C424" s="1"/>
      <c r="D424" s="16"/>
      <c r="E424" s="16"/>
      <c r="F424" s="16"/>
      <c r="G424" s="16"/>
      <c r="H424" s="14" t="s">
        <v>13</v>
      </c>
      <c r="I424" s="15"/>
      <c r="J424" s="1"/>
      <c r="K424" s="17" t="e">
        <f>(AVERAGE(E424:F427)-AVERAGE(D424,G424))/1000</f>
        <v>#DIV/0!</v>
      </c>
      <c r="L424" s="17" t="e">
        <f>K424+((AVERAGE(C427,J427)-$F5)*($F394-$F395))</f>
        <v>#DIV/0!</v>
      </c>
    </row>
    <row r="425" spans="1:12" x14ac:dyDescent="0.25">
      <c r="A425" s="14" t="s">
        <v>14</v>
      </c>
      <c r="B425" s="15"/>
      <c r="C425" s="1"/>
      <c r="D425" s="16"/>
      <c r="E425" s="16"/>
      <c r="F425" s="16"/>
      <c r="G425" s="16"/>
      <c r="H425" s="14" t="s">
        <v>14</v>
      </c>
      <c r="I425" s="15"/>
      <c r="J425" s="1"/>
      <c r="K425" s="17"/>
      <c r="L425" s="17"/>
    </row>
    <row r="426" spans="1:12" x14ac:dyDescent="0.25">
      <c r="A426" s="14" t="s">
        <v>15</v>
      </c>
      <c r="B426" s="15"/>
      <c r="C426" s="1"/>
      <c r="D426" s="16"/>
      <c r="E426" s="16"/>
      <c r="F426" s="16"/>
      <c r="G426" s="16"/>
      <c r="H426" s="14" t="s">
        <v>15</v>
      </c>
      <c r="I426" s="15"/>
      <c r="J426" s="1"/>
      <c r="K426" s="17"/>
      <c r="L426" s="17"/>
    </row>
    <row r="427" spans="1:12" x14ac:dyDescent="0.25">
      <c r="A427" s="14" t="s">
        <v>16</v>
      </c>
      <c r="B427" s="15"/>
      <c r="C427" s="18">
        <f>(0.34848*C426-(0.009*C425)*(EXP(0.061*C424)))/(273.15+C424)</f>
        <v>0</v>
      </c>
      <c r="D427" s="16"/>
      <c r="E427" s="16"/>
      <c r="F427" s="16"/>
      <c r="G427" s="16"/>
      <c r="H427" s="14" t="s">
        <v>16</v>
      </c>
      <c r="I427" s="15"/>
      <c r="J427" s="18">
        <f>(0.34848*J426-(0.009*J425)*(EXP(0.061*J424)))/(273.15+J424)</f>
        <v>0</v>
      </c>
      <c r="K427" s="17"/>
      <c r="L427" s="17"/>
    </row>
    <row r="428" spans="1:11" x14ac:dyDescent="0.25">
      <c r="K428" s="19"/>
    </row>
    <row r="429" spans="1:12" x14ac:dyDescent="0.25">
      <c r="A429" s="4" t="s">
        <v>21</v>
      </c>
      <c r="L429" s="5"/>
    </row>
    <row r="430" spans="1:12" x14ac:dyDescent="0.25">
      <c r="A430" s="6" t="s">
        <v>5</v>
      </c>
      <c r="B430" s="7"/>
      <c r="C430" s="8"/>
      <c r="D430" s="9" t="s">
        <v>18</v>
      </c>
      <c r="E430" s="9"/>
      <c r="F430" s="9"/>
      <c r="G430" s="9"/>
      <c r="H430" s="6" t="s">
        <v>5</v>
      </c>
      <c r="I430" s="7"/>
      <c r="J430" s="8"/>
      <c r="K430" s="10" t="s">
        <v>7</v>
      </c>
      <c r="L430" s="10" t="s">
        <v>8</v>
      </c>
    </row>
    <row r="431" spans="1:12" x14ac:dyDescent="0.25">
      <c r="A431" s="11" t="s">
        <v>9</v>
      </c>
      <c r="B431" s="12"/>
      <c r="C431" s="13"/>
      <c r="D431" s="9" t="s">
        <v>10</v>
      </c>
      <c r="E431" s="9" t="s">
        <v>11</v>
      </c>
      <c r="F431" s="9" t="s">
        <v>11</v>
      </c>
      <c r="G431" s="9" t="s">
        <v>10</v>
      </c>
      <c r="H431" s="11" t="s">
        <v>12</v>
      </c>
      <c r="I431" s="12"/>
      <c r="J431" s="13"/>
      <c r="K431" s="10"/>
      <c r="L431" s="10"/>
    </row>
    <row r="432" spans="1:12" x14ac:dyDescent="0.25">
      <c r="A432" s="14" t="s">
        <v>13</v>
      </c>
      <c r="B432" s="15"/>
      <c r="C432" s="1"/>
      <c r="D432" s="16"/>
      <c r="E432" s="16"/>
      <c r="F432" s="16"/>
      <c r="G432" s="16"/>
      <c r="H432" s="14" t="s">
        <v>13</v>
      </c>
      <c r="I432" s="15"/>
      <c r="J432" s="1"/>
      <c r="K432" s="17" t="e">
        <f>(AVERAGE(E432:F435)-AVERAGE(D432,G432))/1000</f>
        <v>#DIV/0!</v>
      </c>
      <c r="L432" s="17" t="e">
        <f>K432+((AVERAGE(C435,J435)-$F5)*($F394-$F395))</f>
        <v>#DIV/0!</v>
      </c>
    </row>
    <row r="433" spans="1:12" x14ac:dyDescent="0.25">
      <c r="A433" s="14" t="s">
        <v>14</v>
      </c>
      <c r="B433" s="15"/>
      <c r="C433" s="1"/>
      <c r="D433" s="16"/>
      <c r="E433" s="16"/>
      <c r="F433" s="16"/>
      <c r="G433" s="16"/>
      <c r="H433" s="14" t="s">
        <v>14</v>
      </c>
      <c r="I433" s="15"/>
      <c r="J433" s="1"/>
      <c r="K433" s="17"/>
      <c r="L433" s="17"/>
    </row>
    <row r="434" spans="1:12" x14ac:dyDescent="0.25">
      <c r="A434" s="14" t="s">
        <v>15</v>
      </c>
      <c r="B434" s="15"/>
      <c r="C434" s="1"/>
      <c r="D434" s="16"/>
      <c r="E434" s="16"/>
      <c r="F434" s="16"/>
      <c r="G434" s="16"/>
      <c r="H434" s="14" t="s">
        <v>15</v>
      </c>
      <c r="I434" s="15"/>
      <c r="J434" s="1"/>
      <c r="K434" s="17"/>
      <c r="L434" s="17"/>
    </row>
    <row r="435" spans="1:12" x14ac:dyDescent="0.25">
      <c r="A435" s="14" t="s">
        <v>16</v>
      </c>
      <c r="B435" s="15"/>
      <c r="C435" s="18">
        <f>(0.34848*C434-(0.009*C433)*(EXP(0.061*C432)))/(273.15+C432)</f>
        <v>0</v>
      </c>
      <c r="D435" s="16"/>
      <c r="E435" s="16"/>
      <c r="F435" s="16"/>
      <c r="G435" s="16"/>
      <c r="H435" s="14" t="s">
        <v>16</v>
      </c>
      <c r="I435" s="15"/>
      <c r="J435" s="18">
        <f>(0.34848*J434-(0.009*J433)*(EXP(0.061*J432)))/(273.15+J432)</f>
        <v>0</v>
      </c>
      <c r="K435" s="17"/>
      <c r="L435" s="17"/>
    </row>
    <row r="436" spans="1:11" x14ac:dyDescent="0.25">
      <c r="K436" s="19"/>
    </row>
    <row r="437" spans="1:12" x14ac:dyDescent="0.25">
      <c r="A437" s="4" t="s">
        <v>22</v>
      </c>
      <c r="L437" s="5"/>
    </row>
    <row r="438" spans="1:12" x14ac:dyDescent="0.25">
      <c r="A438" s="6" t="s">
        <v>5</v>
      </c>
      <c r="B438" s="7"/>
      <c r="C438" s="8"/>
      <c r="D438" s="9" t="s">
        <v>18</v>
      </c>
      <c r="E438" s="9"/>
      <c r="F438" s="9"/>
      <c r="G438" s="9"/>
      <c r="H438" s="6" t="s">
        <v>5</v>
      </c>
      <c r="I438" s="7"/>
      <c r="J438" s="8"/>
      <c r="K438" s="10" t="s">
        <v>7</v>
      </c>
      <c r="L438" s="10" t="s">
        <v>8</v>
      </c>
    </row>
    <row r="439" spans="1:12" x14ac:dyDescent="0.25">
      <c r="A439" s="11" t="s">
        <v>9</v>
      </c>
      <c r="B439" s="12"/>
      <c r="C439" s="13"/>
      <c r="D439" s="9" t="s">
        <v>10</v>
      </c>
      <c r="E439" s="9" t="s">
        <v>11</v>
      </c>
      <c r="F439" s="9" t="s">
        <v>11</v>
      </c>
      <c r="G439" s="9" t="s">
        <v>10</v>
      </c>
      <c r="H439" s="11" t="s">
        <v>12</v>
      </c>
      <c r="I439" s="12"/>
      <c r="J439" s="13"/>
      <c r="K439" s="10"/>
      <c r="L439" s="10"/>
    </row>
    <row r="440" spans="1:12" x14ac:dyDescent="0.25">
      <c r="A440" s="14" t="s">
        <v>13</v>
      </c>
      <c r="B440" s="15"/>
      <c r="C440" s="1"/>
      <c r="D440" s="16"/>
      <c r="E440" s="16"/>
      <c r="F440" s="16"/>
      <c r="G440" s="16"/>
      <c r="H440" s="14" t="s">
        <v>13</v>
      </c>
      <c r="I440" s="15"/>
      <c r="J440" s="1"/>
      <c r="K440" s="17" t="e">
        <f>(AVERAGE(E440:F443)-AVERAGE(D440,G440))/1000</f>
        <v>#DIV/0!</v>
      </c>
      <c r="L440" s="17" t="e">
        <f>K440+((AVERAGE(C443,J443)-$F5)*($F394-$F395))</f>
        <v>#DIV/0!</v>
      </c>
    </row>
    <row r="441" spans="1:12" x14ac:dyDescent="0.25">
      <c r="A441" s="14" t="s">
        <v>14</v>
      </c>
      <c r="B441" s="15"/>
      <c r="C441" s="1"/>
      <c r="D441" s="16"/>
      <c r="E441" s="16"/>
      <c r="F441" s="16"/>
      <c r="G441" s="16"/>
      <c r="H441" s="14" t="s">
        <v>14</v>
      </c>
      <c r="I441" s="15"/>
      <c r="J441" s="1"/>
      <c r="K441" s="17"/>
      <c r="L441" s="17"/>
    </row>
    <row r="442" spans="1:12" x14ac:dyDescent="0.25">
      <c r="A442" s="14" t="s">
        <v>15</v>
      </c>
      <c r="B442" s="15"/>
      <c r="C442" s="1"/>
      <c r="D442" s="16"/>
      <c r="E442" s="16"/>
      <c r="F442" s="16"/>
      <c r="G442" s="16"/>
      <c r="H442" s="14" t="s">
        <v>15</v>
      </c>
      <c r="I442" s="15"/>
      <c r="J442" s="1"/>
      <c r="K442" s="17"/>
      <c r="L442" s="17"/>
    </row>
    <row r="443" spans="1:12" x14ac:dyDescent="0.25">
      <c r="A443" s="14" t="s">
        <v>16</v>
      </c>
      <c r="B443" s="15"/>
      <c r="C443" s="18">
        <f>(0.34848*C442-(0.009*C441)*(EXP(0.061*C440)))/(273.15+C440)</f>
        <v>0</v>
      </c>
      <c r="D443" s="16"/>
      <c r="E443" s="16"/>
      <c r="F443" s="16"/>
      <c r="G443" s="16"/>
      <c r="H443" s="14" t="s">
        <v>16</v>
      </c>
      <c r="I443" s="15"/>
      <c r="J443" s="18">
        <f>(0.34848*J442-(0.009*J441)*(EXP(0.061*J440)))/(273.15+J440)</f>
        <v>0</v>
      </c>
      <c r="K443" s="17"/>
      <c r="L443" s="17"/>
    </row>
    <row r="444" spans="1:11" x14ac:dyDescent="0.25">
      <c r="K444" s="19"/>
    </row>
    <row r="445" ht="18" customHeight="1" spans="1:11" x14ac:dyDescent="0.25">
      <c r="D445" s="20"/>
      <c r="E445" s="21" t="e">
        <f>AVERAGE(L400,L408,L416,L424,L432,L440)</f>
        <v>#DIV/0!</v>
      </c>
      <c r="F445" t="s">
        <v>23</v>
      </c>
      <c r="K445" s="19"/>
    </row>
    <row r="448" spans="1:1" x14ac:dyDescent="0.25">
      <c r="A448" s="3" t="s">
        <v>31</v>
      </c>
    </row>
    <row r="449" ht="17.25" customHeight="1" spans="1:7" x14ac:dyDescent="0.25">
      <c r="A449"/>
      <c r="F449" s="22"/>
      <c r="G449"/>
    </row>
    <row r="450" ht="17.25" customHeight="1" spans="1:7" x14ac:dyDescent="0.25">
      <c r="A450"/>
      <c r="F450" s="22"/>
      <c r="G450"/>
    </row>
    <row r="452" ht="15.75" customHeight="1" spans="1:12" x14ac:dyDescent="0.25">
      <c r="A452" s="4" t="s">
        <v>4</v>
      </c>
      <c r="L452" s="5"/>
    </row>
    <row r="453" spans="1:12" x14ac:dyDescent="0.25">
      <c r="A453" s="6" t="s">
        <v>5</v>
      </c>
      <c r="B453" s="7"/>
      <c r="C453" s="8"/>
      <c r="D453" s="9" t="s">
        <v>6</v>
      </c>
      <c r="E453" s="9"/>
      <c r="F453" s="9"/>
      <c r="G453" s="9"/>
      <c r="H453" s="6" t="s">
        <v>5</v>
      </c>
      <c r="I453" s="7"/>
      <c r="J453" s="8"/>
      <c r="K453" s="10" t="s">
        <v>7</v>
      </c>
      <c r="L453" s="10" t="s">
        <v>8</v>
      </c>
    </row>
    <row r="454" spans="1:12" x14ac:dyDescent="0.25">
      <c r="A454" s="11" t="s">
        <v>9</v>
      </c>
      <c r="B454" s="12"/>
      <c r="C454" s="13"/>
      <c r="D454" s="9" t="s">
        <v>10</v>
      </c>
      <c r="E454" s="9" t="s">
        <v>11</v>
      </c>
      <c r="F454" s="9" t="s">
        <v>11</v>
      </c>
      <c r="G454" s="9" t="s">
        <v>10</v>
      </c>
      <c r="H454" s="11" t="s">
        <v>12</v>
      </c>
      <c r="I454" s="12"/>
      <c r="J454" s="13"/>
      <c r="K454" s="10"/>
      <c r="L454" s="10"/>
    </row>
    <row r="455" spans="1:12" x14ac:dyDescent="0.25">
      <c r="A455" s="14" t="s">
        <v>13</v>
      </c>
      <c r="B455" s="15"/>
      <c r="C455" s="1"/>
      <c r="D455" s="16"/>
      <c r="E455" s="16"/>
      <c r="F455" s="16"/>
      <c r="G455" s="16"/>
      <c r="H455" s="14" t="s">
        <v>13</v>
      </c>
      <c r="I455" s="15"/>
      <c r="J455" s="1"/>
      <c r="K455" s="17" t="e">
        <f>(AVERAGE(E455:F458)-AVERAGE(D455,G455))/1000</f>
        <v>#DIV/0!</v>
      </c>
      <c r="L455" s="17" t="e">
        <f>K455+((AVERAGE(C458,J458)-$F5)*($F449-$F450))</f>
        <v>#DIV/0!</v>
      </c>
    </row>
    <row r="456" spans="1:12" x14ac:dyDescent="0.25">
      <c r="A456" s="14" t="s">
        <v>14</v>
      </c>
      <c r="B456" s="15"/>
      <c r="C456" s="1"/>
      <c r="D456" s="16"/>
      <c r="E456" s="16"/>
      <c r="F456" s="16"/>
      <c r="G456" s="16"/>
      <c r="H456" s="14" t="s">
        <v>14</v>
      </c>
      <c r="I456" s="15"/>
      <c r="J456" s="1"/>
      <c r="K456" s="17"/>
      <c r="L456" s="17"/>
    </row>
    <row r="457" spans="1:12" x14ac:dyDescent="0.25">
      <c r="A457" s="14" t="s">
        <v>15</v>
      </c>
      <c r="B457" s="15"/>
      <c r="C457" s="1"/>
      <c r="D457" s="16"/>
      <c r="E457" s="16"/>
      <c r="F457" s="16"/>
      <c r="G457" s="16"/>
      <c r="H457" s="14" t="s">
        <v>15</v>
      </c>
      <c r="I457" s="15"/>
      <c r="J457" s="1"/>
      <c r="K457" s="17"/>
      <c r="L457" s="17"/>
    </row>
    <row r="458" spans="1:12" x14ac:dyDescent="0.25">
      <c r="A458" s="14" t="s">
        <v>16</v>
      </c>
      <c r="B458" s="15"/>
      <c r="C458" s="18">
        <f>(0.34848*C457-(0.009*C456)*(EXP(0.061*C455)))/(273.15+C455)</f>
        <v>0</v>
      </c>
      <c r="D458" s="16"/>
      <c r="E458" s="16"/>
      <c r="F458" s="16"/>
      <c r="G458" s="16"/>
      <c r="H458" s="14" t="s">
        <v>16</v>
      </c>
      <c r="I458" s="15"/>
      <c r="J458" s="18">
        <f>(0.34848*J457-(0.009*J456)*(EXP(0.061*J455)))/(273.15+J455)</f>
        <v>0</v>
      </c>
      <c r="K458" s="17"/>
      <c r="L458" s="17"/>
    </row>
    <row r="459" spans="1:11" x14ac:dyDescent="0.25">
      <c r="K459" s="19"/>
    </row>
    <row r="460" spans="1:12" x14ac:dyDescent="0.25">
      <c r="A460" s="4" t="s">
        <v>17</v>
      </c>
      <c r="L460" s="5"/>
    </row>
    <row r="461" spans="1:12" x14ac:dyDescent="0.25">
      <c r="A461" s="6" t="s">
        <v>5</v>
      </c>
      <c r="B461" s="7"/>
      <c r="C461" s="8"/>
      <c r="D461" s="9" t="s">
        <v>18</v>
      </c>
      <c r="E461" s="9"/>
      <c r="F461" s="9"/>
      <c r="G461" s="9"/>
      <c r="H461" s="6" t="s">
        <v>5</v>
      </c>
      <c r="I461" s="7"/>
      <c r="J461" s="8"/>
      <c r="K461" s="10" t="s">
        <v>7</v>
      </c>
      <c r="L461" s="10" t="s">
        <v>8</v>
      </c>
    </row>
    <row r="462" spans="1:12" x14ac:dyDescent="0.25">
      <c r="A462" s="11" t="s">
        <v>9</v>
      </c>
      <c r="B462" s="12"/>
      <c r="C462" s="13"/>
      <c r="D462" s="9" t="s">
        <v>10</v>
      </c>
      <c r="E462" s="9" t="s">
        <v>11</v>
      </c>
      <c r="F462" s="9" t="s">
        <v>11</v>
      </c>
      <c r="G462" s="9" t="s">
        <v>10</v>
      </c>
      <c r="H462" s="11" t="s">
        <v>12</v>
      </c>
      <c r="I462" s="12"/>
      <c r="J462" s="13"/>
      <c r="K462" s="10"/>
      <c r="L462" s="10"/>
    </row>
    <row r="463" spans="1:12" x14ac:dyDescent="0.25">
      <c r="A463" s="14" t="s">
        <v>13</v>
      </c>
      <c r="B463" s="15"/>
      <c r="C463" s="1"/>
      <c r="D463" s="16"/>
      <c r="E463" s="16"/>
      <c r="F463" s="16"/>
      <c r="G463" s="16"/>
      <c r="H463" s="14" t="s">
        <v>13</v>
      </c>
      <c r="I463" s="15"/>
      <c r="J463" s="1"/>
      <c r="K463" s="17" t="e">
        <f>(AVERAGE(E463:F466)-AVERAGE(D463,G463))/1000</f>
        <v>#DIV/0!</v>
      </c>
      <c r="L463" s="17" t="e">
        <f>K463+((AVERAGE(C466,J466)-$F5)*($F449-$F450))</f>
        <v>#DIV/0!</v>
      </c>
    </row>
    <row r="464" spans="1:12" x14ac:dyDescent="0.25">
      <c r="A464" s="14" t="s">
        <v>14</v>
      </c>
      <c r="B464" s="15"/>
      <c r="C464" s="1"/>
      <c r="D464" s="16"/>
      <c r="E464" s="16"/>
      <c r="F464" s="16"/>
      <c r="G464" s="16"/>
      <c r="H464" s="14" t="s">
        <v>14</v>
      </c>
      <c r="I464" s="15"/>
      <c r="J464" s="1"/>
      <c r="K464" s="17"/>
      <c r="L464" s="17"/>
    </row>
    <row r="465" spans="1:12" x14ac:dyDescent="0.25">
      <c r="A465" s="14" t="s">
        <v>15</v>
      </c>
      <c r="B465" s="15"/>
      <c r="C465" s="1"/>
      <c r="D465" s="16"/>
      <c r="E465" s="16"/>
      <c r="F465" s="16"/>
      <c r="G465" s="16"/>
      <c r="H465" s="14" t="s">
        <v>15</v>
      </c>
      <c r="I465" s="15"/>
      <c r="J465" s="1"/>
      <c r="K465" s="17"/>
      <c r="L465" s="17"/>
    </row>
    <row r="466" spans="1:12" x14ac:dyDescent="0.25">
      <c r="A466" s="14" t="s">
        <v>16</v>
      </c>
      <c r="B466" s="15"/>
      <c r="C466" s="18">
        <f>(0.34848*C465-(0.009*C464)*(EXP(0.061*C463)))/(273.15+C463)</f>
        <v>0</v>
      </c>
      <c r="D466" s="16"/>
      <c r="E466" s="16"/>
      <c r="F466" s="16"/>
      <c r="G466" s="16"/>
      <c r="H466" s="14" t="s">
        <v>16</v>
      </c>
      <c r="I466" s="15"/>
      <c r="J466" s="18">
        <f>(0.34848*J465-(0.009*J464)*(EXP(0.061*J463)))/(273.15+J463)</f>
        <v>0</v>
      </c>
      <c r="K466" s="17"/>
      <c r="L466" s="17"/>
    </row>
    <row r="467" spans="1:11" x14ac:dyDescent="0.25">
      <c r="K467" s="19"/>
    </row>
    <row r="468" spans="1:12" x14ac:dyDescent="0.25">
      <c r="A468" s="4" t="s">
        <v>19</v>
      </c>
      <c r="L468" s="5"/>
    </row>
    <row r="469" spans="1:12" x14ac:dyDescent="0.25">
      <c r="A469" s="6" t="s">
        <v>5</v>
      </c>
      <c r="B469" s="7"/>
      <c r="C469" s="8"/>
      <c r="D469" s="9" t="s">
        <v>18</v>
      </c>
      <c r="E469" s="9"/>
      <c r="F469" s="9"/>
      <c r="G469" s="9"/>
      <c r="H469" s="6" t="s">
        <v>5</v>
      </c>
      <c r="I469" s="7"/>
      <c r="J469" s="8"/>
      <c r="K469" s="10" t="s">
        <v>7</v>
      </c>
      <c r="L469" s="10" t="s">
        <v>8</v>
      </c>
    </row>
    <row r="470" spans="1:12" x14ac:dyDescent="0.25">
      <c r="A470" s="11" t="s">
        <v>9</v>
      </c>
      <c r="B470" s="12"/>
      <c r="C470" s="13"/>
      <c r="D470" s="9" t="s">
        <v>10</v>
      </c>
      <c r="E470" s="9" t="s">
        <v>11</v>
      </c>
      <c r="F470" s="9" t="s">
        <v>11</v>
      </c>
      <c r="G470" s="9" t="s">
        <v>10</v>
      </c>
      <c r="H470" s="11" t="s">
        <v>12</v>
      </c>
      <c r="I470" s="12"/>
      <c r="J470" s="13"/>
      <c r="K470" s="10"/>
      <c r="L470" s="10"/>
    </row>
    <row r="471" spans="1:12" x14ac:dyDescent="0.25">
      <c r="A471" s="14" t="s">
        <v>13</v>
      </c>
      <c r="B471" s="15"/>
      <c r="C471" s="1"/>
      <c r="D471" s="16"/>
      <c r="E471" s="16"/>
      <c r="F471" s="16"/>
      <c r="G471" s="16"/>
      <c r="H471" s="14" t="s">
        <v>13</v>
      </c>
      <c r="I471" s="15"/>
      <c r="J471" s="1"/>
      <c r="K471" s="17" t="e">
        <f>(AVERAGE(E471:F474)-AVERAGE(D471,G471))/1000</f>
        <v>#DIV/0!</v>
      </c>
      <c r="L471" s="17" t="e">
        <f>K471+((AVERAGE(C474,J474)-$F5)*($F449-$F450))</f>
        <v>#DIV/0!</v>
      </c>
    </row>
    <row r="472" spans="1:12" x14ac:dyDescent="0.25">
      <c r="A472" s="14" t="s">
        <v>14</v>
      </c>
      <c r="B472" s="15"/>
      <c r="C472" s="1"/>
      <c r="D472" s="16"/>
      <c r="E472" s="16"/>
      <c r="F472" s="16"/>
      <c r="G472" s="16"/>
      <c r="H472" s="14" t="s">
        <v>14</v>
      </c>
      <c r="I472" s="15"/>
      <c r="J472" s="1"/>
      <c r="K472" s="17"/>
      <c r="L472" s="17"/>
    </row>
    <row r="473" spans="1:12" x14ac:dyDescent="0.25">
      <c r="A473" s="14" t="s">
        <v>15</v>
      </c>
      <c r="B473" s="15"/>
      <c r="C473" s="1"/>
      <c r="D473" s="16"/>
      <c r="E473" s="16"/>
      <c r="F473" s="16"/>
      <c r="G473" s="16"/>
      <c r="H473" s="14" t="s">
        <v>15</v>
      </c>
      <c r="I473" s="15"/>
      <c r="J473" s="1"/>
      <c r="K473" s="17"/>
      <c r="L473" s="17"/>
    </row>
    <row r="474" spans="1:12" x14ac:dyDescent="0.25">
      <c r="A474" s="14" t="s">
        <v>16</v>
      </c>
      <c r="B474" s="15"/>
      <c r="C474" s="18">
        <f>(0.34848*C473-(0.009*C472)*(EXP(0.061*C471)))/(273.15+C471)</f>
        <v>0</v>
      </c>
      <c r="D474" s="16"/>
      <c r="E474" s="16"/>
      <c r="F474" s="16"/>
      <c r="G474" s="16"/>
      <c r="H474" s="14" t="s">
        <v>16</v>
      </c>
      <c r="I474" s="15"/>
      <c r="J474" s="18">
        <f>(0.34848*J473-(0.009*J472)*(EXP(0.061*J471)))/(273.15+J471)</f>
        <v>0</v>
      </c>
      <c r="K474" s="17"/>
      <c r="L474" s="17"/>
    </row>
    <row r="475" spans="1:11" x14ac:dyDescent="0.25">
      <c r="K475" s="19"/>
    </row>
    <row r="476" spans="1:12" x14ac:dyDescent="0.25">
      <c r="A476" s="4" t="s">
        <v>20</v>
      </c>
      <c r="L476" s="5"/>
    </row>
    <row r="477" spans="1:12" x14ac:dyDescent="0.25">
      <c r="A477" s="6" t="s">
        <v>5</v>
      </c>
      <c r="B477" s="7"/>
      <c r="C477" s="8"/>
      <c r="D477" s="9" t="s">
        <v>18</v>
      </c>
      <c r="E477" s="9"/>
      <c r="F477" s="9"/>
      <c r="G477" s="9"/>
      <c r="H477" s="6" t="s">
        <v>5</v>
      </c>
      <c r="I477" s="7"/>
      <c r="J477" s="8"/>
      <c r="K477" s="10" t="s">
        <v>7</v>
      </c>
      <c r="L477" s="10" t="s">
        <v>8</v>
      </c>
    </row>
    <row r="478" spans="1:12" x14ac:dyDescent="0.25">
      <c r="A478" s="11" t="s">
        <v>9</v>
      </c>
      <c r="B478" s="12"/>
      <c r="C478" s="13"/>
      <c r="D478" s="9" t="s">
        <v>10</v>
      </c>
      <c r="E478" s="9" t="s">
        <v>11</v>
      </c>
      <c r="F478" s="9" t="s">
        <v>11</v>
      </c>
      <c r="G478" s="9" t="s">
        <v>10</v>
      </c>
      <c r="H478" s="11" t="s">
        <v>12</v>
      </c>
      <c r="I478" s="12"/>
      <c r="J478" s="13"/>
      <c r="K478" s="10"/>
      <c r="L478" s="10"/>
    </row>
    <row r="479" spans="1:12" x14ac:dyDescent="0.25">
      <c r="A479" s="14" t="s">
        <v>13</v>
      </c>
      <c r="B479" s="15"/>
      <c r="C479" s="1"/>
      <c r="D479" s="16"/>
      <c r="E479" s="16"/>
      <c r="F479" s="16"/>
      <c r="G479" s="16"/>
      <c r="H479" s="14" t="s">
        <v>13</v>
      </c>
      <c r="I479" s="15"/>
      <c r="J479" s="1"/>
      <c r="K479" s="17" t="e">
        <f>(AVERAGE(E479:F482)-AVERAGE(D479,G479))/1000</f>
        <v>#DIV/0!</v>
      </c>
      <c r="L479" s="17" t="e">
        <f>K479+((AVERAGE(C482,J482)-$F5)*($F449-$F450))</f>
        <v>#DIV/0!</v>
      </c>
    </row>
    <row r="480" spans="1:12" x14ac:dyDescent="0.25">
      <c r="A480" s="14" t="s">
        <v>14</v>
      </c>
      <c r="B480" s="15"/>
      <c r="C480" s="1"/>
      <c r="D480" s="16"/>
      <c r="E480" s="16"/>
      <c r="F480" s="16"/>
      <c r="G480" s="16"/>
      <c r="H480" s="14" t="s">
        <v>14</v>
      </c>
      <c r="I480" s="15"/>
      <c r="J480" s="1"/>
      <c r="K480" s="17"/>
      <c r="L480" s="17"/>
    </row>
    <row r="481" spans="1:12" x14ac:dyDescent="0.25">
      <c r="A481" s="14" t="s">
        <v>15</v>
      </c>
      <c r="B481" s="15"/>
      <c r="C481" s="1"/>
      <c r="D481" s="16"/>
      <c r="E481" s="16"/>
      <c r="F481" s="16"/>
      <c r="G481" s="16"/>
      <c r="H481" s="14" t="s">
        <v>15</v>
      </c>
      <c r="I481" s="15"/>
      <c r="J481" s="1"/>
      <c r="K481" s="17"/>
      <c r="L481" s="17"/>
    </row>
    <row r="482" spans="1:12" x14ac:dyDescent="0.25">
      <c r="A482" s="14" t="s">
        <v>16</v>
      </c>
      <c r="B482" s="15"/>
      <c r="C482" s="18">
        <f>(0.34848*C481-(0.009*C480)*(EXP(0.061*C479)))/(273.15+C479)</f>
        <v>0</v>
      </c>
      <c r="D482" s="16"/>
      <c r="E482" s="16"/>
      <c r="F482" s="16"/>
      <c r="G482" s="16"/>
      <c r="H482" s="14" t="s">
        <v>16</v>
      </c>
      <c r="I482" s="15"/>
      <c r="J482" s="18">
        <f>(0.34848*J481-(0.009*J480)*(EXP(0.061*J479)))/(273.15+J479)</f>
        <v>0</v>
      </c>
      <c r="K482" s="17"/>
      <c r="L482" s="17"/>
    </row>
    <row r="483" spans="1:11" x14ac:dyDescent="0.25">
      <c r="K483" s="19"/>
    </row>
    <row r="484" spans="1:12" x14ac:dyDescent="0.25">
      <c r="A484" s="4" t="s">
        <v>21</v>
      </c>
      <c r="L484" s="5"/>
    </row>
    <row r="485" spans="1:12" x14ac:dyDescent="0.25">
      <c r="A485" s="6" t="s">
        <v>5</v>
      </c>
      <c r="B485" s="7"/>
      <c r="C485" s="8"/>
      <c r="D485" s="9" t="s">
        <v>18</v>
      </c>
      <c r="E485" s="9"/>
      <c r="F485" s="9"/>
      <c r="G485" s="9"/>
      <c r="H485" s="6" t="s">
        <v>5</v>
      </c>
      <c r="I485" s="7"/>
      <c r="J485" s="8"/>
      <c r="K485" s="10" t="s">
        <v>7</v>
      </c>
      <c r="L485" s="10" t="s">
        <v>8</v>
      </c>
    </row>
    <row r="486" spans="1:12" x14ac:dyDescent="0.25">
      <c r="A486" s="11" t="s">
        <v>9</v>
      </c>
      <c r="B486" s="12"/>
      <c r="C486" s="13"/>
      <c r="D486" s="9" t="s">
        <v>10</v>
      </c>
      <c r="E486" s="9" t="s">
        <v>11</v>
      </c>
      <c r="F486" s="9" t="s">
        <v>11</v>
      </c>
      <c r="G486" s="9" t="s">
        <v>10</v>
      </c>
      <c r="H486" s="11" t="s">
        <v>12</v>
      </c>
      <c r="I486" s="12"/>
      <c r="J486" s="13"/>
      <c r="K486" s="10"/>
      <c r="L486" s="10"/>
    </row>
    <row r="487" spans="1:12" x14ac:dyDescent="0.25">
      <c r="A487" s="14" t="s">
        <v>13</v>
      </c>
      <c r="B487" s="15"/>
      <c r="C487" s="1"/>
      <c r="D487" s="16"/>
      <c r="E487" s="16"/>
      <c r="F487" s="16"/>
      <c r="G487" s="16"/>
      <c r="H487" s="14" t="s">
        <v>13</v>
      </c>
      <c r="I487" s="15"/>
      <c r="J487" s="1"/>
      <c r="K487" s="17" t="e">
        <f>(AVERAGE(E487:F490)-AVERAGE(D487,G487))/1000</f>
        <v>#DIV/0!</v>
      </c>
      <c r="L487" s="17" t="e">
        <f>K487+((AVERAGE(C490,J490)-$F5)*($F449-$F450))</f>
        <v>#DIV/0!</v>
      </c>
    </row>
    <row r="488" spans="1:12" x14ac:dyDescent="0.25">
      <c r="A488" s="14" t="s">
        <v>14</v>
      </c>
      <c r="B488" s="15"/>
      <c r="C488" s="1"/>
      <c r="D488" s="16"/>
      <c r="E488" s="16"/>
      <c r="F488" s="16"/>
      <c r="G488" s="16"/>
      <c r="H488" s="14" t="s">
        <v>14</v>
      </c>
      <c r="I488" s="15"/>
      <c r="J488" s="1"/>
      <c r="K488" s="17"/>
      <c r="L488" s="17"/>
    </row>
    <row r="489" spans="1:12" x14ac:dyDescent="0.25">
      <c r="A489" s="14" t="s">
        <v>15</v>
      </c>
      <c r="B489" s="15"/>
      <c r="C489" s="1"/>
      <c r="D489" s="16"/>
      <c r="E489" s="16"/>
      <c r="F489" s="16"/>
      <c r="G489" s="16"/>
      <c r="H489" s="14" t="s">
        <v>15</v>
      </c>
      <c r="I489" s="15"/>
      <c r="J489" s="1"/>
      <c r="K489" s="17"/>
      <c r="L489" s="17"/>
    </row>
    <row r="490" spans="1:12" x14ac:dyDescent="0.25">
      <c r="A490" s="14" t="s">
        <v>16</v>
      </c>
      <c r="B490" s="15"/>
      <c r="C490" s="18">
        <f>(0.34848*C489-(0.009*C488)*(EXP(0.061*C487)))/(273.15+C487)</f>
        <v>0</v>
      </c>
      <c r="D490" s="16"/>
      <c r="E490" s="16"/>
      <c r="F490" s="16"/>
      <c r="G490" s="16"/>
      <c r="H490" s="14" t="s">
        <v>16</v>
      </c>
      <c r="I490" s="15"/>
      <c r="J490" s="18">
        <f>(0.34848*J489-(0.009*J488)*(EXP(0.061*J487)))/(273.15+J487)</f>
        <v>0</v>
      </c>
      <c r="K490" s="17"/>
      <c r="L490" s="17"/>
    </row>
    <row r="491" spans="1:11" x14ac:dyDescent="0.25">
      <c r="K491" s="19"/>
    </row>
    <row r="492" spans="1:12" x14ac:dyDescent="0.25">
      <c r="A492" s="4" t="s">
        <v>22</v>
      </c>
      <c r="L492" s="5"/>
    </row>
    <row r="493" spans="1:12" x14ac:dyDescent="0.25">
      <c r="A493" s="6" t="s">
        <v>5</v>
      </c>
      <c r="B493" s="7"/>
      <c r="C493" s="8"/>
      <c r="D493" s="9" t="s">
        <v>18</v>
      </c>
      <c r="E493" s="9"/>
      <c r="F493" s="9"/>
      <c r="G493" s="9"/>
      <c r="H493" s="6" t="s">
        <v>5</v>
      </c>
      <c r="I493" s="7"/>
      <c r="J493" s="8"/>
      <c r="K493" s="10" t="s">
        <v>7</v>
      </c>
      <c r="L493" s="10" t="s">
        <v>8</v>
      </c>
    </row>
    <row r="494" spans="1:12" x14ac:dyDescent="0.25">
      <c r="A494" s="11" t="s">
        <v>9</v>
      </c>
      <c r="B494" s="12"/>
      <c r="C494" s="13"/>
      <c r="D494" s="9" t="s">
        <v>10</v>
      </c>
      <c r="E494" s="9" t="s">
        <v>11</v>
      </c>
      <c r="F494" s="9" t="s">
        <v>11</v>
      </c>
      <c r="G494" s="9" t="s">
        <v>10</v>
      </c>
      <c r="H494" s="11" t="s">
        <v>12</v>
      </c>
      <c r="I494" s="12"/>
      <c r="J494" s="13"/>
      <c r="K494" s="10"/>
      <c r="L494" s="10"/>
    </row>
    <row r="495" spans="1:12" x14ac:dyDescent="0.25">
      <c r="A495" s="14" t="s">
        <v>13</v>
      </c>
      <c r="B495" s="15"/>
      <c r="C495" s="1"/>
      <c r="D495" s="16"/>
      <c r="E495" s="16"/>
      <c r="F495" s="16"/>
      <c r="G495" s="16"/>
      <c r="H495" s="14" t="s">
        <v>13</v>
      </c>
      <c r="I495" s="15"/>
      <c r="J495" s="1"/>
      <c r="K495" s="17" t="e">
        <f>(AVERAGE(E495:F498)-AVERAGE(D495,G495))/1000</f>
        <v>#DIV/0!</v>
      </c>
      <c r="L495" s="17" t="e">
        <f>K495+((AVERAGE(C498,J498)-$F5)*($F449-$F450))</f>
        <v>#DIV/0!</v>
      </c>
    </row>
    <row r="496" spans="1:12" x14ac:dyDescent="0.25">
      <c r="A496" s="14" t="s">
        <v>14</v>
      </c>
      <c r="B496" s="15"/>
      <c r="C496" s="1"/>
      <c r="D496" s="16"/>
      <c r="E496" s="16"/>
      <c r="F496" s="16"/>
      <c r="G496" s="16"/>
      <c r="H496" s="14" t="s">
        <v>14</v>
      </c>
      <c r="I496" s="15"/>
      <c r="J496" s="1"/>
      <c r="K496" s="17"/>
      <c r="L496" s="17"/>
    </row>
    <row r="497" spans="1:12" x14ac:dyDescent="0.25">
      <c r="A497" s="14" t="s">
        <v>15</v>
      </c>
      <c r="B497" s="15"/>
      <c r="C497" s="1"/>
      <c r="D497" s="16"/>
      <c r="E497" s="16"/>
      <c r="F497" s="16"/>
      <c r="G497" s="16"/>
      <c r="H497" s="14" t="s">
        <v>15</v>
      </c>
      <c r="I497" s="15"/>
      <c r="J497" s="1"/>
      <c r="K497" s="17"/>
      <c r="L497" s="17"/>
    </row>
    <row r="498" spans="1:12" x14ac:dyDescent="0.25">
      <c r="A498" s="14" t="s">
        <v>16</v>
      </c>
      <c r="B498" s="15"/>
      <c r="C498" s="18">
        <f>(0.34848*C497-(0.009*C496)*(EXP(0.061*C495)))/(273.15+C495)</f>
        <v>0</v>
      </c>
      <c r="D498" s="16"/>
      <c r="E498" s="16"/>
      <c r="F498" s="16"/>
      <c r="G498" s="16"/>
      <c r="H498" s="14" t="s">
        <v>16</v>
      </c>
      <c r="I498" s="15"/>
      <c r="J498" s="18">
        <f>(0.34848*J497-(0.009*J496)*(EXP(0.061*J495)))/(273.15+J495)</f>
        <v>0</v>
      </c>
      <c r="K498" s="17"/>
      <c r="L498" s="17"/>
    </row>
    <row r="499" spans="1:11" x14ac:dyDescent="0.25">
      <c r="K499" s="19"/>
    </row>
    <row r="500" ht="18" customHeight="1" spans="1:11" x14ac:dyDescent="0.25">
      <c r="D500" s="20"/>
      <c r="E500" s="21" t="e">
        <f>AVERAGE(L455,L463,L471,L479,L487,L495)</f>
        <v>#DIV/0!</v>
      </c>
      <c r="F500" t="s">
        <v>23</v>
      </c>
      <c r="K500" s="19"/>
    </row>
    <row r="503" spans="1:1" x14ac:dyDescent="0.25">
      <c r="A503" s="3" t="s">
        <v>32</v>
      </c>
    </row>
    <row r="504" ht="17.25" customHeight="1" spans="1:7" x14ac:dyDescent="0.25">
      <c r="A504"/>
      <c r="F504" s="22"/>
      <c r="G504"/>
    </row>
    <row r="505" ht="17.25" customHeight="1" spans="1:7" x14ac:dyDescent="0.25">
      <c r="A505"/>
      <c r="F505" s="22"/>
      <c r="G505"/>
    </row>
    <row r="507" ht="15.75" customHeight="1" spans="1:12" x14ac:dyDescent="0.25">
      <c r="A507" s="4" t="s">
        <v>4</v>
      </c>
      <c r="L507" s="5"/>
    </row>
    <row r="508" spans="1:12" x14ac:dyDescent="0.25">
      <c r="A508" s="6" t="s">
        <v>5</v>
      </c>
      <c r="B508" s="7"/>
      <c r="C508" s="8"/>
      <c r="D508" s="9" t="s">
        <v>6</v>
      </c>
      <c r="E508" s="9"/>
      <c r="F508" s="9"/>
      <c r="G508" s="9"/>
      <c r="H508" s="6" t="s">
        <v>5</v>
      </c>
      <c r="I508" s="7"/>
      <c r="J508" s="8"/>
      <c r="K508" s="10" t="s">
        <v>7</v>
      </c>
      <c r="L508" s="10" t="s">
        <v>8</v>
      </c>
    </row>
    <row r="509" spans="1:12" x14ac:dyDescent="0.25">
      <c r="A509" s="11" t="s">
        <v>9</v>
      </c>
      <c r="B509" s="12"/>
      <c r="C509" s="13"/>
      <c r="D509" s="9" t="s">
        <v>10</v>
      </c>
      <c r="E509" s="9" t="s">
        <v>11</v>
      </c>
      <c r="F509" s="9" t="s">
        <v>11</v>
      </c>
      <c r="G509" s="9" t="s">
        <v>10</v>
      </c>
      <c r="H509" s="11" t="s">
        <v>12</v>
      </c>
      <c r="I509" s="12"/>
      <c r="J509" s="13"/>
      <c r="K509" s="10"/>
      <c r="L509" s="10"/>
    </row>
    <row r="510" spans="1:12" x14ac:dyDescent="0.25">
      <c r="A510" s="14" t="s">
        <v>13</v>
      </c>
      <c r="B510" s="15"/>
      <c r="C510" s="1"/>
      <c r="D510" s="16"/>
      <c r="E510" s="16"/>
      <c r="F510" s="16"/>
      <c r="G510" s="16"/>
      <c r="H510" s="14" t="s">
        <v>13</v>
      </c>
      <c r="I510" s="15"/>
      <c r="J510" s="1"/>
      <c r="K510" s="17" t="e">
        <f>(AVERAGE(E510:F513)-AVERAGE(D510,G510))/1000</f>
        <v>#DIV/0!</v>
      </c>
      <c r="L510" s="17" t="e">
        <f>K510+((AVERAGE(C513,J513)-$F5)*($F504-$F505))</f>
        <v>#DIV/0!</v>
      </c>
    </row>
    <row r="511" spans="1:12" x14ac:dyDescent="0.25">
      <c r="A511" s="14" t="s">
        <v>14</v>
      </c>
      <c r="B511" s="15"/>
      <c r="C511" s="1"/>
      <c r="D511" s="16"/>
      <c r="E511" s="16"/>
      <c r="F511" s="16"/>
      <c r="G511" s="16"/>
      <c r="H511" s="14" t="s">
        <v>14</v>
      </c>
      <c r="I511" s="15"/>
      <c r="J511" s="1"/>
      <c r="K511" s="17"/>
      <c r="L511" s="17"/>
    </row>
    <row r="512" spans="1:12" x14ac:dyDescent="0.25">
      <c r="A512" s="14" t="s">
        <v>15</v>
      </c>
      <c r="B512" s="15"/>
      <c r="C512" s="1"/>
      <c r="D512" s="16"/>
      <c r="E512" s="16"/>
      <c r="F512" s="16"/>
      <c r="G512" s="16"/>
      <c r="H512" s="14" t="s">
        <v>15</v>
      </c>
      <c r="I512" s="15"/>
      <c r="J512" s="1"/>
      <c r="K512" s="17"/>
      <c r="L512" s="17"/>
    </row>
    <row r="513" spans="1:12" x14ac:dyDescent="0.25">
      <c r="A513" s="14" t="s">
        <v>16</v>
      </c>
      <c r="B513" s="15"/>
      <c r="C513" s="18">
        <f>(0.34848*C512-(0.009*C511)*(EXP(0.061*C510)))/(273.15+C510)</f>
        <v>0</v>
      </c>
      <c r="D513" s="16"/>
      <c r="E513" s="16"/>
      <c r="F513" s="16"/>
      <c r="G513" s="16"/>
      <c r="H513" s="14" t="s">
        <v>16</v>
      </c>
      <c r="I513" s="15"/>
      <c r="J513" s="18">
        <f>(0.34848*J512-(0.009*J511)*(EXP(0.061*J510)))/(273.15+J510)</f>
        <v>0</v>
      </c>
      <c r="K513" s="17"/>
      <c r="L513" s="17"/>
    </row>
    <row r="514" spans="1:11" x14ac:dyDescent="0.25">
      <c r="K514" s="19"/>
    </row>
    <row r="515" spans="1:12" x14ac:dyDescent="0.25">
      <c r="A515" s="4" t="s">
        <v>17</v>
      </c>
      <c r="L515" s="5"/>
    </row>
    <row r="516" spans="1:12" x14ac:dyDescent="0.25">
      <c r="A516" s="6" t="s">
        <v>5</v>
      </c>
      <c r="B516" s="7"/>
      <c r="C516" s="8"/>
      <c r="D516" s="9" t="s">
        <v>18</v>
      </c>
      <c r="E516" s="9"/>
      <c r="F516" s="9"/>
      <c r="G516" s="9"/>
      <c r="H516" s="6" t="s">
        <v>5</v>
      </c>
      <c r="I516" s="7"/>
      <c r="J516" s="8"/>
      <c r="K516" s="10" t="s">
        <v>7</v>
      </c>
      <c r="L516" s="10" t="s">
        <v>8</v>
      </c>
    </row>
    <row r="517" spans="1:12" x14ac:dyDescent="0.25">
      <c r="A517" s="11" t="s">
        <v>9</v>
      </c>
      <c r="B517" s="12"/>
      <c r="C517" s="13"/>
      <c r="D517" s="9" t="s">
        <v>10</v>
      </c>
      <c r="E517" s="9" t="s">
        <v>11</v>
      </c>
      <c r="F517" s="9" t="s">
        <v>11</v>
      </c>
      <c r="G517" s="9" t="s">
        <v>10</v>
      </c>
      <c r="H517" s="11" t="s">
        <v>12</v>
      </c>
      <c r="I517" s="12"/>
      <c r="J517" s="13"/>
      <c r="K517" s="10"/>
      <c r="L517" s="10"/>
    </row>
    <row r="518" spans="1:12" x14ac:dyDescent="0.25">
      <c r="A518" s="14" t="s">
        <v>13</v>
      </c>
      <c r="B518" s="15"/>
      <c r="C518" s="1"/>
      <c r="D518" s="16"/>
      <c r="E518" s="16"/>
      <c r="F518" s="16"/>
      <c r="G518" s="16"/>
      <c r="H518" s="14" t="s">
        <v>13</v>
      </c>
      <c r="I518" s="15"/>
      <c r="J518" s="1"/>
      <c r="K518" s="17" t="e">
        <f>(AVERAGE(E518:F521)-AVERAGE(D518,G518))/1000</f>
        <v>#DIV/0!</v>
      </c>
      <c r="L518" s="17" t="e">
        <f>K518+((AVERAGE(C521,J521)-$F5)*($F504-$F505))</f>
        <v>#DIV/0!</v>
      </c>
    </row>
    <row r="519" spans="1:12" x14ac:dyDescent="0.25">
      <c r="A519" s="14" t="s">
        <v>14</v>
      </c>
      <c r="B519" s="15"/>
      <c r="C519" s="1"/>
      <c r="D519" s="16"/>
      <c r="E519" s="16"/>
      <c r="F519" s="16"/>
      <c r="G519" s="16"/>
      <c r="H519" s="14" t="s">
        <v>14</v>
      </c>
      <c r="I519" s="15"/>
      <c r="J519" s="1"/>
      <c r="K519" s="17"/>
      <c r="L519" s="17"/>
    </row>
    <row r="520" spans="1:12" x14ac:dyDescent="0.25">
      <c r="A520" s="14" t="s">
        <v>15</v>
      </c>
      <c r="B520" s="15"/>
      <c r="C520" s="1"/>
      <c r="D520" s="16"/>
      <c r="E520" s="16"/>
      <c r="F520" s="16"/>
      <c r="G520" s="16"/>
      <c r="H520" s="14" t="s">
        <v>15</v>
      </c>
      <c r="I520" s="15"/>
      <c r="J520" s="1"/>
      <c r="K520" s="17"/>
      <c r="L520" s="17"/>
    </row>
    <row r="521" spans="1:12" x14ac:dyDescent="0.25">
      <c r="A521" s="14" t="s">
        <v>16</v>
      </c>
      <c r="B521" s="15"/>
      <c r="C521" s="18">
        <f>(0.34848*C520-(0.009*C519)*(EXP(0.061*C518)))/(273.15+C518)</f>
        <v>0</v>
      </c>
      <c r="D521" s="16"/>
      <c r="E521" s="16"/>
      <c r="F521" s="16"/>
      <c r="G521" s="16"/>
      <c r="H521" s="14" t="s">
        <v>16</v>
      </c>
      <c r="I521" s="15"/>
      <c r="J521" s="18">
        <f>(0.34848*J520-(0.009*J519)*(EXP(0.061*J518)))/(273.15+J518)</f>
        <v>0</v>
      </c>
      <c r="K521" s="17"/>
      <c r="L521" s="17"/>
    </row>
    <row r="522" spans="1:11" x14ac:dyDescent="0.25">
      <c r="K522" s="19"/>
    </row>
    <row r="523" spans="1:12" x14ac:dyDescent="0.25">
      <c r="A523" s="4" t="s">
        <v>19</v>
      </c>
      <c r="L523" s="5"/>
    </row>
    <row r="524" spans="1:12" x14ac:dyDescent="0.25">
      <c r="A524" s="6" t="s">
        <v>5</v>
      </c>
      <c r="B524" s="7"/>
      <c r="C524" s="8"/>
      <c r="D524" s="9" t="s">
        <v>18</v>
      </c>
      <c r="E524" s="9"/>
      <c r="F524" s="9"/>
      <c r="G524" s="9"/>
      <c r="H524" s="6" t="s">
        <v>5</v>
      </c>
      <c r="I524" s="7"/>
      <c r="J524" s="8"/>
      <c r="K524" s="10" t="s">
        <v>7</v>
      </c>
      <c r="L524" s="10" t="s">
        <v>8</v>
      </c>
    </row>
    <row r="525" spans="1:12" x14ac:dyDescent="0.25">
      <c r="A525" s="11" t="s">
        <v>9</v>
      </c>
      <c r="B525" s="12"/>
      <c r="C525" s="13"/>
      <c r="D525" s="9" t="s">
        <v>10</v>
      </c>
      <c r="E525" s="9" t="s">
        <v>11</v>
      </c>
      <c r="F525" s="9" t="s">
        <v>11</v>
      </c>
      <c r="G525" s="9" t="s">
        <v>10</v>
      </c>
      <c r="H525" s="11" t="s">
        <v>12</v>
      </c>
      <c r="I525" s="12"/>
      <c r="J525" s="13"/>
      <c r="K525" s="10"/>
      <c r="L525" s="10"/>
    </row>
    <row r="526" spans="1:12" x14ac:dyDescent="0.25">
      <c r="A526" s="14" t="s">
        <v>13</v>
      </c>
      <c r="B526" s="15"/>
      <c r="C526" s="1"/>
      <c r="D526" s="16"/>
      <c r="E526" s="16"/>
      <c r="F526" s="16"/>
      <c r="G526" s="16"/>
      <c r="H526" s="14" t="s">
        <v>13</v>
      </c>
      <c r="I526" s="15"/>
      <c r="J526" s="1"/>
      <c r="K526" s="17" t="e">
        <f>(AVERAGE(E526:F529)-AVERAGE(D526,G526))/1000</f>
        <v>#DIV/0!</v>
      </c>
      <c r="L526" s="17" t="e">
        <f>K526+((AVERAGE(C529,J529)-$F5)*($F504-$F505))</f>
        <v>#DIV/0!</v>
      </c>
    </row>
    <row r="527" spans="1:12" x14ac:dyDescent="0.25">
      <c r="A527" s="14" t="s">
        <v>14</v>
      </c>
      <c r="B527" s="15"/>
      <c r="C527" s="1"/>
      <c r="D527" s="16"/>
      <c r="E527" s="16"/>
      <c r="F527" s="16"/>
      <c r="G527" s="16"/>
      <c r="H527" s="14" t="s">
        <v>14</v>
      </c>
      <c r="I527" s="15"/>
      <c r="J527" s="1"/>
      <c r="K527" s="17"/>
      <c r="L527" s="17"/>
    </row>
    <row r="528" spans="1:12" x14ac:dyDescent="0.25">
      <c r="A528" s="14" t="s">
        <v>15</v>
      </c>
      <c r="B528" s="15"/>
      <c r="C528" s="1"/>
      <c r="D528" s="16"/>
      <c r="E528" s="16"/>
      <c r="F528" s="16"/>
      <c r="G528" s="16"/>
      <c r="H528" s="14" t="s">
        <v>15</v>
      </c>
      <c r="I528" s="15"/>
      <c r="J528" s="1"/>
      <c r="K528" s="17"/>
      <c r="L528" s="17"/>
    </row>
    <row r="529" spans="1:12" x14ac:dyDescent="0.25">
      <c r="A529" s="14" t="s">
        <v>16</v>
      </c>
      <c r="B529" s="15"/>
      <c r="C529" s="18">
        <f>(0.34848*C528-(0.009*C527)*(EXP(0.061*C526)))/(273.15+C526)</f>
        <v>0</v>
      </c>
      <c r="D529" s="16"/>
      <c r="E529" s="16"/>
      <c r="F529" s="16"/>
      <c r="G529" s="16"/>
      <c r="H529" s="14" t="s">
        <v>16</v>
      </c>
      <c r="I529" s="15"/>
      <c r="J529" s="18">
        <f>(0.34848*J528-(0.009*J527)*(EXP(0.061*J526)))/(273.15+J526)</f>
        <v>0</v>
      </c>
      <c r="K529" s="17"/>
      <c r="L529" s="17"/>
    </row>
    <row r="530" spans="1:11" x14ac:dyDescent="0.25">
      <c r="K530" s="19"/>
    </row>
    <row r="531" spans="1:12" x14ac:dyDescent="0.25">
      <c r="A531" s="4" t="s">
        <v>20</v>
      </c>
      <c r="L531" s="5"/>
    </row>
    <row r="532" spans="1:12" x14ac:dyDescent="0.25">
      <c r="A532" s="6" t="s">
        <v>5</v>
      </c>
      <c r="B532" s="7"/>
      <c r="C532" s="8"/>
      <c r="D532" s="9" t="s">
        <v>18</v>
      </c>
      <c r="E532" s="9"/>
      <c r="F532" s="9"/>
      <c r="G532" s="9"/>
      <c r="H532" s="6" t="s">
        <v>5</v>
      </c>
      <c r="I532" s="7"/>
      <c r="J532" s="8"/>
      <c r="K532" s="10" t="s">
        <v>7</v>
      </c>
      <c r="L532" s="10" t="s">
        <v>8</v>
      </c>
    </row>
    <row r="533" spans="1:12" x14ac:dyDescent="0.25">
      <c r="A533" s="11" t="s">
        <v>9</v>
      </c>
      <c r="B533" s="12"/>
      <c r="C533" s="13"/>
      <c r="D533" s="9" t="s">
        <v>10</v>
      </c>
      <c r="E533" s="9" t="s">
        <v>11</v>
      </c>
      <c r="F533" s="9" t="s">
        <v>11</v>
      </c>
      <c r="G533" s="9" t="s">
        <v>10</v>
      </c>
      <c r="H533" s="11" t="s">
        <v>12</v>
      </c>
      <c r="I533" s="12"/>
      <c r="J533" s="13"/>
      <c r="K533" s="10"/>
      <c r="L533" s="10"/>
    </row>
    <row r="534" spans="1:12" x14ac:dyDescent="0.25">
      <c r="A534" s="14" t="s">
        <v>13</v>
      </c>
      <c r="B534" s="15"/>
      <c r="C534" s="1"/>
      <c r="D534" s="16"/>
      <c r="E534" s="16"/>
      <c r="F534" s="16"/>
      <c r="G534" s="16"/>
      <c r="H534" s="14" t="s">
        <v>13</v>
      </c>
      <c r="I534" s="15"/>
      <c r="J534" s="1"/>
      <c r="K534" s="17" t="e">
        <f>(AVERAGE(E534:F537)-AVERAGE(D534,G534))/1000</f>
        <v>#DIV/0!</v>
      </c>
      <c r="L534" s="17" t="e">
        <f>K534+((AVERAGE(C537,J537)-$F5)*($F504-$F505))</f>
        <v>#DIV/0!</v>
      </c>
    </row>
    <row r="535" spans="1:12" x14ac:dyDescent="0.25">
      <c r="A535" s="14" t="s">
        <v>14</v>
      </c>
      <c r="B535" s="15"/>
      <c r="C535" s="1"/>
      <c r="D535" s="16"/>
      <c r="E535" s="16"/>
      <c r="F535" s="16"/>
      <c r="G535" s="16"/>
      <c r="H535" s="14" t="s">
        <v>14</v>
      </c>
      <c r="I535" s="15"/>
      <c r="J535" s="1"/>
      <c r="K535" s="17"/>
      <c r="L535" s="17"/>
    </row>
    <row r="536" spans="1:12" x14ac:dyDescent="0.25">
      <c r="A536" s="14" t="s">
        <v>15</v>
      </c>
      <c r="B536" s="15"/>
      <c r="C536" s="1"/>
      <c r="D536" s="16"/>
      <c r="E536" s="16"/>
      <c r="F536" s="16"/>
      <c r="G536" s="16"/>
      <c r="H536" s="14" t="s">
        <v>15</v>
      </c>
      <c r="I536" s="15"/>
      <c r="J536" s="1"/>
      <c r="K536" s="17"/>
      <c r="L536" s="17"/>
    </row>
    <row r="537" spans="1:12" x14ac:dyDescent="0.25">
      <c r="A537" s="14" t="s">
        <v>16</v>
      </c>
      <c r="B537" s="15"/>
      <c r="C537" s="18">
        <f>(0.34848*C536-(0.009*C535)*(EXP(0.061*C534)))/(273.15+C534)</f>
        <v>0</v>
      </c>
      <c r="D537" s="16"/>
      <c r="E537" s="16"/>
      <c r="F537" s="16"/>
      <c r="G537" s="16"/>
      <c r="H537" s="14" t="s">
        <v>16</v>
      </c>
      <c r="I537" s="15"/>
      <c r="J537" s="18">
        <f>(0.34848*J536-(0.009*J535)*(EXP(0.061*J534)))/(273.15+J534)</f>
        <v>0</v>
      </c>
      <c r="K537" s="17"/>
      <c r="L537" s="17"/>
    </row>
    <row r="538" spans="1:11" x14ac:dyDescent="0.25">
      <c r="K538" s="19"/>
    </row>
    <row r="539" spans="1:12" x14ac:dyDescent="0.25">
      <c r="A539" s="4" t="s">
        <v>21</v>
      </c>
      <c r="L539" s="5"/>
    </row>
    <row r="540" spans="1:12" x14ac:dyDescent="0.25">
      <c r="A540" s="6" t="s">
        <v>5</v>
      </c>
      <c r="B540" s="7"/>
      <c r="C540" s="8"/>
      <c r="D540" s="9" t="s">
        <v>18</v>
      </c>
      <c r="E540" s="9"/>
      <c r="F540" s="9"/>
      <c r="G540" s="9"/>
      <c r="H540" s="6" t="s">
        <v>5</v>
      </c>
      <c r="I540" s="7"/>
      <c r="J540" s="8"/>
      <c r="K540" s="10" t="s">
        <v>7</v>
      </c>
      <c r="L540" s="10" t="s">
        <v>8</v>
      </c>
    </row>
    <row r="541" spans="1:12" x14ac:dyDescent="0.25">
      <c r="A541" s="11" t="s">
        <v>9</v>
      </c>
      <c r="B541" s="12"/>
      <c r="C541" s="13"/>
      <c r="D541" s="9" t="s">
        <v>10</v>
      </c>
      <c r="E541" s="9" t="s">
        <v>11</v>
      </c>
      <c r="F541" s="9" t="s">
        <v>11</v>
      </c>
      <c r="G541" s="9" t="s">
        <v>10</v>
      </c>
      <c r="H541" s="11" t="s">
        <v>12</v>
      </c>
      <c r="I541" s="12"/>
      <c r="J541" s="13"/>
      <c r="K541" s="10"/>
      <c r="L541" s="10"/>
    </row>
    <row r="542" spans="1:12" x14ac:dyDescent="0.25">
      <c r="A542" s="14" t="s">
        <v>13</v>
      </c>
      <c r="B542" s="15"/>
      <c r="C542" s="1"/>
      <c r="D542" s="16"/>
      <c r="E542" s="16"/>
      <c r="F542" s="16"/>
      <c r="G542" s="16"/>
      <c r="H542" s="14" t="s">
        <v>13</v>
      </c>
      <c r="I542" s="15"/>
      <c r="J542" s="1"/>
      <c r="K542" s="17" t="e">
        <f>(AVERAGE(E542:F545)-AVERAGE(D542,G542))/1000</f>
        <v>#DIV/0!</v>
      </c>
      <c r="L542" s="17" t="e">
        <f>K542+((AVERAGE(C545,J545)-$F5)*($F504-$F505))</f>
        <v>#DIV/0!</v>
      </c>
    </row>
    <row r="543" spans="1:12" x14ac:dyDescent="0.25">
      <c r="A543" s="14" t="s">
        <v>14</v>
      </c>
      <c r="B543" s="15"/>
      <c r="C543" s="1"/>
      <c r="D543" s="16"/>
      <c r="E543" s="16"/>
      <c r="F543" s="16"/>
      <c r="G543" s="16"/>
      <c r="H543" s="14" t="s">
        <v>14</v>
      </c>
      <c r="I543" s="15"/>
      <c r="J543" s="1"/>
      <c r="K543" s="17"/>
      <c r="L543" s="17"/>
    </row>
    <row r="544" spans="1:12" x14ac:dyDescent="0.25">
      <c r="A544" s="14" t="s">
        <v>15</v>
      </c>
      <c r="B544" s="15"/>
      <c r="C544" s="1"/>
      <c r="D544" s="16"/>
      <c r="E544" s="16"/>
      <c r="F544" s="16"/>
      <c r="G544" s="16"/>
      <c r="H544" s="14" t="s">
        <v>15</v>
      </c>
      <c r="I544" s="15"/>
      <c r="J544" s="1"/>
      <c r="K544" s="17"/>
      <c r="L544" s="17"/>
    </row>
    <row r="545" spans="1:12" x14ac:dyDescent="0.25">
      <c r="A545" s="14" t="s">
        <v>16</v>
      </c>
      <c r="B545" s="15"/>
      <c r="C545" s="18">
        <f>(0.34848*C544-(0.009*C543)*(EXP(0.061*C542)))/(273.15+C542)</f>
        <v>0</v>
      </c>
      <c r="D545" s="16"/>
      <c r="E545" s="16"/>
      <c r="F545" s="16"/>
      <c r="G545" s="16"/>
      <c r="H545" s="14" t="s">
        <v>16</v>
      </c>
      <c r="I545" s="15"/>
      <c r="J545" s="18">
        <f>(0.34848*J544-(0.009*J543)*(EXP(0.061*J542)))/(273.15+J542)</f>
        <v>0</v>
      </c>
      <c r="K545" s="17"/>
      <c r="L545" s="17"/>
    </row>
    <row r="546" spans="1:11" x14ac:dyDescent="0.25">
      <c r="K546" s="19"/>
    </row>
    <row r="547" spans="1:12" x14ac:dyDescent="0.25">
      <c r="A547" s="4" t="s">
        <v>22</v>
      </c>
      <c r="L547" s="5"/>
    </row>
    <row r="548" spans="1:12" x14ac:dyDescent="0.25">
      <c r="A548" s="6" t="s">
        <v>5</v>
      </c>
      <c r="B548" s="7"/>
      <c r="C548" s="8"/>
      <c r="D548" s="9" t="s">
        <v>18</v>
      </c>
      <c r="E548" s="9"/>
      <c r="F548" s="9"/>
      <c r="G548" s="9"/>
      <c r="H548" s="6" t="s">
        <v>5</v>
      </c>
      <c r="I548" s="7"/>
      <c r="J548" s="8"/>
      <c r="K548" s="10" t="s">
        <v>7</v>
      </c>
      <c r="L548" s="10" t="s">
        <v>8</v>
      </c>
    </row>
    <row r="549" spans="1:12" x14ac:dyDescent="0.25">
      <c r="A549" s="11" t="s">
        <v>9</v>
      </c>
      <c r="B549" s="12"/>
      <c r="C549" s="13"/>
      <c r="D549" s="9" t="s">
        <v>10</v>
      </c>
      <c r="E549" s="9" t="s">
        <v>11</v>
      </c>
      <c r="F549" s="9" t="s">
        <v>11</v>
      </c>
      <c r="G549" s="9" t="s">
        <v>10</v>
      </c>
      <c r="H549" s="11" t="s">
        <v>12</v>
      </c>
      <c r="I549" s="12"/>
      <c r="J549" s="13"/>
      <c r="K549" s="10"/>
      <c r="L549" s="10"/>
    </row>
    <row r="550" spans="1:12" x14ac:dyDescent="0.25">
      <c r="A550" s="14" t="s">
        <v>13</v>
      </c>
      <c r="B550" s="15"/>
      <c r="C550" s="1"/>
      <c r="D550" s="16">
        <v>0.00002</v>
      </c>
      <c r="E550" s="16">
        <v>-0.00001</v>
      </c>
      <c r="F550" s="16">
        <v>-0.00001</v>
      </c>
      <c r="G550" s="16">
        <v>-0.00002</v>
      </c>
      <c r="H550" s="14" t="s">
        <v>13</v>
      </c>
      <c r="I550" s="15"/>
      <c r="J550" s="1"/>
      <c r="K550" s="17">
        <f>(AVERAGE(E550:F553)-AVERAGE(D550,G550))/1000</f>
        <v>-1e-8</v>
      </c>
      <c r="L550" s="17">
        <f>K550+((AVERAGE(C553,J553)-$F5)*($F504-$F505))</f>
        <v>-1e-8</v>
      </c>
    </row>
    <row r="551" spans="1:12" x14ac:dyDescent="0.25">
      <c r="A551" s="14" t="s">
        <v>14</v>
      </c>
      <c r="B551" s="15"/>
      <c r="C551" s="1"/>
      <c r="D551" s="16"/>
      <c r="E551" s="16"/>
      <c r="F551" s="16"/>
      <c r="G551" s="16"/>
      <c r="H551" s="14" t="s">
        <v>14</v>
      </c>
      <c r="I551" s="15"/>
      <c r="J551" s="1"/>
      <c r="K551" s="17"/>
      <c r="L551" s="17"/>
    </row>
    <row r="552" spans="1:12" x14ac:dyDescent="0.25">
      <c r="A552" s="14" t="s">
        <v>15</v>
      </c>
      <c r="B552" s="15"/>
      <c r="C552" s="1"/>
      <c r="D552" s="16"/>
      <c r="E552" s="16"/>
      <c r="F552" s="16"/>
      <c r="G552" s="16"/>
      <c r="H552" s="14" t="s">
        <v>15</v>
      </c>
      <c r="I552" s="15"/>
      <c r="J552" s="1"/>
      <c r="K552" s="17"/>
      <c r="L552" s="17"/>
    </row>
    <row r="553" spans="1:12" x14ac:dyDescent="0.25">
      <c r="A553" s="14" t="s">
        <v>16</v>
      </c>
      <c r="B553" s="15"/>
      <c r="C553" s="18">
        <f>(0.34848*C552-(0.009*C551)*(EXP(0.061*C550)))/(273.15+C550)</f>
        <v>0</v>
      </c>
      <c r="D553" s="16"/>
      <c r="E553" s="16"/>
      <c r="F553" s="16"/>
      <c r="G553" s="16"/>
      <c r="H553" s="14" t="s">
        <v>16</v>
      </c>
      <c r="I553" s="15"/>
      <c r="J553" s="18">
        <f>(0.34848*J552-(0.009*J551)*(EXP(0.061*J550)))/(273.15+J550)</f>
        <v>0</v>
      </c>
      <c r="K553" s="17"/>
      <c r="L553" s="17"/>
    </row>
    <row r="554" spans="1:11" x14ac:dyDescent="0.25">
      <c r="K554" s="19"/>
    </row>
    <row r="555" ht="18" customHeight="1" spans="1:11" x14ac:dyDescent="0.25">
      <c r="D555" s="20"/>
      <c r="E555" s="21" t="e">
        <f>AVERAGE(L510,L518,L526,L534,L542,L550)</f>
        <v>#DIV/0!</v>
      </c>
      <c r="F555" t="s">
        <v>23</v>
      </c>
      <c r="K555" s="19"/>
    </row>
    <row r="558" spans="1:1" x14ac:dyDescent="0.25">
      <c r="A558" t="s">
        <v>33</v>
      </c>
    </row>
    <row r="559" spans="1:4" x14ac:dyDescent="0.25">
      <c r="A559" s="23" t="str">
        <f>A696</f>
        <v>REF 100 g</v>
      </c>
      <c r="B559" s="24" t="e">
        <f>B696</f>
        <v>#DIV/0!</v>
      </c>
      <c r="C559" s="24"/>
      <c r="D559" s="25" t="s">
        <v>1</v>
      </c>
    </row>
    <row r="560" spans="1:4" x14ac:dyDescent="0.25">
      <c r="A560" s="26" t="str">
        <f t="shared" ref="A560:B566" si="0">A697</f>
        <v>100 g</v>
      </c>
      <c r="B560" s="27" t="e">
        <f t="shared" si="0"/>
        <v>#DIV/0!</v>
      </c>
      <c r="C560" s="27"/>
      <c r="D560" s="28" t="s">
        <v>1</v>
      </c>
    </row>
    <row r="561" spans="1:4" x14ac:dyDescent="0.25">
      <c r="A561" s="26" t="str">
        <f t="shared" si="0"/>
        <v>50 g</v>
      </c>
      <c r="B561" s="27" t="e">
        <f t="shared" si="0"/>
        <v>#DIV/0!</v>
      </c>
      <c r="C561" s="27"/>
      <c r="D561" s="28" t="s">
        <v>1</v>
      </c>
    </row>
    <row r="562" spans="1:4" x14ac:dyDescent="0.25">
      <c r="A562" s="29" t="str">
        <f t="shared" si="0"/>
        <v>50 g dod.</v>
      </c>
      <c r="B562" s="30" t="e">
        <f t="shared" si="0"/>
        <v>#DIV/0!</v>
      </c>
      <c r="C562" s="30"/>
      <c r="D562" s="31" t="s">
        <v>1</v>
      </c>
    </row>
    <row r="563" spans="1:4" x14ac:dyDescent="0.25">
      <c r="A563" s="26" t="str">
        <f t="shared" si="0"/>
        <v>20 g</v>
      </c>
      <c r="B563" s="27" t="e">
        <f t="shared" si="0"/>
        <v>#DIV/0!</v>
      </c>
      <c r="C563" s="27"/>
      <c r="D563" s="28" t="s">
        <v>1</v>
      </c>
    </row>
    <row r="564" spans="1:4" x14ac:dyDescent="0.25">
      <c r="A564" s="26" t="str">
        <f t="shared" si="0"/>
        <v>20 g</v>
      </c>
      <c r="B564" s="27" t="e">
        <f t="shared" si="0"/>
        <v>#DIV/0!</v>
      </c>
      <c r="C564" s="27"/>
      <c r="D564" s="28" t="s">
        <v>1</v>
      </c>
    </row>
    <row r="565" spans="1:4" x14ac:dyDescent="0.25">
      <c r="A565" s="26" t="str">
        <f t="shared" si="0"/>
        <v>10 g</v>
      </c>
      <c r="B565" s="27" t="e">
        <f t="shared" si="0"/>
        <v>#DIV/0!</v>
      </c>
      <c r="C565" s="27"/>
      <c r="D565" s="28" t="s">
        <v>1</v>
      </c>
    </row>
    <row r="566" spans="1:4" x14ac:dyDescent="0.25">
      <c r="A566" s="29" t="str">
        <f t="shared" si="0"/>
        <v>10 g dod.</v>
      </c>
      <c r="B566" s="30" t="e">
        <f t="shared" si="0"/>
        <v>#DIV/0!</v>
      </c>
      <c r="C566" s="30"/>
      <c r="D566" s="32" t="s">
        <v>1</v>
      </c>
    </row>
    <row r="568" spans="1:14" x14ac:dyDescent="0.25">
      <c r="A568" s="33" t="s">
        <v>34</v>
      </c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</row>
    <row r="570" spans="1:1" x14ac:dyDescent="0.25">
      <c r="A570" t="s">
        <v>35</v>
      </c>
    </row>
    <row r="571" spans="3:10" x14ac:dyDescent="0.25">
      <c r="C571" s="23" t="s">
        <v>36</v>
      </c>
      <c r="D571" s="35" t="s">
        <v>37</v>
      </c>
      <c r="E571" s="35" t="s">
        <v>38</v>
      </c>
      <c r="F571" s="29" t="s">
        <v>39</v>
      </c>
      <c r="G571" s="35" t="s">
        <v>38</v>
      </c>
      <c r="H571" s="35" t="s">
        <v>38</v>
      </c>
      <c r="I571" s="35" t="s">
        <v>38</v>
      </c>
      <c r="J571" s="29" t="s">
        <v>39</v>
      </c>
    </row>
    <row r="572" spans="3:10" x14ac:dyDescent="0.25">
      <c r="C572" s="23" t="s">
        <v>40</v>
      </c>
      <c r="D572" s="35" t="s">
        <v>40</v>
      </c>
      <c r="E572" s="35" t="s">
        <v>41</v>
      </c>
      <c r="F572" s="29" t="s">
        <v>41</v>
      </c>
      <c r="G572" s="35" t="s">
        <v>42</v>
      </c>
      <c r="H572" s="35" t="s">
        <v>43</v>
      </c>
      <c r="I572" s="35" t="s">
        <v>44</v>
      </c>
      <c r="J572" s="36" t="s">
        <v>44</v>
      </c>
    </row>
    <row r="573" ht="15.75" customHeight="1" spans="3:10" x14ac:dyDescent="0.25">
      <c r="C573">
        <v>100</v>
      </c>
      <c r="D573">
        <v>100</v>
      </c>
      <c r="E573">
        <v>50</v>
      </c>
      <c r="F573">
        <v>50</v>
      </c>
      <c r="G573">
        <v>20</v>
      </c>
      <c r="H573">
        <v>20</v>
      </c>
      <c r="I573">
        <v>10</v>
      </c>
      <c r="J573">
        <v>10</v>
      </c>
    </row>
    <row r="574" ht="15.75" customHeight="1" spans="3:10" x14ac:dyDescent="0.25">
      <c r="C574" s="37">
        <v>1</v>
      </c>
      <c r="D574" s="38">
        <v>-1</v>
      </c>
      <c r="E574" s="39">
        <v>0</v>
      </c>
      <c r="F574" s="39">
        <v>0</v>
      </c>
      <c r="G574" s="39">
        <v>0</v>
      </c>
      <c r="H574" s="39">
        <v>0</v>
      </c>
      <c r="I574" s="39">
        <v>0</v>
      </c>
      <c r="J574" s="40">
        <v>0</v>
      </c>
    </row>
    <row r="575" spans="3:10" x14ac:dyDescent="0.25">
      <c r="C575" s="41">
        <v>1</v>
      </c>
      <c r="D575" s="42">
        <v>0</v>
      </c>
      <c r="E575" s="43">
        <v>-1</v>
      </c>
      <c r="F575" s="44">
        <v>-1</v>
      </c>
      <c r="G575" s="42">
        <v>0</v>
      </c>
      <c r="H575" s="42">
        <v>0</v>
      </c>
      <c r="I575" s="42">
        <v>0</v>
      </c>
      <c r="J575" s="45">
        <v>0</v>
      </c>
    </row>
    <row r="576" spans="3:10" x14ac:dyDescent="0.25">
      <c r="C576" s="46">
        <v>0</v>
      </c>
      <c r="D576" s="47">
        <v>1</v>
      </c>
      <c r="E576" s="44">
        <v>-1</v>
      </c>
      <c r="F576" s="44">
        <v>-1</v>
      </c>
      <c r="G576" s="42">
        <v>0</v>
      </c>
      <c r="H576" s="42">
        <v>0</v>
      </c>
      <c r="I576" s="42">
        <v>0</v>
      </c>
      <c r="J576" s="45">
        <v>0</v>
      </c>
    </row>
    <row r="577" spans="3:10" x14ac:dyDescent="0.25">
      <c r="C577" s="46">
        <v>0</v>
      </c>
      <c r="D577" s="42">
        <v>0</v>
      </c>
      <c r="E577" s="47">
        <v>1</v>
      </c>
      <c r="F577" s="44">
        <v>-1</v>
      </c>
      <c r="G577" s="42">
        <v>0</v>
      </c>
      <c r="H577" s="42">
        <v>0</v>
      </c>
      <c r="I577" s="42">
        <v>0</v>
      </c>
      <c r="J577" s="45">
        <v>0</v>
      </c>
    </row>
    <row r="578" spans="2:10" x14ac:dyDescent="0.25">
      <c r="B578" s="48" t="s">
        <v>45</v>
      </c>
      <c r="C578" s="46">
        <v>0</v>
      </c>
      <c r="D578" s="42">
        <v>0</v>
      </c>
      <c r="E578" s="47">
        <v>1</v>
      </c>
      <c r="F578" s="42">
        <v>0</v>
      </c>
      <c r="G578" s="44">
        <v>-1</v>
      </c>
      <c r="H578" s="44">
        <v>-1</v>
      </c>
      <c r="I578" s="44">
        <v>-1</v>
      </c>
      <c r="J578" s="45">
        <v>0</v>
      </c>
    </row>
    <row r="579" spans="3:10" x14ac:dyDescent="0.25">
      <c r="C579" s="46">
        <v>0</v>
      </c>
      <c r="D579" s="42">
        <v>0</v>
      </c>
      <c r="E579" s="42">
        <v>0</v>
      </c>
      <c r="F579" s="47">
        <v>1</v>
      </c>
      <c r="G579" s="44">
        <v>-1</v>
      </c>
      <c r="H579" s="44">
        <v>-1</v>
      </c>
      <c r="I579" s="42">
        <v>0</v>
      </c>
      <c r="J579" s="49">
        <v>-1</v>
      </c>
    </row>
    <row r="580" spans="3:10" x14ac:dyDescent="0.25">
      <c r="C580" s="46">
        <v>0</v>
      </c>
      <c r="D580" s="42">
        <v>0</v>
      </c>
      <c r="E580" s="42">
        <v>0</v>
      </c>
      <c r="F580" s="42">
        <v>0</v>
      </c>
      <c r="G580" s="47">
        <v>1</v>
      </c>
      <c r="H580" s="44">
        <v>-1</v>
      </c>
      <c r="I580" s="42">
        <v>0</v>
      </c>
      <c r="J580" s="45">
        <v>0</v>
      </c>
    </row>
    <row r="581" spans="3:10" x14ac:dyDescent="0.25">
      <c r="C581" s="46">
        <v>0</v>
      </c>
      <c r="D581" s="42">
        <v>0</v>
      </c>
      <c r="E581" s="42">
        <v>0</v>
      </c>
      <c r="F581" s="42">
        <v>0</v>
      </c>
      <c r="G581" s="47">
        <v>1</v>
      </c>
      <c r="H581" s="42">
        <v>0</v>
      </c>
      <c r="I581" s="44">
        <v>-1</v>
      </c>
      <c r="J581" s="49">
        <v>-1</v>
      </c>
    </row>
    <row r="582" spans="3:10" x14ac:dyDescent="0.25">
      <c r="C582" s="46">
        <v>0</v>
      </c>
      <c r="D582" s="42">
        <v>0</v>
      </c>
      <c r="E582" s="42">
        <v>0</v>
      </c>
      <c r="F582" s="42">
        <v>0</v>
      </c>
      <c r="G582" s="42">
        <v>0</v>
      </c>
      <c r="H582" s="47">
        <v>1</v>
      </c>
      <c r="I582" s="44">
        <v>-1</v>
      </c>
      <c r="J582" s="49">
        <v>-1</v>
      </c>
    </row>
    <row r="583" ht="15.75" customHeight="1" spans="2:10" x14ac:dyDescent="0.25">
      <c r="B583" t="s">
        <v>46</v>
      </c>
      <c r="C583" s="50">
        <v>0</v>
      </c>
      <c r="D583" s="51">
        <v>0</v>
      </c>
      <c r="E583" s="51">
        <v>0</v>
      </c>
      <c r="F583" s="51">
        <v>0</v>
      </c>
      <c r="G583" s="51">
        <v>0</v>
      </c>
      <c r="H583" s="51">
        <v>0</v>
      </c>
      <c r="I583" s="52">
        <v>1</v>
      </c>
      <c r="J583" s="53">
        <v>-1</v>
      </c>
    </row>
    <row r="584" ht="15.75" customHeight="1" x14ac:dyDescent="0.25"/>
    <row r="586" spans="1:1" x14ac:dyDescent="0.25">
      <c r="A586"/>
    </row>
    <row r="587" spans="1:1" x14ac:dyDescent="0.25">
      <c r="A587" t="s">
        <v>47</v>
      </c>
    </row>
    <row r="588" ht="15.75" customHeight="1" x14ac:dyDescent="0.25"/>
    <row r="589" ht="15.75" customHeight="1" spans="3:5" x14ac:dyDescent="0.25">
      <c r="C589" s="54" t="e">
        <f>E60</f>
        <v>#DIV/0!</v>
      </c>
      <c r="E589" s="55"/>
    </row>
    <row r="590" spans="3:5" x14ac:dyDescent="0.25">
      <c r="C590" s="56" t="e">
        <f>E115</f>
        <v>#DIV/0!</v>
      </c>
      <c r="E590" s="55"/>
    </row>
    <row r="591" spans="3:5" x14ac:dyDescent="0.25">
      <c r="C591" s="56" t="e">
        <f>E170</f>
        <v>#DIV/0!</v>
      </c>
      <c r="E591" s="55"/>
    </row>
    <row r="592" spans="3:5" x14ac:dyDescent="0.25">
      <c r="C592" s="56" t="e">
        <f>E225</f>
        <v>#DIV/0!</v>
      </c>
      <c r="E592" s="55"/>
    </row>
    <row r="593" spans="2:5" x14ac:dyDescent="0.25">
      <c r="B593" s="57" t="s">
        <v>48</v>
      </c>
      <c r="C593" s="56" t="e">
        <f>E280</f>
        <v>#DIV/0!</v>
      </c>
      <c r="D593" t="s">
        <v>23</v>
      </c>
      <c r="E593" s="55"/>
    </row>
    <row r="594" spans="3:5" x14ac:dyDescent="0.25">
      <c r="C594" s="56" t="e">
        <f>E335</f>
        <v>#DIV/0!</v>
      </c>
      <c r="E594" s="55"/>
    </row>
    <row r="595" spans="3:5" x14ac:dyDescent="0.25">
      <c r="C595" s="56" t="e">
        <f>E390</f>
        <v>#DIV/0!</v>
      </c>
      <c r="E595" s="55"/>
    </row>
    <row r="596" spans="3:5" x14ac:dyDescent="0.25">
      <c r="C596" s="56" t="e">
        <f>E445</f>
        <v>#DIV/0!</v>
      </c>
      <c r="E596" s="55"/>
    </row>
    <row r="597" spans="3:5" x14ac:dyDescent="0.25">
      <c r="C597" s="56" t="e">
        <f>E500</f>
        <v>#DIV/0!</v>
      </c>
      <c r="E597" s="55"/>
    </row>
    <row r="598" ht="15.75" customHeight="1" spans="3:5" x14ac:dyDescent="0.25">
      <c r="C598" s="58" t="e">
        <f>E555</f>
        <v>#DIV/0!</v>
      </c>
      <c r="E598" s="55"/>
    </row>
    <row r="599" ht="16.5" customHeight="1" spans="3:5" x14ac:dyDescent="0.25">
      <c r="C599" s="59">
        <f>F4*1000</f>
        <v>0</v>
      </c>
      <c r="E599" s="55"/>
    </row>
    <row r="600" ht="15.75" customHeight="1" spans="2:2" x14ac:dyDescent="0.25">
      <c r="B600" s="55" t="s">
        <v>49</v>
      </c>
    </row>
    <row r="602" ht="17.25" customHeight="1" spans="1:1" x14ac:dyDescent="0.25">
      <c r="A602"/>
    </row>
    <row r="603" ht="15.75" customHeight="1" x14ac:dyDescent="0.25"/>
    <row r="604" ht="15.75" customHeight="1" spans="3:12" x14ac:dyDescent="0.25">
      <c r="C604" s="60">
        <f t="shared">TRANSPOSE(C574:J583)</f>
        <v>1</v>
      </c>
      <c r="D604" s="61">
        <v>1</v>
      </c>
      <c r="E604" s="61">
        <v>0</v>
      </c>
      <c r="F604" s="61">
        <v>0</v>
      </c>
      <c r="G604" s="61">
        <v>0</v>
      </c>
      <c r="H604" s="61">
        <v>0</v>
      </c>
      <c r="I604" s="61">
        <v>0</v>
      </c>
      <c r="J604" s="61">
        <v>0</v>
      </c>
      <c r="K604" s="61">
        <v>0</v>
      </c>
      <c r="L604" s="62">
        <v>0</v>
      </c>
    </row>
    <row r="605" spans="3:12" x14ac:dyDescent="0.25">
      <c r="C605" s="63">
        <v>-1</v>
      </c>
      <c r="D605" s="64">
        <v>0</v>
      </c>
      <c r="E605" s="64">
        <v>1</v>
      </c>
      <c r="F605" s="64">
        <v>0</v>
      </c>
      <c r="G605" s="64">
        <v>0</v>
      </c>
      <c r="H605" s="64">
        <v>0</v>
      </c>
      <c r="I605" s="64">
        <v>0</v>
      </c>
      <c r="J605" s="64">
        <v>0</v>
      </c>
      <c r="K605" s="64">
        <v>0</v>
      </c>
      <c r="L605" s="65">
        <v>0</v>
      </c>
    </row>
    <row r="606" spans="3:12" x14ac:dyDescent="0.25">
      <c r="C606" s="63">
        <v>0</v>
      </c>
      <c r="D606" s="64">
        <v>-1</v>
      </c>
      <c r="E606" s="64">
        <v>-1</v>
      </c>
      <c r="F606" s="64">
        <v>1</v>
      </c>
      <c r="G606" s="64">
        <v>1</v>
      </c>
      <c r="H606" s="64">
        <v>0</v>
      </c>
      <c r="I606" s="64">
        <v>0</v>
      </c>
      <c r="J606" s="64">
        <v>0</v>
      </c>
      <c r="K606" s="64">
        <v>0</v>
      </c>
      <c r="L606" s="65">
        <v>0</v>
      </c>
    </row>
    <row r="607" ht="17.25" customHeight="1" spans="2:12" x14ac:dyDescent="0.25">
      <c r="B607" s="57"/>
      <c r="C607" s="63">
        <v>0</v>
      </c>
      <c r="D607" s="64">
        <v>-1</v>
      </c>
      <c r="E607" s="64">
        <v>-1</v>
      </c>
      <c r="F607" s="64">
        <v>-1</v>
      </c>
      <c r="G607" s="64">
        <v>0</v>
      </c>
      <c r="H607" s="64">
        <v>1</v>
      </c>
      <c r="I607" s="64">
        <v>0</v>
      </c>
      <c r="J607" s="64">
        <v>0</v>
      </c>
      <c r="K607" s="64">
        <v>0</v>
      </c>
      <c r="L607" s="65">
        <v>0</v>
      </c>
    </row>
    <row r="608" spans="3:12" x14ac:dyDescent="0.25">
      <c r="C608" s="63">
        <v>0</v>
      </c>
      <c r="D608" s="64">
        <v>0</v>
      </c>
      <c r="E608" s="64">
        <v>0</v>
      </c>
      <c r="F608" s="64">
        <v>0</v>
      </c>
      <c r="G608" s="64">
        <v>-1</v>
      </c>
      <c r="H608" s="64">
        <v>-1</v>
      </c>
      <c r="I608" s="64">
        <v>1</v>
      </c>
      <c r="J608" s="64">
        <v>1</v>
      </c>
      <c r="K608" s="64">
        <v>0</v>
      </c>
      <c r="L608" s="65">
        <v>0</v>
      </c>
    </row>
    <row r="609" spans="3:12" x14ac:dyDescent="0.25">
      <c r="C609" s="63">
        <v>0</v>
      </c>
      <c r="D609" s="64">
        <v>0</v>
      </c>
      <c r="E609" s="64">
        <v>0</v>
      </c>
      <c r="F609" s="64">
        <v>0</v>
      </c>
      <c r="G609" s="64">
        <v>-1</v>
      </c>
      <c r="H609" s="64">
        <v>-1</v>
      </c>
      <c r="I609" s="64">
        <v>-1</v>
      </c>
      <c r="J609" s="64">
        <v>0</v>
      </c>
      <c r="K609" s="64">
        <v>1</v>
      </c>
      <c r="L609" s="65">
        <v>0</v>
      </c>
    </row>
    <row r="610" spans="3:12" x14ac:dyDescent="0.25">
      <c r="C610" s="63">
        <v>0</v>
      </c>
      <c r="D610" s="64">
        <v>0</v>
      </c>
      <c r="E610" s="64">
        <v>0</v>
      </c>
      <c r="F610" s="64">
        <v>0</v>
      </c>
      <c r="G610" s="64">
        <v>-1</v>
      </c>
      <c r="H610" s="64">
        <v>0</v>
      </c>
      <c r="I610" s="64">
        <v>0</v>
      </c>
      <c r="J610" s="64">
        <v>-1</v>
      </c>
      <c r="K610" s="64">
        <v>-1</v>
      </c>
      <c r="L610" s="65">
        <v>1</v>
      </c>
    </row>
    <row r="611" ht="15.75" customHeight="1" spans="3:12" x14ac:dyDescent="0.25">
      <c r="C611" s="66">
        <v>0</v>
      </c>
      <c r="D611" s="67">
        <v>0</v>
      </c>
      <c r="E611" s="67">
        <v>0</v>
      </c>
      <c r="F611" s="67">
        <v>0</v>
      </c>
      <c r="G611" s="67">
        <v>0</v>
      </c>
      <c r="H611" s="67">
        <v>-1</v>
      </c>
      <c r="I611" s="67">
        <v>0</v>
      </c>
      <c r="J611" s="67">
        <v>-1</v>
      </c>
      <c r="K611" s="67">
        <v>-1</v>
      </c>
      <c r="L611" s="68">
        <v>-1</v>
      </c>
    </row>
    <row r="612" ht="15.75" customHeight="1" x14ac:dyDescent="0.25"/>
    <row r="614" spans="1:1" x14ac:dyDescent="0.25">
      <c r="A614"/>
    </row>
    <row r="615" spans="1:1" x14ac:dyDescent="0.25">
      <c r="A615" t="s">
        <v>50</v>
      </c>
    </row>
    <row r="616" ht="15.75" customHeight="1" x14ac:dyDescent="0.25"/>
    <row r="617" ht="15.75" customHeight="1" spans="3:10" x14ac:dyDescent="0.25">
      <c r="C617" s="60">
        <f t="shared">MMULT(C604:L611,C574:J583)</f>
        <v>2</v>
      </c>
      <c r="D617" s="61">
        <v>-1</v>
      </c>
      <c r="E617" s="61">
        <v>-1</v>
      </c>
      <c r="F617" s="61">
        <v>-1</v>
      </c>
      <c r="G617" s="61">
        <v>0</v>
      </c>
      <c r="H617" s="61">
        <v>0</v>
      </c>
      <c r="I617" s="61">
        <v>0</v>
      </c>
      <c r="J617" s="62">
        <v>0</v>
      </c>
    </row>
    <row r="618" spans="3:10" x14ac:dyDescent="0.25">
      <c r="C618" s="63">
        <v>-1</v>
      </c>
      <c r="D618" s="64">
        <v>2</v>
      </c>
      <c r="E618" s="64">
        <v>-1</v>
      </c>
      <c r="F618" s="64">
        <v>-1</v>
      </c>
      <c r="G618" s="64">
        <v>0</v>
      </c>
      <c r="H618" s="64">
        <v>0</v>
      </c>
      <c r="I618" s="64">
        <v>0</v>
      </c>
      <c r="J618" s="65">
        <v>0</v>
      </c>
    </row>
    <row r="619" spans="3:10" x14ac:dyDescent="0.25">
      <c r="C619" s="63">
        <v>-1</v>
      </c>
      <c r="D619" s="64">
        <v>-1</v>
      </c>
      <c r="E619" s="64">
        <v>4</v>
      </c>
      <c r="F619" s="64">
        <v>1</v>
      </c>
      <c r="G619" s="64">
        <v>-1</v>
      </c>
      <c r="H619" s="64">
        <v>-1</v>
      </c>
      <c r="I619" s="64">
        <v>-1</v>
      </c>
      <c r="J619" s="65">
        <v>0</v>
      </c>
    </row>
    <row r="620" spans="2:10" x14ac:dyDescent="0.25">
      <c r="B620" s="69"/>
      <c r="C620" s="63">
        <v>-1</v>
      </c>
      <c r="D620" s="64">
        <v>-1</v>
      </c>
      <c r="E620" s="64">
        <v>1</v>
      </c>
      <c r="F620" s="64">
        <v>4</v>
      </c>
      <c r="G620" s="64">
        <v>-1</v>
      </c>
      <c r="H620" s="64">
        <v>-1</v>
      </c>
      <c r="I620" s="64">
        <v>0</v>
      </c>
      <c r="J620" s="65">
        <v>-1</v>
      </c>
    </row>
    <row r="621" spans="3:10" x14ac:dyDescent="0.25">
      <c r="C621" s="63">
        <v>0</v>
      </c>
      <c r="D621" s="64">
        <v>0</v>
      </c>
      <c r="E621" s="64">
        <v>-1</v>
      </c>
      <c r="F621" s="64">
        <v>-1</v>
      </c>
      <c r="G621" s="64">
        <v>4</v>
      </c>
      <c r="H621" s="64">
        <v>1</v>
      </c>
      <c r="I621" s="64">
        <v>0</v>
      </c>
      <c r="J621" s="65">
        <v>0</v>
      </c>
    </row>
    <row r="622" spans="3:10" x14ac:dyDescent="0.25">
      <c r="C622" s="63">
        <v>0</v>
      </c>
      <c r="D622" s="64">
        <v>0</v>
      </c>
      <c r="E622" s="64">
        <v>-1</v>
      </c>
      <c r="F622" s="64">
        <v>-1</v>
      </c>
      <c r="G622" s="64">
        <v>1</v>
      </c>
      <c r="H622" s="64">
        <v>4</v>
      </c>
      <c r="I622" s="64">
        <v>0</v>
      </c>
      <c r="J622" s="65">
        <v>0</v>
      </c>
    </row>
    <row r="623" spans="3:10" x14ac:dyDescent="0.25">
      <c r="C623" s="63">
        <v>0</v>
      </c>
      <c r="D623" s="64">
        <v>0</v>
      </c>
      <c r="E623" s="64">
        <v>-1</v>
      </c>
      <c r="F623" s="64">
        <v>0</v>
      </c>
      <c r="G623" s="64">
        <v>0</v>
      </c>
      <c r="H623" s="64">
        <v>0</v>
      </c>
      <c r="I623" s="64">
        <v>4</v>
      </c>
      <c r="J623" s="65">
        <v>1</v>
      </c>
    </row>
    <row r="624" ht="15.75" customHeight="1" spans="3:10" x14ac:dyDescent="0.25">
      <c r="C624" s="66">
        <v>0</v>
      </c>
      <c r="D624" s="67">
        <v>0</v>
      </c>
      <c r="E624" s="67">
        <v>0</v>
      </c>
      <c r="F624" s="67">
        <v>-1</v>
      </c>
      <c r="G624" s="67">
        <v>0</v>
      </c>
      <c r="H624" s="67">
        <v>0</v>
      </c>
      <c r="I624" s="67">
        <v>1</v>
      </c>
      <c r="J624" s="68">
        <v>4</v>
      </c>
    </row>
    <row r="625" ht="15.75" customHeight="1" x14ac:dyDescent="0.25"/>
    <row r="627" spans="1:1" x14ac:dyDescent="0.25">
      <c r="A627"/>
    </row>
    <row r="628" spans="1:1" x14ac:dyDescent="0.25">
      <c r="A628" t="s">
        <v>51</v>
      </c>
    </row>
    <row r="629" ht="15.75" customHeight="1" x14ac:dyDescent="0.25"/>
    <row r="630" ht="15.75" customHeight="1" spans="3:11" x14ac:dyDescent="0.25">
      <c r="C630" s="60">
        <f t="shared">C617:J624</f>
        <v>2</v>
      </c>
      <c r="D630" s="61">
        <v>-1</v>
      </c>
      <c r="E630" s="61">
        <v>-1</v>
      </c>
      <c r="F630" s="61">
        <v>-1</v>
      </c>
      <c r="G630" s="61">
        <v>0</v>
      </c>
      <c r="H630" s="61">
        <v>0</v>
      </c>
      <c r="I630" s="61">
        <v>0</v>
      </c>
      <c r="J630" s="62">
        <v>0</v>
      </c>
      <c r="K630" s="70">
        <v>1</v>
      </c>
    </row>
    <row r="631" spans="3:11" x14ac:dyDescent="0.25">
      <c r="C631" s="63">
        <v>-1</v>
      </c>
      <c r="D631" s="64">
        <v>2</v>
      </c>
      <c r="E631" s="64">
        <v>-1</v>
      </c>
      <c r="F631" s="64">
        <v>-1</v>
      </c>
      <c r="G631" s="64">
        <v>0</v>
      </c>
      <c r="H631" s="64">
        <v>0</v>
      </c>
      <c r="I631" s="64">
        <v>0</v>
      </c>
      <c r="J631" s="65">
        <v>0</v>
      </c>
      <c r="K631" s="71">
        <v>0</v>
      </c>
    </row>
    <row r="632" spans="3:11" x14ac:dyDescent="0.25">
      <c r="C632" s="63">
        <v>-1</v>
      </c>
      <c r="D632" s="64">
        <v>-1</v>
      </c>
      <c r="E632" s="64">
        <v>4</v>
      </c>
      <c r="F632" s="64">
        <v>1</v>
      </c>
      <c r="G632" s="64">
        <v>-1</v>
      </c>
      <c r="H632" s="64">
        <v>-1</v>
      </c>
      <c r="I632" s="64">
        <v>-1</v>
      </c>
      <c r="J632" s="65">
        <v>0</v>
      </c>
      <c r="K632" s="71">
        <v>0</v>
      </c>
    </row>
    <row r="633" spans="2:11" x14ac:dyDescent="0.25">
      <c r="B633" s="69"/>
      <c r="C633" s="63">
        <v>-1</v>
      </c>
      <c r="D633" s="64">
        <v>-1</v>
      </c>
      <c r="E633" s="64">
        <v>1</v>
      </c>
      <c r="F633" s="64">
        <v>4</v>
      </c>
      <c r="G633" s="64">
        <v>-1</v>
      </c>
      <c r="H633" s="64">
        <v>-1</v>
      </c>
      <c r="I633" s="64">
        <v>0</v>
      </c>
      <c r="J633" s="65">
        <v>-1</v>
      </c>
      <c r="K633" s="71">
        <v>0</v>
      </c>
    </row>
    <row r="634" spans="3:11" x14ac:dyDescent="0.25">
      <c r="C634" s="63">
        <v>0</v>
      </c>
      <c r="D634" s="64">
        <v>0</v>
      </c>
      <c r="E634" s="64">
        <v>-1</v>
      </c>
      <c r="F634" s="64">
        <v>-1</v>
      </c>
      <c r="G634" s="64">
        <v>4</v>
      </c>
      <c r="H634" s="64">
        <v>1</v>
      </c>
      <c r="I634" s="64">
        <v>0</v>
      </c>
      <c r="J634" s="65">
        <v>0</v>
      </c>
      <c r="K634" s="71">
        <v>0</v>
      </c>
    </row>
    <row r="635" spans="3:11" x14ac:dyDescent="0.25">
      <c r="C635" s="63">
        <v>0</v>
      </c>
      <c r="D635" s="64">
        <v>0</v>
      </c>
      <c r="E635" s="64">
        <v>-1</v>
      </c>
      <c r="F635" s="64">
        <v>-1</v>
      </c>
      <c r="G635" s="64">
        <v>1</v>
      </c>
      <c r="H635" s="64">
        <v>4</v>
      </c>
      <c r="I635" s="64">
        <v>0</v>
      </c>
      <c r="J635" s="65">
        <v>0</v>
      </c>
      <c r="K635" s="71">
        <v>0</v>
      </c>
    </row>
    <row r="636" spans="3:11" x14ac:dyDescent="0.25">
      <c r="C636" s="63">
        <v>0</v>
      </c>
      <c r="D636" s="64">
        <v>0</v>
      </c>
      <c r="E636" s="64">
        <v>-1</v>
      </c>
      <c r="F636" s="64">
        <v>0</v>
      </c>
      <c r="G636" s="64">
        <v>0</v>
      </c>
      <c r="H636" s="64">
        <v>0</v>
      </c>
      <c r="I636" s="64">
        <v>4</v>
      </c>
      <c r="J636" s="65">
        <v>1</v>
      </c>
      <c r="K636" s="71">
        <v>0</v>
      </c>
    </row>
    <row r="637" ht="15.75" customHeight="1" spans="3:11" x14ac:dyDescent="0.25">
      <c r="C637" s="66">
        <v>0</v>
      </c>
      <c r="D637" s="67">
        <v>0</v>
      </c>
      <c r="E637" s="67">
        <v>0</v>
      </c>
      <c r="F637" s="67">
        <v>-1</v>
      </c>
      <c r="G637" s="67">
        <v>0</v>
      </c>
      <c r="H637" s="67">
        <v>0</v>
      </c>
      <c r="I637" s="67">
        <v>1</v>
      </c>
      <c r="J637" s="68">
        <v>4</v>
      </c>
      <c r="K637" s="71">
        <v>0</v>
      </c>
    </row>
    <row r="638" ht="16.5" customHeight="1" spans="3:11" x14ac:dyDescent="0.25">
      <c r="C638" s="72">
        <v>1</v>
      </c>
      <c r="D638" s="73">
        <v>0</v>
      </c>
      <c r="E638" s="73">
        <v>0</v>
      </c>
      <c r="F638" s="73">
        <v>0</v>
      </c>
      <c r="G638" s="73">
        <v>0</v>
      </c>
      <c r="H638" s="73">
        <v>0</v>
      </c>
      <c r="I638" s="73">
        <v>0</v>
      </c>
      <c r="J638" s="73">
        <v>0</v>
      </c>
      <c r="K638" s="74">
        <v>0</v>
      </c>
    </row>
    <row r="639" ht="15.75" customHeight="1" x14ac:dyDescent="0.25"/>
    <row r="641" spans="1:1" x14ac:dyDescent="0.25">
      <c r="A641"/>
    </row>
    <row r="642" spans="1:1" x14ac:dyDescent="0.25">
      <c r="A642" t="s">
        <v>51</v>
      </c>
    </row>
    <row r="643" ht="15.75" customHeight="1" x14ac:dyDescent="0.25"/>
    <row r="644" ht="15.75" customHeight="1" spans="3:13" x14ac:dyDescent="0.25">
      <c r="C644" s="60">
        <f t="shared">C604:L611</f>
        <v>1</v>
      </c>
      <c r="D644" s="61">
        <v>1</v>
      </c>
      <c r="E644" s="61">
        <v>0</v>
      </c>
      <c r="F644" s="61">
        <v>0</v>
      </c>
      <c r="G644" s="61">
        <v>0</v>
      </c>
      <c r="H644" s="61">
        <v>0</v>
      </c>
      <c r="I644" s="61">
        <v>0</v>
      </c>
      <c r="J644" s="61">
        <v>0</v>
      </c>
      <c r="K644" s="61">
        <v>0</v>
      </c>
      <c r="L644" s="62">
        <v>0</v>
      </c>
      <c r="M644" s="70">
        <v>0</v>
      </c>
    </row>
    <row r="645" spans="3:13" x14ac:dyDescent="0.25">
      <c r="C645" s="63">
        <v>-1</v>
      </c>
      <c r="D645" s="64">
        <v>0</v>
      </c>
      <c r="E645" s="64">
        <v>1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5">
        <v>0</v>
      </c>
      <c r="M645" s="71">
        <v>0</v>
      </c>
    </row>
    <row r="646" spans="3:13" x14ac:dyDescent="0.25">
      <c r="C646" s="63">
        <v>0</v>
      </c>
      <c r="D646" s="64">
        <v>-1</v>
      </c>
      <c r="E646" s="64">
        <v>-1</v>
      </c>
      <c r="F646" s="64">
        <v>1</v>
      </c>
      <c r="G646" s="64">
        <v>1</v>
      </c>
      <c r="H646" s="64">
        <v>0</v>
      </c>
      <c r="I646" s="64">
        <v>0</v>
      </c>
      <c r="J646" s="64">
        <v>0</v>
      </c>
      <c r="K646" s="64">
        <v>0</v>
      </c>
      <c r="L646" s="65">
        <v>0</v>
      </c>
      <c r="M646" s="71">
        <v>0</v>
      </c>
    </row>
    <row r="647" spans="3:13" x14ac:dyDescent="0.25">
      <c r="C647" s="63">
        <v>0</v>
      </c>
      <c r="D647" s="64">
        <v>-1</v>
      </c>
      <c r="E647" s="64">
        <v>-1</v>
      </c>
      <c r="F647" s="64">
        <v>-1</v>
      </c>
      <c r="G647" s="64">
        <v>0</v>
      </c>
      <c r="H647" s="64">
        <v>1</v>
      </c>
      <c r="I647" s="64">
        <v>0</v>
      </c>
      <c r="J647" s="64">
        <v>0</v>
      </c>
      <c r="K647" s="64">
        <v>0</v>
      </c>
      <c r="L647" s="65">
        <v>0</v>
      </c>
      <c r="M647" s="71">
        <v>0</v>
      </c>
    </row>
    <row r="648" spans="2:13" x14ac:dyDescent="0.25">
      <c r="B648" s="69"/>
      <c r="C648" s="63">
        <v>0</v>
      </c>
      <c r="D648" s="64">
        <v>0</v>
      </c>
      <c r="E648" s="64">
        <v>0</v>
      </c>
      <c r="F648" s="64">
        <v>0</v>
      </c>
      <c r="G648" s="64">
        <v>-1</v>
      </c>
      <c r="H648" s="64">
        <v>-1</v>
      </c>
      <c r="I648" s="64">
        <v>1</v>
      </c>
      <c r="J648" s="64">
        <v>1</v>
      </c>
      <c r="K648" s="64">
        <v>0</v>
      </c>
      <c r="L648" s="65">
        <v>0</v>
      </c>
      <c r="M648" s="71">
        <v>0</v>
      </c>
    </row>
    <row r="649" spans="3:13" x14ac:dyDescent="0.25">
      <c r="C649" s="63">
        <v>0</v>
      </c>
      <c r="D649" s="64">
        <v>0</v>
      </c>
      <c r="E649" s="64">
        <v>0</v>
      </c>
      <c r="F649" s="64">
        <v>0</v>
      </c>
      <c r="G649" s="64">
        <v>-1</v>
      </c>
      <c r="H649" s="64">
        <v>-1</v>
      </c>
      <c r="I649" s="64">
        <v>-1</v>
      </c>
      <c r="J649" s="64">
        <v>0</v>
      </c>
      <c r="K649" s="64">
        <v>1</v>
      </c>
      <c r="L649" s="65">
        <v>0</v>
      </c>
      <c r="M649" s="71">
        <v>0</v>
      </c>
    </row>
    <row r="650" spans="3:13" x14ac:dyDescent="0.25">
      <c r="C650" s="63">
        <v>0</v>
      </c>
      <c r="D650" s="64">
        <v>0</v>
      </c>
      <c r="E650" s="64">
        <v>0</v>
      </c>
      <c r="F650" s="64">
        <v>0</v>
      </c>
      <c r="G650" s="64">
        <v>-1</v>
      </c>
      <c r="H650" s="64">
        <v>0</v>
      </c>
      <c r="I650" s="64">
        <v>0</v>
      </c>
      <c r="J650" s="64">
        <v>-1</v>
      </c>
      <c r="K650" s="64">
        <v>-1</v>
      </c>
      <c r="L650" s="65">
        <v>1</v>
      </c>
      <c r="M650" s="71">
        <v>0</v>
      </c>
    </row>
    <row r="651" ht="15.75" customHeight="1" spans="3:13" x14ac:dyDescent="0.25">
      <c r="C651" s="66">
        <v>0</v>
      </c>
      <c r="D651" s="67">
        <v>0</v>
      </c>
      <c r="E651" s="67">
        <v>0</v>
      </c>
      <c r="F651" s="67">
        <v>0</v>
      </c>
      <c r="G651" s="67">
        <v>0</v>
      </c>
      <c r="H651" s="67">
        <v>-1</v>
      </c>
      <c r="I651" s="67">
        <v>0</v>
      </c>
      <c r="J651" s="67">
        <v>-1</v>
      </c>
      <c r="K651" s="67">
        <v>-1</v>
      </c>
      <c r="L651" s="68">
        <v>-1</v>
      </c>
      <c r="M651" s="71">
        <v>0</v>
      </c>
    </row>
    <row r="652" ht="16.5" customHeight="1" spans="3:13" x14ac:dyDescent="0.25">
      <c r="C652" s="72">
        <v>0</v>
      </c>
      <c r="D652" s="73">
        <v>0</v>
      </c>
      <c r="E652" s="73">
        <v>0</v>
      </c>
      <c r="F652" s="73">
        <v>0</v>
      </c>
      <c r="G652" s="73">
        <v>0</v>
      </c>
      <c r="H652" s="73">
        <v>0</v>
      </c>
      <c r="I652" s="73">
        <v>0</v>
      </c>
      <c r="J652" s="73">
        <v>0</v>
      </c>
      <c r="K652" s="73">
        <v>0</v>
      </c>
      <c r="L652" s="73">
        <v>0</v>
      </c>
      <c r="M652" s="74">
        <v>1</v>
      </c>
    </row>
    <row r="653" ht="15.75" customHeight="1" x14ac:dyDescent="0.25"/>
    <row r="655" spans="1:1" x14ac:dyDescent="0.25">
      <c r="A655"/>
    </row>
    <row r="656" ht="15.75" customHeight="1" x14ac:dyDescent="0.25"/>
    <row r="657" ht="15.75" customHeight="1" spans="3:11" x14ac:dyDescent="0.25">
      <c r="C657" s="60">
        <f t="shared">MINVERSE(C630:K638)</f>
        <v>0</v>
      </c>
      <c r="D657" s="61">
        <v>5.551115123125783e-17</v>
      </c>
      <c r="E657" s="61">
        <v>-2.498001805406602e-16</v>
      </c>
      <c r="F657" s="61">
        <v>-6.106226635438361e-16</v>
      </c>
      <c r="G657" s="61">
        <v>-1.6653345369377348e-16</v>
      </c>
      <c r="H657" s="61">
        <v>-1.6653345369377348e-16</v>
      </c>
      <c r="I657" s="61">
        <v>-4.85722573273506e-17</v>
      </c>
      <c r="J657" s="61">
        <v>-4.163336342344337e-17</v>
      </c>
      <c r="K657" s="62">
        <v>1.0000000000000002</v>
      </c>
    </row>
    <row r="658" spans="3:11" x14ac:dyDescent="0.25">
      <c r="C658" s="63">
        <v>0</v>
      </c>
      <c r="D658" s="64">
        <v>0.6666666666666666</v>
      </c>
      <c r="E658" s="64">
        <v>0.16666666666666644</v>
      </c>
      <c r="F658" s="64">
        <v>0.16666666666666607</v>
      </c>
      <c r="G658" s="64">
        <v>0.0666666666666665</v>
      </c>
      <c r="H658" s="64">
        <v>0.0666666666666665</v>
      </c>
      <c r="I658" s="64">
        <v>0.03333333333333328</v>
      </c>
      <c r="J658" s="64">
        <v>0.033333333333333284</v>
      </c>
      <c r="K658" s="65">
        <v>1.0000000000000002</v>
      </c>
    </row>
    <row r="659" spans="3:11" x14ac:dyDescent="0.25">
      <c r="C659" s="63">
        <v>0</v>
      </c>
      <c r="D659" s="64">
        <v>0.16666666666666663</v>
      </c>
      <c r="E659" s="64">
        <v>0.3541666666666665</v>
      </c>
      <c r="F659" s="64">
        <v>-0.02083333333333362</v>
      </c>
      <c r="G659" s="64">
        <v>0.0666666666666666</v>
      </c>
      <c r="H659" s="64">
        <v>0.0666666666666666</v>
      </c>
      <c r="I659" s="64">
        <v>0.09583333333333331</v>
      </c>
      <c r="J659" s="64">
        <v>-0.029166666666666688</v>
      </c>
      <c r="K659" s="65">
        <v>0.5000000000000001</v>
      </c>
    </row>
    <row r="660" ht="15.75" customHeight="1" spans="2:11" x14ac:dyDescent="0.25">
      <c r="B660" s="69"/>
      <c r="C660" s="63">
        <v>0</v>
      </c>
      <c r="D660" s="64">
        <v>0.16666666666666666</v>
      </c>
      <c r="E660" s="64">
        <v>-0.02083333333333341</v>
      </c>
      <c r="F660" s="64">
        <v>0.35416666666666635</v>
      </c>
      <c r="G660" s="64">
        <v>0.06666666666666658</v>
      </c>
      <c r="H660" s="64">
        <v>0.06666666666666658</v>
      </c>
      <c r="I660" s="64">
        <v>-0.02916666666666669</v>
      </c>
      <c r="J660" s="64">
        <v>0.09583333333333331</v>
      </c>
      <c r="K660" s="65">
        <v>0.5000000000000001</v>
      </c>
    </row>
    <row r="661" spans="3:11" x14ac:dyDescent="0.25">
      <c r="C661" s="63">
        <v>0</v>
      </c>
      <c r="D661" s="64">
        <v>0.06666666666666665</v>
      </c>
      <c r="E661" s="64">
        <v>0.06666666666666654</v>
      </c>
      <c r="F661" s="64">
        <v>0.06666666666666654</v>
      </c>
      <c r="G661" s="64">
        <v>0.2933333333333333</v>
      </c>
      <c r="H661" s="64">
        <v>-0.040000000000000036</v>
      </c>
      <c r="I661" s="64">
        <v>0.013333333333333322</v>
      </c>
      <c r="J661" s="64">
        <v>0.013333333333333322</v>
      </c>
      <c r="K661" s="65">
        <v>0.2</v>
      </c>
    </row>
    <row r="662" spans="3:11" x14ac:dyDescent="0.25">
      <c r="C662" s="63">
        <v>0</v>
      </c>
      <c r="D662" s="64">
        <v>0.06666666666666643</v>
      </c>
      <c r="E662" s="64">
        <v>0.06666666666666672</v>
      </c>
      <c r="F662" s="64">
        <v>0.06666666666666658</v>
      </c>
      <c r="G662" s="64">
        <v>-0.04</v>
      </c>
      <c r="H662" s="64">
        <v>0.29333333333333333</v>
      </c>
      <c r="I662" s="64">
        <v>0.013333333333333345</v>
      </c>
      <c r="J662" s="64">
        <v>0.013333333333333327</v>
      </c>
      <c r="K662" s="65">
        <v>0.20000000000000004</v>
      </c>
    </row>
    <row r="663" spans="3:11" x14ac:dyDescent="0.25">
      <c r="C663" s="63">
        <v>0</v>
      </c>
      <c r="D663" s="64">
        <v>0.03333333333333329</v>
      </c>
      <c r="E663" s="64">
        <v>0.09583333333333327</v>
      </c>
      <c r="F663" s="64">
        <v>-0.029166666666666705</v>
      </c>
      <c r="G663" s="64">
        <v>0.01333333333333332</v>
      </c>
      <c r="H663" s="64">
        <v>0.01333333333333332</v>
      </c>
      <c r="I663" s="64">
        <v>0.29416666666666663</v>
      </c>
      <c r="J663" s="64">
        <v>-0.08083333333333334</v>
      </c>
      <c r="K663" s="65">
        <v>0.09999999999999999</v>
      </c>
    </row>
    <row r="664" spans="3:11" x14ac:dyDescent="0.25">
      <c r="C664" s="63">
        <v>0</v>
      </c>
      <c r="D664" s="64">
        <v>0.033333333333333284</v>
      </c>
      <c r="E664" s="64">
        <v>-0.029166666666666702</v>
      </c>
      <c r="F664" s="64">
        <v>0.09583333333333326</v>
      </c>
      <c r="G664" s="64">
        <v>0.01333333333333332</v>
      </c>
      <c r="H664" s="64">
        <v>0.01333333333333332</v>
      </c>
      <c r="I664" s="64">
        <v>-0.08083333333333334</v>
      </c>
      <c r="J664" s="64">
        <v>0.29416666666666663</v>
      </c>
      <c r="K664" s="65">
        <v>0.09999999999999999</v>
      </c>
    </row>
    <row r="665" ht="15.75" customHeight="1" spans="3:11" x14ac:dyDescent="0.25">
      <c r="C665" s="66">
        <v>1</v>
      </c>
      <c r="D665" s="67">
        <v>0.9999999999999998</v>
      </c>
      <c r="E665" s="67">
        <v>0.5</v>
      </c>
      <c r="F665" s="67">
        <v>0.5</v>
      </c>
      <c r="G665" s="67">
        <v>0.2</v>
      </c>
      <c r="H665" s="67">
        <v>0.2</v>
      </c>
      <c r="I665" s="67">
        <v>0.1</v>
      </c>
      <c r="J665" s="67">
        <v>0.09999999999999999</v>
      </c>
      <c r="K665" s="68">
        <v>-5.551115123125783e-18</v>
      </c>
    </row>
    <row r="666" ht="15.75" customHeight="1" x14ac:dyDescent="0.25"/>
    <row r="668" spans="1:1" x14ac:dyDescent="0.25">
      <c r="A668"/>
    </row>
    <row r="669" ht="15.75" customHeight="1" x14ac:dyDescent="0.25"/>
    <row r="670" ht="15.75" customHeight="1" spans="3:13" x14ac:dyDescent="0.25">
      <c r="C670" s="60">
        <f t="shared">MMULT(C657:K665,C644:M652)</f>
        <v>-5.551115123125783e-17</v>
      </c>
      <c r="D670" s="61">
        <v>8.604228440844963e-16</v>
      </c>
      <c r="E670" s="61">
        <v>9.159339953157541e-16</v>
      </c>
      <c r="F670" s="61">
        <v>3.608224830031759e-16</v>
      </c>
      <c r="G670" s="61">
        <v>1.3183898417423734e-16</v>
      </c>
      <c r="H670" s="61">
        <v>-2.3592239273284576e-16</v>
      </c>
      <c r="I670" s="61">
        <v>0</v>
      </c>
      <c r="J670" s="61">
        <v>-7.632783294297951e-17</v>
      </c>
      <c r="K670" s="61">
        <v>-7.632783294297951e-17</v>
      </c>
      <c r="L670" s="61">
        <v>-6.938893903907228e-18</v>
      </c>
      <c r="M670" s="62">
        <v>1.0000000000000002</v>
      </c>
    </row>
    <row r="671" spans="3:13" x14ac:dyDescent="0.25">
      <c r="C671" s="63">
        <v>-0.6666666666666666</v>
      </c>
      <c r="D671" s="64">
        <v>-0.3333333333333325</v>
      </c>
      <c r="E671" s="64">
        <v>0.33333333333333415</v>
      </c>
      <c r="F671" s="64">
        <v>3.608224830031759e-16</v>
      </c>
      <c r="G671" s="64">
        <v>1.5959455978986625e-16</v>
      </c>
      <c r="H671" s="64">
        <v>-2.0816681711721685e-16</v>
      </c>
      <c r="I671" s="64">
        <v>0</v>
      </c>
      <c r="J671" s="64">
        <v>-6.245004513516506e-17</v>
      </c>
      <c r="K671" s="64">
        <v>-6.245004513516506e-17</v>
      </c>
      <c r="L671" s="64">
        <v>-6.938893903907228e-18</v>
      </c>
      <c r="M671" s="65">
        <v>1.0000000000000002</v>
      </c>
    </row>
    <row r="672" spans="3:13" x14ac:dyDescent="0.25">
      <c r="C672" s="63">
        <v>-0.16666666666666663</v>
      </c>
      <c r="D672" s="64">
        <v>-0.3333333333333329</v>
      </c>
      <c r="E672" s="64">
        <v>-0.16666666666666627</v>
      </c>
      <c r="F672" s="64">
        <v>0.3750000000000001</v>
      </c>
      <c r="G672" s="64">
        <v>0.125</v>
      </c>
      <c r="H672" s="64">
        <v>-0.1250000000000001</v>
      </c>
      <c r="I672" s="64">
        <v>0</v>
      </c>
      <c r="J672" s="64">
        <v>-2.7755575615628914e-17</v>
      </c>
      <c r="K672" s="64">
        <v>-2.7755575615628914e-17</v>
      </c>
      <c r="L672" s="64">
        <v>0.125</v>
      </c>
      <c r="M672" s="65">
        <v>0.5000000000000001</v>
      </c>
    </row>
    <row r="673" spans="3:13" x14ac:dyDescent="0.25">
      <c r="C673" s="63">
        <v>-0.16666666666666666</v>
      </c>
      <c r="D673" s="64">
        <v>-0.3333333333333329</v>
      </c>
      <c r="E673" s="64">
        <v>-0.1666666666666663</v>
      </c>
      <c r="F673" s="64">
        <v>-0.3749999999999998</v>
      </c>
      <c r="G673" s="64">
        <v>-0.12499999999999988</v>
      </c>
      <c r="H673" s="64">
        <v>0.12499999999999985</v>
      </c>
      <c r="I673" s="64">
        <v>0</v>
      </c>
      <c r="J673" s="64">
        <v>-4.163336342344337e-17</v>
      </c>
      <c r="K673" s="64">
        <v>-4.163336342344337e-17</v>
      </c>
      <c r="L673" s="64">
        <v>-0.125</v>
      </c>
      <c r="M673" s="65">
        <v>0.5000000000000001</v>
      </c>
    </row>
    <row r="674" spans="2:13" x14ac:dyDescent="0.25">
      <c r="B674" s="69"/>
      <c r="C674" s="63">
        <v>-0.06666666666666665</v>
      </c>
      <c r="D674" s="64">
        <v>-0.13333333333333308</v>
      </c>
      <c r="E674" s="64">
        <v>-0.06666666666666643</v>
      </c>
      <c r="F674" s="64">
        <v>0</v>
      </c>
      <c r="G674" s="64">
        <v>-0.2</v>
      </c>
      <c r="H674" s="64">
        <v>-0.2</v>
      </c>
      <c r="I674" s="64">
        <v>0.3333333333333333</v>
      </c>
      <c r="J674" s="64">
        <v>0.26666666666666666</v>
      </c>
      <c r="K674" s="64">
        <v>-0.06666666666666668</v>
      </c>
      <c r="L674" s="64">
        <v>0</v>
      </c>
      <c r="M674" s="65">
        <v>0.2</v>
      </c>
    </row>
    <row r="675" spans="3:13" x14ac:dyDescent="0.25">
      <c r="C675" s="63">
        <v>-0.06666666666666643</v>
      </c>
      <c r="D675" s="64">
        <v>-0.1333333333333333</v>
      </c>
      <c r="E675" s="64">
        <v>-0.06666666666666687</v>
      </c>
      <c r="F675" s="64">
        <v>1.3877787807814457e-16</v>
      </c>
      <c r="G675" s="64">
        <v>-0.19999999999999996</v>
      </c>
      <c r="H675" s="64">
        <v>-0.2000000000000001</v>
      </c>
      <c r="I675" s="64">
        <v>-0.3333333333333333</v>
      </c>
      <c r="J675" s="64">
        <v>-0.06666666666666667</v>
      </c>
      <c r="K675" s="64">
        <v>0.26666666666666666</v>
      </c>
      <c r="L675" s="64">
        <v>1.734723475976807e-17</v>
      </c>
      <c r="M675" s="65">
        <v>0.20000000000000004</v>
      </c>
    </row>
    <row r="676" spans="3:13" x14ac:dyDescent="0.25">
      <c r="C676" s="63">
        <v>-0.03333333333333329</v>
      </c>
      <c r="D676" s="64">
        <v>-0.06666666666666657</v>
      </c>
      <c r="E676" s="64">
        <v>-0.03333333333333327</v>
      </c>
      <c r="F676" s="64">
        <v>0.12499999999999997</v>
      </c>
      <c r="G676" s="64">
        <v>-0.225</v>
      </c>
      <c r="H676" s="64">
        <v>0.024999999999999994</v>
      </c>
      <c r="I676" s="64">
        <v>0</v>
      </c>
      <c r="J676" s="64">
        <v>-0.19999999999999998</v>
      </c>
      <c r="K676" s="64">
        <v>-0.19999999999999998</v>
      </c>
      <c r="L676" s="64">
        <v>0.375</v>
      </c>
      <c r="M676" s="65">
        <v>0.09999999999999999</v>
      </c>
    </row>
    <row r="677" spans="3:13" x14ac:dyDescent="0.25">
      <c r="C677" s="63">
        <v>-0.033333333333333284</v>
      </c>
      <c r="D677" s="64">
        <v>-0.06666666666666655</v>
      </c>
      <c r="E677" s="64">
        <v>-0.03333333333333327</v>
      </c>
      <c r="F677" s="64">
        <v>-0.12499999999999996</v>
      </c>
      <c r="G677" s="64">
        <v>0.024999999999999994</v>
      </c>
      <c r="H677" s="64">
        <v>-0.22500000000000003</v>
      </c>
      <c r="I677" s="64">
        <v>0</v>
      </c>
      <c r="J677" s="64">
        <v>-0.19999999999999996</v>
      </c>
      <c r="K677" s="64">
        <v>-0.19999999999999996</v>
      </c>
      <c r="L677" s="64">
        <v>-0.375</v>
      </c>
      <c r="M677" s="65">
        <v>0.09999999999999999</v>
      </c>
    </row>
    <row r="678" ht="15.75" customHeight="1" spans="3:13" x14ac:dyDescent="0.25">
      <c r="C678" s="66">
        <v>2.220446049250313e-16</v>
      </c>
      <c r="D678" s="67">
        <v>0</v>
      </c>
      <c r="E678" s="67">
        <v>-2.220446049250313e-16</v>
      </c>
      <c r="F678" s="67">
        <v>0</v>
      </c>
      <c r="G678" s="67">
        <v>-2.7755575615628914e-17</v>
      </c>
      <c r="H678" s="67">
        <v>-1.3877787807814457e-17</v>
      </c>
      <c r="I678" s="67">
        <v>0</v>
      </c>
      <c r="J678" s="67">
        <v>1.3877787807814457e-17</v>
      </c>
      <c r="K678" s="67">
        <v>1.3877787807814457e-17</v>
      </c>
      <c r="L678" s="67">
        <v>1.3877787807814457e-17</v>
      </c>
      <c r="M678" s="68">
        <v>-5.551115123125783e-18</v>
      </c>
    </row>
    <row r="679" ht="15.75" customHeight="1" x14ac:dyDescent="0.25"/>
    <row r="681" spans="1:1" x14ac:dyDescent="0.25">
      <c r="A681"/>
    </row>
    <row r="682" ht="19.5" customHeight="1" spans="2:2" x14ac:dyDescent="0.25">
      <c r="B682"/>
    </row>
    <row r="683" ht="15.75" customHeight="1" spans="3:7" x14ac:dyDescent="0.25">
      <c r="C683" s="75" t="e">
        <f t="shared">MMULT(C670:M678,C589:C599)</f>
        <v>#DIV/0!</v>
      </c>
      <c r="G683" s="75" t="e">
        <f t="shared">C683:C690</f>
        <v>#DIV/0!</v>
      </c>
    </row>
    <row r="684" spans="3:7" x14ac:dyDescent="0.25">
      <c r="C684" s="76" t="e">
        <v>#DIV/0!</v>
      </c>
      <c r="G684" s="76" t="e">
        <v>#DIV/0!</v>
      </c>
    </row>
    <row r="685" spans="3:7" x14ac:dyDescent="0.25">
      <c r="C685" s="76" t="e">
        <v>#DIV/0!</v>
      </c>
      <c r="G685" s="76" t="e">
        <v>#DIV/0!</v>
      </c>
    </row>
    <row r="686" spans="3:7" x14ac:dyDescent="0.25">
      <c r="C686" s="76" t="e">
        <v>#DIV/0!</v>
      </c>
      <c r="G686" s="76" t="e">
        <v>#DIV/0!</v>
      </c>
    </row>
    <row r="687" spans="2:7" x14ac:dyDescent="0.25">
      <c r="B687" s="69"/>
      <c r="C687" s="76" t="e">
        <v>#DIV/0!</v>
      </c>
      <c r="F687" s="69"/>
      <c r="G687" s="76" t="e">
        <v>#DIV/0!</v>
      </c>
    </row>
    <row r="688" spans="3:7" x14ac:dyDescent="0.25">
      <c r="C688" s="76" t="e">
        <v>#DIV/0!</v>
      </c>
      <c r="G688" s="76" t="e">
        <v>#DIV/0!</v>
      </c>
    </row>
    <row r="689" spans="3:7" x14ac:dyDescent="0.25">
      <c r="C689" s="76" t="e">
        <v>#DIV/0!</v>
      </c>
      <c r="G689" s="76" t="e">
        <v>#DIV/0!</v>
      </c>
    </row>
    <row r="690" ht="15.75" customHeight="1" spans="3:7" x14ac:dyDescent="0.25">
      <c r="C690" s="76" t="e">
        <v>#DIV/0!</v>
      </c>
      <c r="G690" s="77" t="e">
        <v>#DIV/0!</v>
      </c>
    </row>
    <row r="691" ht="16.5" customHeight="1" spans="3:4" x14ac:dyDescent="0.25">
      <c r="C691" s="78" t="e">
        <v>#DIV/0!</v>
      </c>
      <c r="D691" t="s">
        <v>52</v>
      </c>
    </row>
    <row r="692" ht="15.75" customHeight="1" x14ac:dyDescent="0.25"/>
    <row r="694" spans="1:1" x14ac:dyDescent="0.25">
      <c r="A694" t="s">
        <v>53</v>
      </c>
    </row>
    <row r="695" spans="2:2" x14ac:dyDescent="0.25">
      <c r="B695"/>
    </row>
    <row r="696" spans="1:4" x14ac:dyDescent="0.25">
      <c r="A696" s="23" t="s">
        <v>54</v>
      </c>
      <c r="B696" s="24" t="e">
        <f>G683/1000</f>
        <v>#DIV/0!</v>
      </c>
      <c r="C696" s="24"/>
      <c r="D696" s="25" t="s">
        <v>1</v>
      </c>
    </row>
    <row r="697" spans="1:4" x14ac:dyDescent="0.25">
      <c r="A697" s="26" t="s">
        <v>40</v>
      </c>
      <c r="B697" s="27" t="e">
        <f t="shared" ref="B697:B703" si="1">G684/1000</f>
        <v>#DIV/0!</v>
      </c>
      <c r="C697" s="27"/>
      <c r="D697" s="28" t="s">
        <v>1</v>
      </c>
    </row>
    <row r="698" spans="1:4" x14ac:dyDescent="0.25">
      <c r="A698" s="26" t="s">
        <v>41</v>
      </c>
      <c r="B698" s="27" t="e">
        <f t="shared" si="1"/>
        <v>#DIV/0!</v>
      </c>
      <c r="C698" s="27"/>
      <c r="D698" s="28" t="s">
        <v>1</v>
      </c>
    </row>
    <row r="699" spans="1:4" x14ac:dyDescent="0.25">
      <c r="A699" s="29" t="s">
        <v>55</v>
      </c>
      <c r="B699" s="30" t="e">
        <f t="shared" si="1"/>
        <v>#DIV/0!</v>
      </c>
      <c r="C699" s="30"/>
      <c r="D699" s="31" t="s">
        <v>1</v>
      </c>
    </row>
    <row r="700" spans="1:4" x14ac:dyDescent="0.25">
      <c r="A700" s="26" t="s">
        <v>42</v>
      </c>
      <c r="B700" s="27" t="e">
        <f t="shared" si="1"/>
        <v>#DIV/0!</v>
      </c>
      <c r="C700" s="27"/>
      <c r="D700" s="28" t="s">
        <v>1</v>
      </c>
    </row>
    <row r="701" spans="1:4" x14ac:dyDescent="0.25">
      <c r="A701" s="26" t="s">
        <v>42</v>
      </c>
      <c r="B701" s="27" t="e">
        <f t="shared" si="1"/>
        <v>#DIV/0!</v>
      </c>
      <c r="C701" s="27"/>
      <c r="D701" s="28" t="s">
        <v>1</v>
      </c>
    </row>
    <row r="702" spans="1:4" x14ac:dyDescent="0.25">
      <c r="A702" s="26" t="s">
        <v>44</v>
      </c>
      <c r="B702" s="27" t="e">
        <f t="shared" si="1"/>
        <v>#DIV/0!</v>
      </c>
      <c r="C702" s="27"/>
      <c r="D702" s="28" t="s">
        <v>1</v>
      </c>
    </row>
    <row r="703" spans="1:4" x14ac:dyDescent="0.25">
      <c r="A703" s="29" t="s">
        <v>56</v>
      </c>
      <c r="B703" s="30" t="e">
        <f t="shared" si="1"/>
        <v>#DIV/0!</v>
      </c>
      <c r="C703" s="30"/>
      <c r="D703" s="32" t="s">
        <v>1</v>
      </c>
    </row>
  </sheetData>
  <mergeCells count="556">
    <mergeCell ref="D13:G13"/>
    <mergeCell ref="K13:K14"/>
    <mergeCell ref="L13:L14"/>
    <mergeCell ref="D15:D18"/>
    <mergeCell ref="E15:E18"/>
    <mergeCell ref="F15:F18"/>
    <mergeCell ref="G15:G18"/>
    <mergeCell ref="K15:K18"/>
    <mergeCell ref="L15:L18"/>
    <mergeCell ref="D21:G21"/>
    <mergeCell ref="K21:K22"/>
    <mergeCell ref="L21:L22"/>
    <mergeCell ref="D23:D26"/>
    <mergeCell ref="E23:E26"/>
    <mergeCell ref="F23:F26"/>
    <mergeCell ref="G23:G26"/>
    <mergeCell ref="K23:K26"/>
    <mergeCell ref="L23:L26"/>
    <mergeCell ref="D29:G29"/>
    <mergeCell ref="K29:K30"/>
    <mergeCell ref="L29:L30"/>
    <mergeCell ref="D31:D34"/>
    <mergeCell ref="E31:E34"/>
    <mergeCell ref="F31:F34"/>
    <mergeCell ref="G31:G34"/>
    <mergeCell ref="K31:K34"/>
    <mergeCell ref="L31:L34"/>
    <mergeCell ref="D37:G37"/>
    <mergeCell ref="K37:K38"/>
    <mergeCell ref="L37:L38"/>
    <mergeCell ref="D39:D42"/>
    <mergeCell ref="E39:E42"/>
    <mergeCell ref="F39:F42"/>
    <mergeCell ref="G39:G42"/>
    <mergeCell ref="K39:K42"/>
    <mergeCell ref="L39:L42"/>
    <mergeCell ref="D45:G45"/>
    <mergeCell ref="K45:K46"/>
    <mergeCell ref="L45:L46"/>
    <mergeCell ref="D47:D50"/>
    <mergeCell ref="E47:E50"/>
    <mergeCell ref="F47:F50"/>
    <mergeCell ref="G47:G50"/>
    <mergeCell ref="K47:K50"/>
    <mergeCell ref="L47:L50"/>
    <mergeCell ref="D53:G53"/>
    <mergeCell ref="K53:K54"/>
    <mergeCell ref="L53:L54"/>
    <mergeCell ref="D55:D58"/>
    <mergeCell ref="E55:E58"/>
    <mergeCell ref="F55:F58"/>
    <mergeCell ref="G55:G58"/>
    <mergeCell ref="K55:K58"/>
    <mergeCell ref="L55:L58"/>
    <mergeCell ref="D68:G68"/>
    <mergeCell ref="K68:K69"/>
    <mergeCell ref="L68:L69"/>
    <mergeCell ref="D70:D73"/>
    <mergeCell ref="E70:E73"/>
    <mergeCell ref="F70:F73"/>
    <mergeCell ref="G70:G73"/>
    <mergeCell ref="K70:K73"/>
    <mergeCell ref="L70:L73"/>
    <mergeCell ref="D76:G76"/>
    <mergeCell ref="K76:K77"/>
    <mergeCell ref="L76:L77"/>
    <mergeCell ref="D78:D81"/>
    <mergeCell ref="E78:E81"/>
    <mergeCell ref="F78:F81"/>
    <mergeCell ref="G78:G81"/>
    <mergeCell ref="K78:K81"/>
    <mergeCell ref="L78:L81"/>
    <mergeCell ref="D84:G84"/>
    <mergeCell ref="K84:K85"/>
    <mergeCell ref="L84:L85"/>
    <mergeCell ref="D86:D89"/>
    <mergeCell ref="E86:E89"/>
    <mergeCell ref="F86:F89"/>
    <mergeCell ref="G86:G89"/>
    <mergeCell ref="K86:K89"/>
    <mergeCell ref="L86:L89"/>
    <mergeCell ref="D92:G92"/>
    <mergeCell ref="K92:K93"/>
    <mergeCell ref="L92:L93"/>
    <mergeCell ref="D94:D97"/>
    <mergeCell ref="E94:E97"/>
    <mergeCell ref="F94:F97"/>
    <mergeCell ref="G94:G97"/>
    <mergeCell ref="K94:K97"/>
    <mergeCell ref="L94:L97"/>
    <mergeCell ref="D100:G100"/>
    <mergeCell ref="K100:K101"/>
    <mergeCell ref="L100:L101"/>
    <mergeCell ref="D102:D105"/>
    <mergeCell ref="E102:E105"/>
    <mergeCell ref="F102:F105"/>
    <mergeCell ref="G102:G105"/>
    <mergeCell ref="K102:K105"/>
    <mergeCell ref="L102:L105"/>
    <mergeCell ref="D108:G108"/>
    <mergeCell ref="K108:K109"/>
    <mergeCell ref="L108:L109"/>
    <mergeCell ref="D110:D113"/>
    <mergeCell ref="E110:E113"/>
    <mergeCell ref="F110:F113"/>
    <mergeCell ref="G110:G113"/>
    <mergeCell ref="K110:K113"/>
    <mergeCell ref="L110:L113"/>
    <mergeCell ref="D123:G123"/>
    <mergeCell ref="K123:K124"/>
    <mergeCell ref="L123:L124"/>
    <mergeCell ref="D125:D128"/>
    <mergeCell ref="E125:E128"/>
    <mergeCell ref="F125:F128"/>
    <mergeCell ref="G125:G128"/>
    <mergeCell ref="K125:K128"/>
    <mergeCell ref="L125:L128"/>
    <mergeCell ref="D131:G131"/>
    <mergeCell ref="K131:K132"/>
    <mergeCell ref="L131:L132"/>
    <mergeCell ref="D133:D136"/>
    <mergeCell ref="E133:E136"/>
    <mergeCell ref="F133:F136"/>
    <mergeCell ref="G133:G136"/>
    <mergeCell ref="K133:K136"/>
    <mergeCell ref="L133:L136"/>
    <mergeCell ref="D139:G139"/>
    <mergeCell ref="K139:K140"/>
    <mergeCell ref="L139:L140"/>
    <mergeCell ref="D141:D144"/>
    <mergeCell ref="E141:E144"/>
    <mergeCell ref="F141:F144"/>
    <mergeCell ref="G141:G144"/>
    <mergeCell ref="K141:K144"/>
    <mergeCell ref="L141:L144"/>
    <mergeCell ref="D147:G147"/>
    <mergeCell ref="K147:K148"/>
    <mergeCell ref="L147:L148"/>
    <mergeCell ref="D149:D152"/>
    <mergeCell ref="E149:E152"/>
    <mergeCell ref="F149:F152"/>
    <mergeCell ref="G149:G152"/>
    <mergeCell ref="K149:K152"/>
    <mergeCell ref="L149:L152"/>
    <mergeCell ref="D155:G155"/>
    <mergeCell ref="K155:K156"/>
    <mergeCell ref="L155:L156"/>
    <mergeCell ref="D157:D160"/>
    <mergeCell ref="E157:E160"/>
    <mergeCell ref="F157:F160"/>
    <mergeCell ref="G157:G160"/>
    <mergeCell ref="K157:K160"/>
    <mergeCell ref="L157:L160"/>
    <mergeCell ref="D163:G163"/>
    <mergeCell ref="K163:K164"/>
    <mergeCell ref="L163:L164"/>
    <mergeCell ref="D165:D168"/>
    <mergeCell ref="E165:E168"/>
    <mergeCell ref="F165:F168"/>
    <mergeCell ref="G165:G168"/>
    <mergeCell ref="K165:K168"/>
    <mergeCell ref="L165:L168"/>
    <mergeCell ref="D178:G178"/>
    <mergeCell ref="K178:K179"/>
    <mergeCell ref="L178:L179"/>
    <mergeCell ref="D180:D183"/>
    <mergeCell ref="E180:E183"/>
    <mergeCell ref="F180:F183"/>
    <mergeCell ref="G180:G183"/>
    <mergeCell ref="K180:K183"/>
    <mergeCell ref="L180:L183"/>
    <mergeCell ref="D186:G186"/>
    <mergeCell ref="K186:K187"/>
    <mergeCell ref="L186:L187"/>
    <mergeCell ref="D188:D191"/>
    <mergeCell ref="E188:E191"/>
    <mergeCell ref="F188:F191"/>
    <mergeCell ref="G188:G191"/>
    <mergeCell ref="K188:K191"/>
    <mergeCell ref="L188:L191"/>
    <mergeCell ref="D194:G194"/>
    <mergeCell ref="K194:K195"/>
    <mergeCell ref="L194:L195"/>
    <mergeCell ref="D196:D199"/>
    <mergeCell ref="E196:E199"/>
    <mergeCell ref="F196:F199"/>
    <mergeCell ref="G196:G199"/>
    <mergeCell ref="K196:K199"/>
    <mergeCell ref="L196:L199"/>
    <mergeCell ref="D202:G202"/>
    <mergeCell ref="K202:K203"/>
    <mergeCell ref="L202:L203"/>
    <mergeCell ref="D204:D207"/>
    <mergeCell ref="E204:E207"/>
    <mergeCell ref="F204:F207"/>
    <mergeCell ref="G204:G207"/>
    <mergeCell ref="K204:K207"/>
    <mergeCell ref="L204:L207"/>
    <mergeCell ref="D210:G210"/>
    <mergeCell ref="K210:K211"/>
    <mergeCell ref="L210:L211"/>
    <mergeCell ref="D212:D215"/>
    <mergeCell ref="E212:E215"/>
    <mergeCell ref="F212:F215"/>
    <mergeCell ref="G212:G215"/>
    <mergeCell ref="K212:K215"/>
    <mergeCell ref="L212:L215"/>
    <mergeCell ref="D218:G218"/>
    <mergeCell ref="K218:K219"/>
    <mergeCell ref="L218:L219"/>
    <mergeCell ref="D220:D223"/>
    <mergeCell ref="E220:E223"/>
    <mergeCell ref="F220:F223"/>
    <mergeCell ref="G220:G223"/>
    <mergeCell ref="K220:K223"/>
    <mergeCell ref="L220:L223"/>
    <mergeCell ref="D233:G233"/>
    <mergeCell ref="K233:K234"/>
    <mergeCell ref="L233:L234"/>
    <mergeCell ref="D235:D238"/>
    <mergeCell ref="E235:E238"/>
    <mergeCell ref="F235:F238"/>
    <mergeCell ref="G235:G238"/>
    <mergeCell ref="K235:K238"/>
    <mergeCell ref="L235:L238"/>
    <mergeCell ref="D241:G241"/>
    <mergeCell ref="K241:K242"/>
    <mergeCell ref="L241:L242"/>
    <mergeCell ref="D243:D246"/>
    <mergeCell ref="E243:E246"/>
    <mergeCell ref="F243:F246"/>
    <mergeCell ref="G243:G246"/>
    <mergeCell ref="K243:K246"/>
    <mergeCell ref="L243:L246"/>
    <mergeCell ref="D249:G249"/>
    <mergeCell ref="K249:K250"/>
    <mergeCell ref="L249:L250"/>
    <mergeCell ref="D251:D254"/>
    <mergeCell ref="E251:E254"/>
    <mergeCell ref="F251:F254"/>
    <mergeCell ref="G251:G254"/>
    <mergeCell ref="K251:K254"/>
    <mergeCell ref="L251:L254"/>
    <mergeCell ref="D257:G257"/>
    <mergeCell ref="K257:K258"/>
    <mergeCell ref="L257:L258"/>
    <mergeCell ref="D259:D262"/>
    <mergeCell ref="E259:E262"/>
    <mergeCell ref="F259:F262"/>
    <mergeCell ref="G259:G262"/>
    <mergeCell ref="K259:K262"/>
    <mergeCell ref="L259:L262"/>
    <mergeCell ref="D265:G265"/>
    <mergeCell ref="K265:K266"/>
    <mergeCell ref="L265:L266"/>
    <mergeCell ref="D267:D270"/>
    <mergeCell ref="E267:E270"/>
    <mergeCell ref="F267:F270"/>
    <mergeCell ref="G267:G270"/>
    <mergeCell ref="K267:K270"/>
    <mergeCell ref="L267:L270"/>
    <mergeCell ref="D273:G273"/>
    <mergeCell ref="K273:K274"/>
    <mergeCell ref="L273:L274"/>
    <mergeCell ref="D275:D278"/>
    <mergeCell ref="E275:E278"/>
    <mergeCell ref="F275:F278"/>
    <mergeCell ref="G275:G278"/>
    <mergeCell ref="K275:K278"/>
    <mergeCell ref="L275:L278"/>
    <mergeCell ref="D288:G288"/>
    <mergeCell ref="K288:K289"/>
    <mergeCell ref="L288:L289"/>
    <mergeCell ref="D290:D293"/>
    <mergeCell ref="E290:E293"/>
    <mergeCell ref="F290:F293"/>
    <mergeCell ref="G290:G293"/>
    <mergeCell ref="K290:K293"/>
    <mergeCell ref="L290:L293"/>
    <mergeCell ref="D296:G296"/>
    <mergeCell ref="K296:K297"/>
    <mergeCell ref="L296:L297"/>
    <mergeCell ref="D298:D301"/>
    <mergeCell ref="E298:E301"/>
    <mergeCell ref="F298:F301"/>
    <mergeCell ref="G298:G301"/>
    <mergeCell ref="K298:K301"/>
    <mergeCell ref="L298:L301"/>
    <mergeCell ref="D304:G304"/>
    <mergeCell ref="K304:K305"/>
    <mergeCell ref="L304:L305"/>
    <mergeCell ref="D306:D309"/>
    <mergeCell ref="E306:E309"/>
    <mergeCell ref="F306:F309"/>
    <mergeCell ref="G306:G309"/>
    <mergeCell ref="K306:K309"/>
    <mergeCell ref="L306:L309"/>
    <mergeCell ref="D312:G312"/>
    <mergeCell ref="K312:K313"/>
    <mergeCell ref="L312:L313"/>
    <mergeCell ref="D314:D317"/>
    <mergeCell ref="E314:E317"/>
    <mergeCell ref="F314:F317"/>
    <mergeCell ref="G314:G317"/>
    <mergeCell ref="K314:K317"/>
    <mergeCell ref="L314:L317"/>
    <mergeCell ref="D320:G320"/>
    <mergeCell ref="K320:K321"/>
    <mergeCell ref="L320:L321"/>
    <mergeCell ref="D322:D325"/>
    <mergeCell ref="E322:E325"/>
    <mergeCell ref="F322:F325"/>
    <mergeCell ref="G322:G325"/>
    <mergeCell ref="K322:K325"/>
    <mergeCell ref="L322:L325"/>
    <mergeCell ref="D328:G328"/>
    <mergeCell ref="K328:K329"/>
    <mergeCell ref="L328:L329"/>
    <mergeCell ref="D330:D333"/>
    <mergeCell ref="E330:E333"/>
    <mergeCell ref="F330:F333"/>
    <mergeCell ref="G330:G333"/>
    <mergeCell ref="K330:K333"/>
    <mergeCell ref="L330:L333"/>
    <mergeCell ref="D343:G343"/>
    <mergeCell ref="K343:K344"/>
    <mergeCell ref="L343:L344"/>
    <mergeCell ref="D345:D348"/>
    <mergeCell ref="E345:E348"/>
    <mergeCell ref="F345:F348"/>
    <mergeCell ref="G345:G348"/>
    <mergeCell ref="K345:K348"/>
    <mergeCell ref="L345:L348"/>
    <mergeCell ref="D351:G351"/>
    <mergeCell ref="K351:K352"/>
    <mergeCell ref="L351:L352"/>
    <mergeCell ref="D353:D356"/>
    <mergeCell ref="E353:E356"/>
    <mergeCell ref="F353:F356"/>
    <mergeCell ref="G353:G356"/>
    <mergeCell ref="K353:K356"/>
    <mergeCell ref="L353:L356"/>
    <mergeCell ref="D359:G359"/>
    <mergeCell ref="K359:K360"/>
    <mergeCell ref="L359:L360"/>
    <mergeCell ref="D361:D364"/>
    <mergeCell ref="E361:E364"/>
    <mergeCell ref="F361:F364"/>
    <mergeCell ref="G361:G364"/>
    <mergeCell ref="K361:K364"/>
    <mergeCell ref="L361:L364"/>
    <mergeCell ref="D367:G367"/>
    <mergeCell ref="K367:K368"/>
    <mergeCell ref="L367:L368"/>
    <mergeCell ref="D369:D372"/>
    <mergeCell ref="E369:E372"/>
    <mergeCell ref="F369:F372"/>
    <mergeCell ref="G369:G372"/>
    <mergeCell ref="K369:K372"/>
    <mergeCell ref="L369:L372"/>
    <mergeCell ref="D375:G375"/>
    <mergeCell ref="K375:K376"/>
    <mergeCell ref="L375:L376"/>
    <mergeCell ref="D377:D380"/>
    <mergeCell ref="E377:E380"/>
    <mergeCell ref="F377:F380"/>
    <mergeCell ref="G377:G380"/>
    <mergeCell ref="K377:K380"/>
    <mergeCell ref="L377:L380"/>
    <mergeCell ref="D383:G383"/>
    <mergeCell ref="K383:K384"/>
    <mergeCell ref="L383:L384"/>
    <mergeCell ref="D385:D388"/>
    <mergeCell ref="E385:E388"/>
    <mergeCell ref="F385:F388"/>
    <mergeCell ref="G385:G388"/>
    <mergeCell ref="K385:K388"/>
    <mergeCell ref="L385:L388"/>
    <mergeCell ref="D398:G398"/>
    <mergeCell ref="K398:K399"/>
    <mergeCell ref="L398:L399"/>
    <mergeCell ref="D400:D403"/>
    <mergeCell ref="E400:E403"/>
    <mergeCell ref="F400:F403"/>
    <mergeCell ref="G400:G403"/>
    <mergeCell ref="K400:K403"/>
    <mergeCell ref="L400:L403"/>
    <mergeCell ref="D406:G406"/>
    <mergeCell ref="K406:K407"/>
    <mergeCell ref="L406:L407"/>
    <mergeCell ref="D408:D411"/>
    <mergeCell ref="E408:E411"/>
    <mergeCell ref="F408:F411"/>
    <mergeCell ref="G408:G411"/>
    <mergeCell ref="K408:K411"/>
    <mergeCell ref="L408:L411"/>
    <mergeCell ref="D414:G414"/>
    <mergeCell ref="K414:K415"/>
    <mergeCell ref="L414:L415"/>
    <mergeCell ref="D416:D419"/>
    <mergeCell ref="E416:E419"/>
    <mergeCell ref="F416:F419"/>
    <mergeCell ref="G416:G419"/>
    <mergeCell ref="K416:K419"/>
    <mergeCell ref="L416:L419"/>
    <mergeCell ref="D422:G422"/>
    <mergeCell ref="K422:K423"/>
    <mergeCell ref="L422:L423"/>
    <mergeCell ref="D424:D427"/>
    <mergeCell ref="E424:E427"/>
    <mergeCell ref="F424:F427"/>
    <mergeCell ref="G424:G427"/>
    <mergeCell ref="K424:K427"/>
    <mergeCell ref="L424:L427"/>
    <mergeCell ref="D430:G430"/>
    <mergeCell ref="K430:K431"/>
    <mergeCell ref="L430:L431"/>
    <mergeCell ref="D432:D435"/>
    <mergeCell ref="E432:E435"/>
    <mergeCell ref="F432:F435"/>
    <mergeCell ref="G432:G435"/>
    <mergeCell ref="K432:K435"/>
    <mergeCell ref="L432:L435"/>
    <mergeCell ref="D438:G438"/>
    <mergeCell ref="K438:K439"/>
    <mergeCell ref="L438:L439"/>
    <mergeCell ref="D440:D443"/>
    <mergeCell ref="E440:E443"/>
    <mergeCell ref="F440:F443"/>
    <mergeCell ref="G440:G443"/>
    <mergeCell ref="K440:K443"/>
    <mergeCell ref="L440:L443"/>
    <mergeCell ref="D453:G453"/>
    <mergeCell ref="K453:K454"/>
    <mergeCell ref="L453:L454"/>
    <mergeCell ref="D455:D458"/>
    <mergeCell ref="E455:E458"/>
    <mergeCell ref="F455:F458"/>
    <mergeCell ref="G455:G458"/>
    <mergeCell ref="K455:K458"/>
    <mergeCell ref="L455:L458"/>
    <mergeCell ref="D461:G461"/>
    <mergeCell ref="K461:K462"/>
    <mergeCell ref="L461:L462"/>
    <mergeCell ref="D463:D466"/>
    <mergeCell ref="E463:E466"/>
    <mergeCell ref="F463:F466"/>
    <mergeCell ref="G463:G466"/>
    <mergeCell ref="K463:K466"/>
    <mergeCell ref="L463:L466"/>
    <mergeCell ref="D469:G469"/>
    <mergeCell ref="K469:K470"/>
    <mergeCell ref="L469:L470"/>
    <mergeCell ref="D471:D474"/>
    <mergeCell ref="E471:E474"/>
    <mergeCell ref="F471:F474"/>
    <mergeCell ref="G471:G474"/>
    <mergeCell ref="K471:K474"/>
    <mergeCell ref="L471:L474"/>
    <mergeCell ref="D477:G477"/>
    <mergeCell ref="K477:K478"/>
    <mergeCell ref="L477:L478"/>
    <mergeCell ref="D479:D482"/>
    <mergeCell ref="E479:E482"/>
    <mergeCell ref="F479:F482"/>
    <mergeCell ref="G479:G482"/>
    <mergeCell ref="K479:K482"/>
    <mergeCell ref="L479:L482"/>
    <mergeCell ref="D485:G485"/>
    <mergeCell ref="K485:K486"/>
    <mergeCell ref="L485:L486"/>
    <mergeCell ref="D487:D490"/>
    <mergeCell ref="E487:E490"/>
    <mergeCell ref="F487:F490"/>
    <mergeCell ref="G487:G490"/>
    <mergeCell ref="K487:K490"/>
    <mergeCell ref="L487:L490"/>
    <mergeCell ref="D493:G493"/>
    <mergeCell ref="K493:K494"/>
    <mergeCell ref="L493:L494"/>
    <mergeCell ref="D495:D498"/>
    <mergeCell ref="E495:E498"/>
    <mergeCell ref="F495:F498"/>
    <mergeCell ref="G495:G498"/>
    <mergeCell ref="K495:K498"/>
    <mergeCell ref="L495:L498"/>
    <mergeCell ref="D508:G508"/>
    <mergeCell ref="K508:K509"/>
    <mergeCell ref="L508:L509"/>
    <mergeCell ref="D510:D513"/>
    <mergeCell ref="E510:E513"/>
    <mergeCell ref="F510:F513"/>
    <mergeCell ref="G510:G513"/>
    <mergeCell ref="K510:K513"/>
    <mergeCell ref="L510:L513"/>
    <mergeCell ref="D516:G516"/>
    <mergeCell ref="K516:K517"/>
    <mergeCell ref="L516:L517"/>
    <mergeCell ref="D518:D521"/>
    <mergeCell ref="E518:E521"/>
    <mergeCell ref="F518:F521"/>
    <mergeCell ref="G518:G521"/>
    <mergeCell ref="K518:K521"/>
    <mergeCell ref="L518:L521"/>
    <mergeCell ref="D524:G524"/>
    <mergeCell ref="K524:K525"/>
    <mergeCell ref="L524:L525"/>
    <mergeCell ref="D526:D529"/>
    <mergeCell ref="E526:E529"/>
    <mergeCell ref="F526:F529"/>
    <mergeCell ref="G526:G529"/>
    <mergeCell ref="K526:K529"/>
    <mergeCell ref="L526:L529"/>
    <mergeCell ref="D532:G532"/>
    <mergeCell ref="K532:K533"/>
    <mergeCell ref="L532:L533"/>
    <mergeCell ref="D534:D537"/>
    <mergeCell ref="E534:E537"/>
    <mergeCell ref="F534:F537"/>
    <mergeCell ref="G534:G537"/>
    <mergeCell ref="K534:K537"/>
    <mergeCell ref="L534:L537"/>
    <mergeCell ref="D540:G540"/>
    <mergeCell ref="K540:K541"/>
    <mergeCell ref="L540:L541"/>
    <mergeCell ref="D542:D545"/>
    <mergeCell ref="E542:E545"/>
    <mergeCell ref="F542:F545"/>
    <mergeCell ref="G542:G545"/>
    <mergeCell ref="K542:K545"/>
    <mergeCell ref="L542:L545"/>
    <mergeCell ref="D548:G548"/>
    <mergeCell ref="K548:K549"/>
    <mergeCell ref="L548:L549"/>
    <mergeCell ref="D550:D553"/>
    <mergeCell ref="E550:E553"/>
    <mergeCell ref="F550:F553"/>
    <mergeCell ref="G550:G553"/>
    <mergeCell ref="K550:K553"/>
    <mergeCell ref="L550:L553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696:C696"/>
    <mergeCell ref="B697:C697"/>
    <mergeCell ref="B698:C698"/>
    <mergeCell ref="B699:C699"/>
    <mergeCell ref="B700:C700"/>
    <mergeCell ref="B701:C701"/>
    <mergeCell ref="B702:C702"/>
    <mergeCell ref="B703:C7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2019-05-27T06:18:26Z</dcterms:created>
  <dcterms:modified xsi:type="dcterms:W3CDTF">2019-05-27T06:19:20Z</dcterms:modified>
</cp:coreProperties>
</file>